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_TRANSPARENCIA\2016\TRANSPARENCIA 2016\"/>
    </mc:Choice>
  </mc:AlternateContent>
  <bookViews>
    <workbookView xWindow="0" yWindow="1080" windowWidth="15600" windowHeight="6675"/>
  </bookViews>
  <sheets>
    <sheet name="ADJUDICACIÓN DIRECTA" sheetId="2" r:id="rId1"/>
  </sheets>
  <calcPr calcId="152511"/>
</workbook>
</file>

<file path=xl/calcChain.xml><?xml version="1.0" encoding="utf-8"?>
<calcChain xmlns="http://schemas.openxmlformats.org/spreadsheetml/2006/main">
  <c r="Y1553" i="2" l="1"/>
  <c r="Q1813" i="2" l="1"/>
  <c r="Q1812" i="2"/>
  <c r="AE1811" i="2"/>
  <c r="X1811" i="2"/>
  <c r="Q1811" i="2"/>
  <c r="Q1810" i="2"/>
  <c r="Q1809" i="2"/>
  <c r="X1808" i="2"/>
  <c r="AE1799" i="2" l="1"/>
  <c r="AE1796" i="2"/>
  <c r="AE1793" i="2"/>
  <c r="AE1792" i="2"/>
  <c r="X942" i="2" l="1"/>
  <c r="AE1692" i="2"/>
  <c r="AE1702" i="2"/>
  <c r="AE1712" i="2"/>
  <c r="AE1713" i="2"/>
  <c r="AE1717" i="2"/>
  <c r="AE1718" i="2"/>
  <c r="AE1726" i="2"/>
  <c r="AE1729" i="2"/>
  <c r="AE1732" i="2"/>
  <c r="AE1733" i="2"/>
  <c r="AE1735" i="2"/>
  <c r="AE1736" i="2"/>
  <c r="AE1746" i="2"/>
  <c r="AE1747" i="2"/>
  <c r="AE1754" i="2"/>
  <c r="AE1755" i="2"/>
  <c r="AE1759" i="2"/>
  <c r="AE1760" i="2"/>
  <c r="AE1761" i="2"/>
  <c r="AE1762" i="2"/>
  <c r="AE1765" i="2"/>
  <c r="AE1768" i="2"/>
  <c r="AE1771" i="2"/>
  <c r="AE1783" i="2"/>
  <c r="AE1786" i="2"/>
  <c r="AE1789" i="2"/>
  <c r="X588" i="2" l="1"/>
  <c r="X453" i="2"/>
  <c r="X503" i="2"/>
  <c r="Q498" i="2"/>
  <c r="Q497" i="2"/>
  <c r="X496" i="2"/>
  <c r="X449" i="2"/>
  <c r="X624" i="2"/>
  <c r="X621" i="2"/>
  <c r="X616" i="2"/>
  <c r="Q615" i="2"/>
  <c r="Q614" i="2"/>
  <c r="X613" i="2"/>
  <c r="X604" i="2"/>
  <c r="X603" i="2"/>
  <c r="X602" i="2"/>
  <c r="Q601" i="2"/>
  <c r="X599" i="2"/>
  <c r="Q594" i="2"/>
  <c r="Q593" i="2"/>
  <c r="X592" i="2"/>
  <c r="X584" i="2"/>
  <c r="X580" i="2"/>
  <c r="Q575" i="2"/>
  <c r="Q574" i="2"/>
  <c r="Q570" i="2"/>
  <c r="Q569" i="2"/>
  <c r="Q567" i="2"/>
  <c r="Q566" i="2"/>
  <c r="Q564" i="2"/>
  <c r="Q563" i="2"/>
  <c r="Q561" i="2"/>
  <c r="Q560" i="2"/>
  <c r="Q559" i="2"/>
  <c r="Q558" i="2"/>
  <c r="Q557" i="2"/>
  <c r="Q556" i="2"/>
  <c r="S91" i="2"/>
  <c r="R94" i="2"/>
  <c r="R91" i="2" s="1"/>
</calcChain>
</file>

<file path=xl/sharedStrings.xml><?xml version="1.0" encoding="utf-8"?>
<sst xmlns="http://schemas.openxmlformats.org/spreadsheetml/2006/main" count="34045" uniqueCount="1495">
  <si>
    <t>Ley de Acceso a la Información Pública y Protección de Datos Personales para el Estado de Coahuila de Zaragoza, Artículos 21 fracción XXX</t>
  </si>
  <si>
    <t xml:space="preserve">Resultados de procedimientos de adjudicación directa realizados </t>
  </si>
  <si>
    <t>Tipo de procedimiento: adjudicación directa.</t>
  </si>
  <si>
    <t>Categoría: obra pública, servicios relacionados con obra pública, arrendamiento, adquisición, servicios (de orden administrativo)</t>
  </si>
  <si>
    <t>Ejercicio</t>
  </si>
  <si>
    <t>Periodo</t>
  </si>
  <si>
    <t>Número de expediente, folio o nomenclatura que lo identifique</t>
  </si>
  <si>
    <t>Los motivos y fundamentos legales aplicados para realizar la adjudicación directa</t>
  </si>
  <si>
    <t>Hipervínculo a la autorización del ejercicio de la opción</t>
  </si>
  <si>
    <t>Origen de los recursos públicos: federales, estatales, delegacionales o municipales</t>
  </si>
  <si>
    <t>Fuente de financiamiento: Recursos fiscales/Financiamientos internos/Financiamientos externos/Ingresos propios/Recursos federales/Recursos estatales/Otros (especificar)</t>
  </si>
  <si>
    <t>Descripción de las obras,  los bienes o servicios contratados y/o adquiridos</t>
  </si>
  <si>
    <t>Unidad administrativa solicitante</t>
  </si>
  <si>
    <t>Unidad administrativa responsable de su ejecución</t>
  </si>
  <si>
    <r>
      <t xml:space="preserve">Nombre completo o razón social de los proveedores </t>
    </r>
    <r>
      <rPr>
        <sz val="10"/>
        <color indexed="8"/>
        <rFont val="Century Gothic"/>
        <family val="2"/>
      </rPr>
      <t>participantes</t>
    </r>
  </si>
  <si>
    <t>Monto total de la cotización con impuestos incluidos</t>
  </si>
  <si>
    <t>Nombre completo o razón social del adjudicado</t>
  </si>
  <si>
    <t>Número que identifique al contrato</t>
  </si>
  <si>
    <t xml:space="preserve">Fecha del contrato formato día/mes/año </t>
  </si>
  <si>
    <t>Monto del contrato sin impuestos incluidos (expresado en pesos mexicanos)</t>
  </si>
  <si>
    <t>Monto del contrato con impuestos incluidos (expresado en pesos mexicanos)</t>
  </si>
  <si>
    <t>Monto mínimo, y máximo, en su caso</t>
  </si>
  <si>
    <t>Tipo de moneda</t>
  </si>
  <si>
    <t>tipo de cambio de referencia, en su caso</t>
  </si>
  <si>
    <t>Forma de pago (efectivo, cheque o transferencia bancaria)</t>
  </si>
  <si>
    <t>Objeto del contrato</t>
  </si>
  <si>
    <r>
      <t xml:space="preserve">Monto total de las </t>
    </r>
    <r>
      <rPr>
        <i/>
        <sz val="10"/>
        <color indexed="8"/>
        <rFont val="Century Gothic"/>
        <family val="2"/>
      </rPr>
      <t>garantías y/o contragarantías</t>
    </r>
    <r>
      <rPr>
        <sz val="10"/>
        <color indexed="8"/>
        <rFont val="Century Gothic"/>
        <family val="2"/>
      </rPr>
      <t xml:space="preserve"> que, en su caso,  se hubieren otorgado durante el procedimiento respectivo</t>
    </r>
  </si>
  <si>
    <t>Plazo de entrega o ejecución</t>
  </si>
  <si>
    <t>Hipervínculo al documento del contrato y sus anexos, en versión pública si así corresponde</t>
  </si>
  <si>
    <t>Hipervínculo, en su caso al comunicado de suspensión, rescisión o terminación anticipada del contrato</t>
  </si>
  <si>
    <t>Se realizaron convenios modificatorios (si / no)</t>
  </si>
  <si>
    <t>Número de convenio modificatorio que recaiga a la contratación; en su caso, señalar que no se realizó</t>
  </si>
  <si>
    <t>Objeto del convenio modificatorio</t>
  </si>
  <si>
    <t xml:space="preserve">Fecha de firma del convenio modificatorio formato día/mes/año </t>
  </si>
  <si>
    <t>Hipervínculo al documento del convenio, en versión pública si así corresponde</t>
  </si>
  <si>
    <t>Sobre Obra pública y/o servicios relacionados con la misma</t>
  </si>
  <si>
    <t>Personas Físicas</t>
  </si>
  <si>
    <t>Personas Morales</t>
  </si>
  <si>
    <t>Fecha de inicio del plazo de entrega o ejecución de los servicios u obra contratados</t>
  </si>
  <si>
    <t>Fecha de término del plazo de entrega o ejecución de los servicios u obra contratados</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</si>
  <si>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</si>
  <si>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</si>
  <si>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</si>
  <si>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servicios de la misma: en planeación, en ejecución o en finiquito</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</si>
  <si>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</si>
  <si>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</si>
  <si>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</si>
  <si>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</si>
  <si>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</si>
  <si>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Nombre (s)</t>
  </si>
  <si>
    <t>Primer apellido</t>
  </si>
  <si>
    <t>Segundo apellido</t>
  </si>
  <si>
    <t>Razón social</t>
  </si>
  <si>
    <t>ADJUDICACION DIRECTA</t>
  </si>
  <si>
    <t>SERVICIOS</t>
  </si>
  <si>
    <t>ENERO</t>
  </si>
  <si>
    <t>ARTS. 65 Y 66-A LEY DE ADQUISICIONES, ARRENDAMIENTOS Y CONTRATACION  DE SERVICIOS PARA EL ESTADO DE COAHUILA DE ZARAGOZA</t>
  </si>
  <si>
    <t>POR EL MOMENTO NO DISPONIBLE</t>
  </si>
  <si>
    <t>ESTATALES</t>
  </si>
  <si>
    <t>FLETE</t>
  </si>
  <si>
    <t>SECRETARIA DE DESARROLLO SOCIAL</t>
  </si>
  <si>
    <t>ESTELA FABIOLA</t>
  </si>
  <si>
    <t>ENCINA</t>
  </si>
  <si>
    <t>VEGA</t>
  </si>
  <si>
    <t>-------------------------------------------------------------------</t>
  </si>
  <si>
    <t>-------------------------------------------------------------------------</t>
  </si>
  <si>
    <t>ORDEN DE COMPRA N°_5</t>
  </si>
  <si>
    <t>CONTRATO A PRECIO FIJO</t>
  </si>
  <si>
    <t>PESOS</t>
  </si>
  <si>
    <t>NO APLICA</t>
  </si>
  <si>
    <t>TRANSFERENCIA</t>
  </si>
  <si>
    <t>NO SE SOLICITO GARANTIA</t>
  </si>
  <si>
    <t>NO HUBO DOCUMENTO REFERIDO</t>
  </si>
  <si>
    <t xml:space="preserve">NO </t>
  </si>
  <si>
    <t>NO APLICA PARA PROCEDIMIENTOS DE CATEGORIA: ADQUISICIONES O SERVICIOS</t>
  </si>
  <si>
    <t>---------------</t>
  </si>
  <si>
    <t>-------------</t>
  </si>
  <si>
    <t>------------</t>
  </si>
  <si>
    <t>DISTRIBUIDORA UNIVERSAL TOBOSA</t>
  </si>
  <si>
    <t>IMPORTADORA Y EXPORTADORA SALTILLO, S.A. DE C.V.</t>
  </si>
  <si>
    <t>ADQUISICIONES</t>
  </si>
  <si>
    <t>UTENCILIOS DE COCINA</t>
  </si>
  <si>
    <t>ORDEN DE COMPRA N°_11</t>
  </si>
  <si>
    <t>ARA DE SALTILO, S.A. DE C.V.</t>
  </si>
  <si>
    <t>INDUSTRIAL ELECTRONICA DE LA LAGUNA, S.A. DE C.V</t>
  </si>
  <si>
    <t>JUGUETES Y COBIJAS</t>
  </si>
  <si>
    <t>ORDEN DE COMPRA N°_12</t>
  </si>
  <si>
    <t>JOSE ALFREDO</t>
  </si>
  <si>
    <t xml:space="preserve">MARTINEZ </t>
  </si>
  <si>
    <t>SANCHEZ</t>
  </si>
  <si>
    <t>------------------------------------------------------------------</t>
  </si>
  <si>
    <t>MULTISERVICIOS Y MULTIPRODUCTOS, S.A. DE C.V.</t>
  </si>
  <si>
    <t>FORMAS IMPRESAS</t>
  </si>
  <si>
    <t>SECRETARIA DE FINANZAS</t>
  </si>
  <si>
    <t>OMNIGRAFIC, S.A. DE C.V.</t>
  </si>
  <si>
    <t>ORDEN DE COMPRA N°_19</t>
  </si>
  <si>
    <t>REFACCIONES AUTOMOTRICES</t>
  </si>
  <si>
    <t>SEGURIDAD PUBLICA</t>
  </si>
  <si>
    <t>LUBRIGRASAS Y FILTROS DEL NORTE, S.A. DE C.V.</t>
  </si>
  <si>
    <t>ORDEN DE COMPRA N°_20</t>
  </si>
  <si>
    <t>REFRACCIONES AUTOMOTRICES</t>
  </si>
  <si>
    <t>AUTOELECTRICA JDF, S.A. DE C.V.</t>
  </si>
  <si>
    <t>ALBERTO</t>
  </si>
  <si>
    <t xml:space="preserve">LARA </t>
  </si>
  <si>
    <t>GAONA</t>
  </si>
  <si>
    <t>INFORMACION DEL NOESTE, S.A. DE C.V.</t>
  </si>
  <si>
    <t>ORDEN DE COMPRA N°_21</t>
  </si>
  <si>
    <t>CARMONA IMPRESORES, S.A. DE C.V.</t>
  </si>
  <si>
    <t xml:space="preserve">RICARDO </t>
  </si>
  <si>
    <t>AGUIRRE</t>
  </si>
  <si>
    <t>CASTRO</t>
  </si>
  <si>
    <t>EQUIPO DE COMPUTO</t>
  </si>
  <si>
    <t>COMPU DISTRIBUCION DEL NORTE, S.A. DE C.V.</t>
  </si>
  <si>
    <t>ORDEN DE COMPRA N°_23</t>
  </si>
  <si>
    <t>SECRETARIA DE EDUCACION</t>
  </si>
  <si>
    <t>PROCOM PLUS, S.A. DE C.V.</t>
  </si>
  <si>
    <t>ORDEN DE COMPRA N°_24</t>
  </si>
  <si>
    <t>COMUNICACIÓN VERSATIL, S.A. DE C.V.</t>
  </si>
  <si>
    <t>CONSUMIBLES Y EQUIPO DE COMPUTO</t>
  </si>
  <si>
    <t>ORDEN DE COMPRA N°_25</t>
  </si>
  <si>
    <t>ORDEN DE COMPRA N°_26</t>
  </si>
  <si>
    <t>SISTEMAS INTEGRALES DE INFORMACION Y ADMINISTRACION, S.A. DE C.V.</t>
  </si>
  <si>
    <t>ORDEN DE COMPRA N°_27</t>
  </si>
  <si>
    <t>--------------------------------------------------------------------------</t>
  </si>
  <si>
    <t>-----------</t>
  </si>
  <si>
    <t>CONSUMIBLES DE COMPUTO</t>
  </si>
  <si>
    <t>ORDEN DE COMPRA N°_29</t>
  </si>
  <si>
    <t>JG COMMERCE, S.A. DE C.V.</t>
  </si>
  <si>
    <t>ORDEN DE COMPRA N°_30</t>
  </si>
  <si>
    <t>MATERIAL Y SUMINISTROS</t>
  </si>
  <si>
    <t>ORDEN DE COMPRA N°_31</t>
  </si>
  <si>
    <t>ORDEN DE COMPRA N°_33</t>
  </si>
  <si>
    <t>FLETES</t>
  </si>
  <si>
    <t>ORDEN DE COMPRA N°_35</t>
  </si>
  <si>
    <t>ADJUDICACION DIRECTA POR DICTAMEN</t>
  </si>
  <si>
    <t>ARTS. 63 Y 64 LEY DE ADQUISICIONES, ARRENDAMIENTOS Y CONTRATACION  DE SERVICIOS PARA EL ESTADO DE COAHUILA DE ZARAGOZA</t>
  </si>
  <si>
    <t>SERVICIOS AEREO</t>
  </si>
  <si>
    <t>OFICINAS DEL C. GOBERNADOR</t>
  </si>
  <si>
    <t>AEROGE, S.A. DE C.V.</t>
  </si>
  <si>
    <t>AEREO GE, S.A. DE C.V.</t>
  </si>
  <si>
    <t>SEFIN-DGA-AD-001-2016/002    OC 1</t>
  </si>
  <si>
    <t>AUTOBUSES</t>
  </si>
  <si>
    <t>AUTOCAMIONES ALFA, S. DE R.L. DE C.V.</t>
  </si>
  <si>
    <t>SEFIN-DGA-AD-001-2016/001    OC 6</t>
  </si>
  <si>
    <t>VEHICULO</t>
  </si>
  <si>
    <t>CAR ONE MONTERREY, S.A. DE C.V.</t>
  </si>
  <si>
    <t>SEFIN-DGA-AD-002-2016/001    OC 2</t>
  </si>
  <si>
    <t>DESPENSAS</t>
  </si>
  <si>
    <t>COMERCIALIZADORA VOFS, S.A. DE C.V.</t>
  </si>
  <si>
    <t>SEFIN-DGA-AD-005-2016/001    OC 10</t>
  </si>
  <si>
    <t>COBIJAS</t>
  </si>
  <si>
    <t>HOTELERIA Y ALIMENTOS GRF S.A. DE C.V.</t>
  </si>
  <si>
    <t>SEFIN-DGA-AD-006-2016/001    OC 13</t>
  </si>
  <si>
    <t>EDREDONES</t>
  </si>
  <si>
    <t>SEFIN-DGA-AD-007-2016/001    OC 14</t>
  </si>
  <si>
    <t>ALIMENTOS</t>
  </si>
  <si>
    <t>CONSULTORA MURANO S.A. DE C.V.</t>
  </si>
  <si>
    <t>SEFIN-DGA-AD-008-2016/001    OC 15</t>
  </si>
  <si>
    <t>IMPERMEABILIZANTE</t>
  </si>
  <si>
    <t>CONSTRUCTORA Y COMERCIALIZADORA SARA, S.A. DE C.V.</t>
  </si>
  <si>
    <t>SEFIN-DGA-AD-009-2016/001    OC 16</t>
  </si>
  <si>
    <t>FUERA DEL SISTEMA</t>
  </si>
  <si>
    <t>REACTIVOS</t>
  </si>
  <si>
    <t>SECRETARIA DE SALUD</t>
  </si>
  <si>
    <t>ETIMED, S.A. DE C.V.</t>
  </si>
  <si>
    <t>SEFIN-DGA-AD-010-2016/001     OC 17</t>
  </si>
  <si>
    <t>MEDICAMENTOS</t>
  </si>
  <si>
    <t>SEFIN-DGA-AD-011-2016/001     OC 18</t>
  </si>
  <si>
    <t>AUTOBUSES USADOS</t>
  </si>
  <si>
    <t>SEFIN-DGA-AD-013-2016/001    OC 34</t>
  </si>
  <si>
    <t>RIVERO LINDA VISTA, S.A. DE C.V.</t>
  </si>
  <si>
    <t>SEFIN-DGA-AD-014-2016/001    OC 22</t>
  </si>
  <si>
    <t>PAPELERIA Y ARTICULOS DE OFICINA</t>
  </si>
  <si>
    <t>SEFIN-DGA-AD-016-2016/001   OC 28</t>
  </si>
  <si>
    <t>INDUSTRIAS FLEXO TOUCH, S.A. DE C.V.</t>
  </si>
  <si>
    <t>DISTRIBUIDORA UNIVERSAL TOBOSA, S.A. DE C.V.</t>
  </si>
  <si>
    <t>FEBRERO</t>
  </si>
  <si>
    <t>INSUMOS PARA LICENCIA</t>
  </si>
  <si>
    <t>ALPRO DE COAHUILA, S.A. DE C.V.</t>
  </si>
  <si>
    <t>ORDEN DE COMPRA N°_37</t>
  </si>
  <si>
    <t>PANDORA BOX, S.A. DE C.V.</t>
  </si>
  <si>
    <t>ELECTRONICOS</t>
  </si>
  <si>
    <t>ORDEN DE COMPRA N°_38</t>
  </si>
  <si>
    <t>INSUMOS PARA CREDENCIALIZACION</t>
  </si>
  <si>
    <t>ORDEN DE COMPRA N°_39</t>
  </si>
  <si>
    <t>EQUIPAMIENTO PARA PATRULLA</t>
  </si>
  <si>
    <t>FORTE COMUNICACIONES, S.A. DE C.V.</t>
  </si>
  <si>
    <t>ORDEN DE COMPRA N°_45</t>
  </si>
  <si>
    <t>IMPORTADORA Y EXPORTADROA SALTILLO, S.A. DE C.V.</t>
  </si>
  <si>
    <t>COLCHON</t>
  </si>
  <si>
    <t>ORDEN DE COMPRA N°_50</t>
  </si>
  <si>
    <t>NO</t>
  </si>
  <si>
    <t>--------------------------------------------------------------------</t>
  </si>
  <si>
    <t>ORDEN DE COMPRA N°_52</t>
  </si>
  <si>
    <t>ORDEN DE COMPRA N°_53</t>
  </si>
  <si>
    <t>VARIAS DEPENDENCIAS</t>
  </si>
  <si>
    <t>COMERCIALIZADORA 409, S.A. DE C.V.</t>
  </si>
  <si>
    <t>ORDEN DE COMPRA N°_56</t>
  </si>
  <si>
    <t>ORDEN DE COMPRA N°_58</t>
  </si>
  <si>
    <t>ORDEN DE COMPRA N°_59</t>
  </si>
  <si>
    <t>ORDEN DE COMPRA N°_60</t>
  </si>
  <si>
    <t>ORDEN DE COMPRA N°_61</t>
  </si>
  <si>
    <t>PROCURADURIA GENERAL DE LA JUSTICIA</t>
  </si>
  <si>
    <t>ORDEN DE COMPRA N°_62</t>
  </si>
  <si>
    <t>ALIMENTO CANINO</t>
  </si>
  <si>
    <t>GRUPO SJ3, S.A. DE C.V.</t>
  </si>
  <si>
    <t>ORDEN DE COMPRA N°_66</t>
  </si>
  <si>
    <t>OFICINAS DEL GOBERNADOR</t>
  </si>
  <si>
    <t>SEFIN-DGA-AD-001-2016/002 OC 36</t>
  </si>
  <si>
    <t>SISTEMA ELECTRONICO</t>
  </si>
  <si>
    <t>TELINET S.A. DE C.V.</t>
  </si>
  <si>
    <t>SEFIN-DGA-AD-019-2016/001   OC 54</t>
  </si>
  <si>
    <t>ELECTRODOMESTICOS</t>
  </si>
  <si>
    <t>RIVERA ALAMO, S.A. DE C.V.</t>
  </si>
  <si>
    <t>SEFIN-DGA-AD-021-2016/001    OC 41</t>
  </si>
  <si>
    <t>SEFIN-DGA-AD-022-2016/001   OC 42</t>
  </si>
  <si>
    <t>BLOCK DE CONCRETO</t>
  </si>
  <si>
    <t>GRUPO INMOBILIARIO REAL DEL BOSQUE, S.A. DE C.V.</t>
  </si>
  <si>
    <t>SEFIN-DGA-AD-023-2016/001   OC 44</t>
  </si>
  <si>
    <t>MOBILIARIO Y EQUIPO</t>
  </si>
  <si>
    <t>SPLENDOR CASA, S.A. DE C.V.</t>
  </si>
  <si>
    <t>SEFIN-DGA-AD-031-2016/001    OC 51</t>
  </si>
  <si>
    <t>COBIJA TERMICA</t>
  </si>
  <si>
    <t>PINTURAS GONZALEZ, S.A. DE C.V.</t>
  </si>
  <si>
    <t>SEFIN-DGA-AD-036-2016/001   OC 47</t>
  </si>
  <si>
    <t>EQUIPO ELECTRONICO</t>
  </si>
  <si>
    <t>SEFIN-DGA-AD-037-2016/001   OC 55</t>
  </si>
  <si>
    <t>MARZO</t>
  </si>
  <si>
    <t>AVALUOS</t>
  </si>
  <si>
    <t>JORGE EDUARDO DE JESUS</t>
  </si>
  <si>
    <t>JIMENEZ</t>
  </si>
  <si>
    <t>HERNANDEZ</t>
  </si>
  <si>
    <t>ORDEN DE COMPRA N°_57</t>
  </si>
  <si>
    <t>ORDEN DE COMPRA N°_65</t>
  </si>
  <si>
    <t>VIAJE</t>
  </si>
  <si>
    <t>ETN TURISTAR DE LUJO, S.A. DE C.V.</t>
  </si>
  <si>
    <t>ORDEN DE COMPRA N°_67</t>
  </si>
  <si>
    <t>LILIANA</t>
  </si>
  <si>
    <t>VALDES</t>
  </si>
  <si>
    <t>SAUCEDO</t>
  </si>
  <si>
    <t>JACOB WILFRIDO</t>
  </si>
  <si>
    <t>PEREZ</t>
  </si>
  <si>
    <t>GARCIA</t>
  </si>
  <si>
    <t>SECRETARIA DE GOBIERNO</t>
  </si>
  <si>
    <t>ORDEN DE COMPRA N°_68</t>
  </si>
  <si>
    <t>SISITEMAS INTEGRALES DE INFORMACION Y ADMINISTRACION, S.A. DE C.V.</t>
  </si>
  <si>
    <t>SISTEMAS INTEGRALES DE INFORMACION Y ADMINITRACION,S A. DE C.V.</t>
  </si>
  <si>
    <t>ORDEN DE COMPRA N°_69</t>
  </si>
  <si>
    <t>ORDEN DE COMPRA N°_70</t>
  </si>
  <si>
    <t>ORDEN DE COMPRA N°_71</t>
  </si>
  <si>
    <t>ORDEN DE COMPRA N°_73</t>
  </si>
  <si>
    <t>ORDEN DE COMPRA N°_74</t>
  </si>
  <si>
    <t>COMUINICACION VERSATIL, S.A. DE C.V.</t>
  </si>
  <si>
    <t>MATERIAL DE FERRETERIA</t>
  </si>
  <si>
    <t>ORDEN DE COMPRA N°_76</t>
  </si>
  <si>
    <t>ARA DE SALTILLO, S.A. DE C.V.</t>
  </si>
  <si>
    <t>MATERIAL ELECTRICO</t>
  </si>
  <si>
    <t>ANA YANCI</t>
  </si>
  <si>
    <t>MENCHACA</t>
  </si>
  <si>
    <t>ARELLANO</t>
  </si>
  <si>
    <t>ORDEN DE COMPRA N°_77</t>
  </si>
  <si>
    <t>LUCIA</t>
  </si>
  <si>
    <t>GARZA</t>
  </si>
  <si>
    <t>BYECSA MULTISERVICIOS, S.A. DE C.V.</t>
  </si>
  <si>
    <t>ORDEN DE COMPRA N°_78</t>
  </si>
  <si>
    <t>MAC MUEBLES, S.A. DE C.V.</t>
  </si>
  <si>
    <t>ORDEN DE COMPRA N°_79</t>
  </si>
  <si>
    <t>OFICENTRO DE MEXICO, S.A. DE C.V.</t>
  </si>
  <si>
    <t>EQUIPO DE GAS</t>
  </si>
  <si>
    <t>ORDEN DE COMPRA N°_82</t>
  </si>
  <si>
    <t>EQUIPO DE GIMNASIO</t>
  </si>
  <si>
    <t>ORDEN DE COMPRA N°_83</t>
  </si>
  <si>
    <t>ORDEN DE COMPRA N°_87</t>
  </si>
  <si>
    <t>SECRETARIA DE GESTION URBANA</t>
  </si>
  <si>
    <t>ORDEN DE COMPRA N°_88</t>
  </si>
  <si>
    <t>MATERIALES Y SUMINISTROS</t>
  </si>
  <si>
    <t>COMERCIALIZADORA ZAMHEC, S.A. DE C.V.</t>
  </si>
  <si>
    <t>ORDEN DE COMPRA N°_89</t>
  </si>
  <si>
    <t>IMPORTADORA Y EXPORTADORA SALTILO, S.A. DE C.V.</t>
  </si>
  <si>
    <t>MIRIAM ALEJANDRA</t>
  </si>
  <si>
    <t>MIRELES</t>
  </si>
  <si>
    <t>ORTIZ</t>
  </si>
  <si>
    <t>EQUIPO MEDICO Y DE GIMNASIO</t>
  </si>
  <si>
    <t>SEGURDIAD PUBLICA</t>
  </si>
  <si>
    <t>ORDEN DE COMPRA N°_91</t>
  </si>
  <si>
    <t>ORDEN DE COMPRA N°_92</t>
  </si>
  <si>
    <t>SISTEMAS INTEGRALES DE INFORMACION Y ADMINISTRACION S.A. DE C.V.</t>
  </si>
  <si>
    <t>ORDEN DE COMPRA N°_93</t>
  </si>
  <si>
    <t>ORDEN DE COMPRA N°_95</t>
  </si>
  <si>
    <t>PRODURADURIA GENERAL DE LA JUSTICIA</t>
  </si>
  <si>
    <t>ORDEN DE COMPRA N°_96</t>
  </si>
  <si>
    <t>ORDEN DE COMPRA N°_97</t>
  </si>
  <si>
    <t>LUCIA NEFTALI</t>
  </si>
  <si>
    <t>ARTICULOS DE ASEO Y LIMPIEZA</t>
  </si>
  <si>
    <t>MARIA LUISA</t>
  </si>
  <si>
    <t>MENDOZA</t>
  </si>
  <si>
    <t>OYARZABAL</t>
  </si>
  <si>
    <t>ORDEN DE COMPRA N°_104</t>
  </si>
  <si>
    <t>ORDEN DE COMPRA N°_105</t>
  </si>
  <si>
    <t>PROPRIME COMERCIALIZADORA, S.A. DE C.V.</t>
  </si>
  <si>
    <t>ORDEN DE COMPRA N°_106</t>
  </si>
  <si>
    <t>ORDEN DE COMPRA N°_107</t>
  </si>
  <si>
    <t>ORDEN DE COMPRA N°_108</t>
  </si>
  <si>
    <t>ORDEN DE COMPRA N°_109</t>
  </si>
  <si>
    <t>REPRESENTACIONES REYCO SALTILLO, S.A. DE C.V.</t>
  </si>
  <si>
    <t>ORDEN DE COMPRA N°_110</t>
  </si>
  <si>
    <t>BATERIAS</t>
  </si>
  <si>
    <t>ORDEN DE COMPRA N°_111</t>
  </si>
  <si>
    <t>FORMATOS CUENTAS POR PAGAR</t>
  </si>
  <si>
    <t>ORDEN DE COMPRA N°_112</t>
  </si>
  <si>
    <t>SEGURICHECK, S.A. DE C.V.</t>
  </si>
  <si>
    <t>MASTER FORMAS, S.A. DE C.V.</t>
  </si>
  <si>
    <t>VARIAS</t>
  </si>
  <si>
    <t>ORDEN DE COMPRA N°_113</t>
  </si>
  <si>
    <t>ORDEN DE COMPRA N°_114</t>
  </si>
  <si>
    <t>ORDEN DE COMPRA N°_115</t>
  </si>
  <si>
    <t xml:space="preserve">IMPRESORA MIER NARRO, S.A. </t>
  </si>
  <si>
    <t>ORDEN DE COMPRA N°_149</t>
  </si>
  <si>
    <t>ORDEN DE COMPRA N°_150</t>
  </si>
  <si>
    <t>ORDEN DE COMPRA N°_211</t>
  </si>
  <si>
    <t>-----------------</t>
  </si>
  <si>
    <t>MARTINEZ</t>
  </si>
  <si>
    <t>PAQUETES ESCOLARES</t>
  </si>
  <si>
    <t>FONDO FOM Y DES INV CIENT Y TEC UNIV AUT MEX FONDICT</t>
  </si>
  <si>
    <t>SEFIN-DGA-AD-030-2016/001   OC 85</t>
  </si>
  <si>
    <t xml:space="preserve">SERVICIOS DE ESTUDIO PRECAUCIONES </t>
  </si>
  <si>
    <t>VOTIA SISTEMAS DE INFORMACION, S.A. DE C.V.</t>
  </si>
  <si>
    <t>SEFIN-DGA-AD-032-2016/001   OC 81</t>
  </si>
  <si>
    <t xml:space="preserve">SERVICIOS DE ESTUDIO CUALITATIVO </t>
  </si>
  <si>
    <t>SEFIN-DGA-AD-033-2016/001   OC 80</t>
  </si>
  <si>
    <t>MEDALLAS CONMEMORATIVAS</t>
  </si>
  <si>
    <t>CASA DE MONEDA DE MEXICO, S.A. DE C.V.</t>
  </si>
  <si>
    <t>SEFIN-DGA-AD-034-2016/001   OC 86</t>
  </si>
  <si>
    <t>RIVIERA ALAMO, S.A. DE C.V.</t>
  </si>
  <si>
    <t>SEFIN-DGA-AD-035-2016/001   OC 84</t>
  </si>
  <si>
    <t>FERTILIZANTES</t>
  </si>
  <si>
    <t>AGRICENTER, S.A. DE C.V.</t>
  </si>
  <si>
    <t>SEFIN-DGA-AD-038-2016/001  OC 94</t>
  </si>
  <si>
    <t>TRANSPORTE AEREO</t>
  </si>
  <si>
    <t>AERO GE, S.A. DE C.V.</t>
  </si>
  <si>
    <t>SEFIN-DGA-AD-001-2016/002    OC 75</t>
  </si>
  <si>
    <t>SEFIN-DGA-AD-039-2016/001    OC 133</t>
  </si>
  <si>
    <t>ASEOSRIA Y CONSULTORIA JURIDICA</t>
  </si>
  <si>
    <t>CONSULTORIA INTEGRAL VILZEL, S.A. DE C.V.</t>
  </si>
  <si>
    <t>SEFIN-DGA-AD-043-2016/001    OC 120</t>
  </si>
  <si>
    <t>SERVICIOS DE AUDITORIA</t>
  </si>
  <si>
    <t xml:space="preserve">CONSULTORIAS BARDO, S.A. DE C.V. </t>
  </si>
  <si>
    <t>SEFIN-DGA-AD-044-2016/001    OC 128</t>
  </si>
  <si>
    <t>ASHA CONSULTORES ESPECIALIZADOS, S.A. DE C.V.</t>
  </si>
  <si>
    <t>SEFIN-DGA-AD-045-2016/001    OC 129</t>
  </si>
  <si>
    <t>KIT BRAZALETE</t>
  </si>
  <si>
    <t>KOOR INTERNACIONAL, S.A.</t>
  </si>
  <si>
    <t xml:space="preserve">SEFIN-DGA-AD-041-2016/001 OC 252           </t>
  </si>
  <si>
    <t>ABRIL</t>
  </si>
  <si>
    <t>ORDEN DE COMPRA N°_116</t>
  </si>
  <si>
    <t>ORDEN DE COMPRA N°_117</t>
  </si>
  <si>
    <t>ORDEN DE COMPRA N°_118</t>
  </si>
  <si>
    <t>ORDEN DE COMPRA N°_121</t>
  </si>
  <si>
    <t>ORDEN DE COMPRA N°_122</t>
  </si>
  <si>
    <t>ORDEN DE COMPRA N°_123</t>
  </si>
  <si>
    <t>ORDEN DE COMPRA N°_124</t>
  </si>
  <si>
    <t>ORDEN DE COMPRA N°_125</t>
  </si>
  <si>
    <t>ORDEN DE COMPRA N°_126</t>
  </si>
  <si>
    <t>---------------------------------------------------------------------------</t>
  </si>
  <si>
    <t>--------------</t>
  </si>
  <si>
    <t>MEDICAMENTOS Y PRODUCTOS FARMACEUTICOS</t>
  </si>
  <si>
    <t>ORDEN DE COMPRA N°_127</t>
  </si>
  <si>
    <t>MANTENIMIENTO DE BIENES INFORMATICOS</t>
  </si>
  <si>
    <t>APPSTALENTUM, S.A. DE C.V.</t>
  </si>
  <si>
    <t>ORDEN DE COMPRA N°_131</t>
  </si>
  <si>
    <t>ORDEN DE COMPRA N°_132</t>
  </si>
  <si>
    <t>IMPORTADORA Y EXPORTADORA, S.A. DE C.V.</t>
  </si>
  <si>
    <t>LUZ MARIA GUADALUPE</t>
  </si>
  <si>
    <t>MORENO</t>
  </si>
  <si>
    <t>LOPEZ</t>
  </si>
  <si>
    <t>ORDEN DE COMPRA N°_134</t>
  </si>
  <si>
    <t>ORDEN DE COMPRA N°_135</t>
  </si>
  <si>
    <t>KIT CRIMINALISTICA</t>
  </si>
  <si>
    <t>ORDEN DE COMPRA N°_136</t>
  </si>
  <si>
    <t>MATERIAL DE CONSTRUCCION</t>
  </si>
  <si>
    <t>ORDEN DE COMPRA N°_137</t>
  </si>
  <si>
    <t>ORDEN DE COMPRA N°_138</t>
  </si>
  <si>
    <t>ARTICULOS PARA EL HOGAR</t>
  </si>
  <si>
    <t>ORDEN DE COMPRA N°_139</t>
  </si>
  <si>
    <t>JOSE HUMBERTO</t>
  </si>
  <si>
    <t>FLORES</t>
  </si>
  <si>
    <t>FORMA CONTINUA</t>
  </si>
  <si>
    <t xml:space="preserve">IMPRENTA LITOGRAFIA COAHUILA, S.A. DE C.V. </t>
  </si>
  <si>
    <t>ORDEN DE COMPRA N°_142</t>
  </si>
  <si>
    <t>MANTENIMIENTO</t>
  </si>
  <si>
    <t>HERRERIA Y MAQUINADOS ROBLES, S.A. DE C.V.</t>
  </si>
  <si>
    <t>ORDEN DE COMPRA N°_143</t>
  </si>
  <si>
    <t>PERPILLERIA CONSTRUCCION, S.A. DE C.V.</t>
  </si>
  <si>
    <t>LUENSA INGENIERIA, S.A. DE C.V.</t>
  </si>
  <si>
    <t>ORDEN DE COMPRA N°_145</t>
  </si>
  <si>
    <t>ORDEN DE COMPRA N°_146</t>
  </si>
  <si>
    <t>ORDEN DE COMPRA N°_147</t>
  </si>
  <si>
    <t>SELLOS AUTOMATICOS</t>
  </si>
  <si>
    <t>MARCO ANTONIO</t>
  </si>
  <si>
    <t>TREJO</t>
  </si>
  <si>
    <t>ORDEN DE COMPRA N°_148</t>
  </si>
  <si>
    <t>ORDEN DE COMPRA N°_152</t>
  </si>
  <si>
    <t>ORDEN DE COMPRA N°_155</t>
  </si>
  <si>
    <t>SEGURICHECK, S.A.DE.C.V.</t>
  </si>
  <si>
    <t>AUTOCAMIONES ALFA, S DE R.L. DE CV</t>
  </si>
  <si>
    <t>ORDEN DE COMPRA N°_156</t>
  </si>
  <si>
    <t>SERVICIOS LLANTERO DE COAHUILA, S.A.</t>
  </si>
  <si>
    <t>ORDEN DE COMPRA N°_157</t>
  </si>
  <si>
    <t>RENTA MONTACARGAS</t>
  </si>
  <si>
    <t>ORDEN DE COMPRA N°_159</t>
  </si>
  <si>
    <t>KIT DEPORTIVO INFANTIL</t>
  </si>
  <si>
    <t>ORDEN DE COMPRA N°_160</t>
  </si>
  <si>
    <t>ANA CATALINA</t>
  </si>
  <si>
    <t>VAZQUEZ</t>
  </si>
  <si>
    <t>JORGE</t>
  </si>
  <si>
    <t>TELLEZ</t>
  </si>
  <si>
    <t>MENDONZA</t>
  </si>
  <si>
    <t>ORDEN DE COMPRA N°_167</t>
  </si>
  <si>
    <t>REPRESENTACIONES REYCO DE SALTILLO, S.A. DE C.V.</t>
  </si>
  <si>
    <t>ORDEN DE COMPRA N°_168</t>
  </si>
  <si>
    <t>----------</t>
  </si>
  <si>
    <t>JUGUETES</t>
  </si>
  <si>
    <t>ORDEN DE COMPRA N°_161</t>
  </si>
  <si>
    <t>COLCHONES Y CANDADOS</t>
  </si>
  <si>
    <t>ORDEN DE COMPRA N°_162</t>
  </si>
  <si>
    <t>AGUAS EMBOTELLADAS</t>
  </si>
  <si>
    <t>ORDEN DE COMPRA N°_169</t>
  </si>
  <si>
    <t>ETN TURISTAR LUJO, S.A. DE C.V.</t>
  </si>
  <si>
    <t>ORDEN DE COMPRA N°_170</t>
  </si>
  <si>
    <t>ORDEN DE COMPRA N°_171</t>
  </si>
  <si>
    <t>ORDEN DE COMPRA N°_172</t>
  </si>
  <si>
    <t>ORDEN DE COMPRA N°_173</t>
  </si>
  <si>
    <t>ORDEN DE COMPRA N°_174</t>
  </si>
  <si>
    <t>MAC MUEBLES. S.A. DE C.V.</t>
  </si>
  <si>
    <t>ORDEN DE COMPRA N°_164</t>
  </si>
  <si>
    <t>RENTA COFRES SEGURIDAD</t>
  </si>
  <si>
    <t>IMPRESORA MIER NARRO, S.A.</t>
  </si>
  <si>
    <t>ORDEN DE COMPRA N°_214</t>
  </si>
  <si>
    <t>ARTS. 63 Y 64-A LEY DE ADQUISICIONES, ARRENDAMIENTOS Y CONTRATACION  DE SERVICIOS PARA EL ESTADO DE COAHUILA DE ZARAGOZA</t>
  </si>
  <si>
    <t xml:space="preserve"> SEFIN-DGA-AD-058-2016   OC 166 </t>
  </si>
  <si>
    <t>SEFIN-DGA-AD-001-2016/002    OC 119</t>
  </si>
  <si>
    <t>CAJAS UTILES ESCOLARES</t>
  </si>
  <si>
    <t>FONDO FOM Y DES INV CIENY TEC UNIV AUTMEX FONDICT</t>
  </si>
  <si>
    <t>SEFIN-DGA-AD-042-2016/001    OC 130</t>
  </si>
  <si>
    <t xml:space="preserve">URVAN </t>
  </si>
  <si>
    <t>SURMAN SALTILLO, S.A. DE C.V.</t>
  </si>
  <si>
    <t>SEFIN-DGA-AD-047-2016/001    OC 140</t>
  </si>
  <si>
    <t>VEHICULOS</t>
  </si>
  <si>
    <t>SECRETARIA DE INFRAESTRUCTURA</t>
  </si>
  <si>
    <t>CHEVROLET DEL RIO, S.A. DE C.V.</t>
  </si>
  <si>
    <t>SEFIN-DGA-AD-048-2016/001    OC  144</t>
  </si>
  <si>
    <t>BOLOS</t>
  </si>
  <si>
    <t>RIVIERO ALAMO S.A. DE C.V.</t>
  </si>
  <si>
    <t>SEFIN-DGA-AD-049-2016/001    OC 158</t>
  </si>
  <si>
    <t>INSTRUMENTOS MUSICALES</t>
  </si>
  <si>
    <t>LUIS MANUEL</t>
  </si>
  <si>
    <t>BORBOLLA</t>
  </si>
  <si>
    <t>ROMERO</t>
  </si>
  <si>
    <t xml:space="preserve">SEFIN-DGA-AD-76-2016/001 OC 213           </t>
  </si>
  <si>
    <t>MAYO</t>
  </si>
  <si>
    <t>MATERIAL Y UTILES DE OFICINA</t>
  </si>
  <si>
    <t>ORDEN DE COMPRA N°_165</t>
  </si>
  <si>
    <t>MATERIAL Y UTILES ESCOLARES</t>
  </si>
  <si>
    <t>VESTUARIO Y UNIFORMES</t>
  </si>
  <si>
    <t>GONZALEZ</t>
  </si>
  <si>
    <t>ORDEN DE COMPRA N°_175</t>
  </si>
  <si>
    <t>VESTUARIOS Y UNIFORMES</t>
  </si>
  <si>
    <t xml:space="preserve">ALICIA </t>
  </si>
  <si>
    <t>RAMOS</t>
  </si>
  <si>
    <t>LOTE DE ELECTRONICOS Y ELECTRODOMESTICOS</t>
  </si>
  <si>
    <t xml:space="preserve">JORGE </t>
  </si>
  <si>
    <t>ORDEN DE COMPRA N°_176</t>
  </si>
  <si>
    <t>LOTE DE ELECTRICOS Y ELECTRODOMESTICOS</t>
  </si>
  <si>
    <t>MARIA EUGENIA</t>
  </si>
  <si>
    <t>IRACAHETA</t>
  </si>
  <si>
    <t>CORONADO</t>
  </si>
  <si>
    <t>ORDEN DE COMPRA N°_177</t>
  </si>
  <si>
    <t>ORDEN DE COMPRA N°_178</t>
  </si>
  <si>
    <t>HERRERIA Y MAQUINADOS ROBLES S DE RL MI</t>
  </si>
  <si>
    <t>ORDEN DE COMPRA N°_179</t>
  </si>
  <si>
    <t>PERPILLEIRA CONTRUCCION, S.A. DE C.V.</t>
  </si>
  <si>
    <t>ORDEN DE COMPRA N°_181</t>
  </si>
  <si>
    <t>ORDEN DE COMPRA N°_182</t>
  </si>
  <si>
    <t>ORDEN DE COMPRA N°_183</t>
  </si>
  <si>
    <t>ORDEN DE COMPRA N°_184</t>
  </si>
  <si>
    <t>ORDEN DE COMPRA N°_185</t>
  </si>
  <si>
    <t>ORDEN DE COMPRA N°_186</t>
  </si>
  <si>
    <t>SECRETRIA DE GOBIERNO</t>
  </si>
  <si>
    <t>ORDEN DE COMPRA N°_192</t>
  </si>
  <si>
    <t>JUAN ENRIQUE</t>
  </si>
  <si>
    <t>OVEDO</t>
  </si>
  <si>
    <t>JUAN ENRIQUE OVIEDO GARZA</t>
  </si>
  <si>
    <t>JUAN ENRIQUE OVEDO GARZA</t>
  </si>
  <si>
    <t>ORDEN DE COMPRA N°_194</t>
  </si>
  <si>
    <t>CONSUMIBLES Y PAPELERIA</t>
  </si>
  <si>
    <t>ORDEN DE COMPRA N°_195</t>
  </si>
  <si>
    <t>ORDEN DE COMPRA N°_196</t>
  </si>
  <si>
    <t>ORDEN DE COMPRA N°_197</t>
  </si>
  <si>
    <t>ORDEN DE COMPRA N°_198</t>
  </si>
  <si>
    <t>REFACCIONES</t>
  </si>
  <si>
    <t>ORDEN DE COMPRA N°_199</t>
  </si>
  <si>
    <t>LARA</t>
  </si>
  <si>
    <t>ORDEN DE COMPRA N°_200</t>
  </si>
  <si>
    <t>SECRETTARIA DE FINANZAS</t>
  </si>
  <si>
    <t>ORDEN DE COMPRA N°_201</t>
  </si>
  <si>
    <t>SEPSA, S.A. DE C.V.</t>
  </si>
  <si>
    <t>ORDEN DE COMPRA N°_163</t>
  </si>
  <si>
    <t>ORDEN DE COMPRA N°_202</t>
  </si>
  <si>
    <t>AUTOMOVIL SPARK</t>
  </si>
  <si>
    <t>RAMOS AUTOMOTRIZ, S.A. DE C.V.</t>
  </si>
  <si>
    <t>ORDEN DE COMPRA N°_203</t>
  </si>
  <si>
    <t>AUTOMOTORES COAHUILENSES, SA. DE C.V.</t>
  </si>
  <si>
    <t>COAHUILA MOTORS, S.A. DE C.V.</t>
  </si>
  <si>
    <t>ORDEN DE COMPRA N°_205</t>
  </si>
  <si>
    <t>COMERICIALIZADORA ZAMHEC, S.A. DE C.V.</t>
  </si>
  <si>
    <t>ORDEN DE COMPRA N°_206</t>
  </si>
  <si>
    <t>IMPRENTA LITOGRAFICA DE COAHUILA, S.A. DE C.V.</t>
  </si>
  <si>
    <t>ORDEN DE COMPRA N°_207</t>
  </si>
  <si>
    <t>RICARDO</t>
  </si>
  <si>
    <t>ORDEN DE COMPRA N°_208</t>
  </si>
  <si>
    <t>TELEFONO</t>
  </si>
  <si>
    <t>ORDEN DE COMPRA N°_210</t>
  </si>
  <si>
    <t xml:space="preserve">JESUS </t>
  </si>
  <si>
    <t>CASTILLO</t>
  </si>
  <si>
    <t>MARTHA LUCIA</t>
  </si>
  <si>
    <t>RIOS</t>
  </si>
  <si>
    <t>FERNANDEZ</t>
  </si>
  <si>
    <t>ORDEN DE COMPRA N°_180</t>
  </si>
  <si>
    <t>ORDEN DE COMPRA N°_212</t>
  </si>
  <si>
    <t xml:space="preserve">SISTEMAS INTEGRALES DE INFORMACION Y ADMINISTRACION, S.A. </t>
  </si>
  <si>
    <t>ORDEN DE COMPRA N°_217</t>
  </si>
  <si>
    <t>ORDEN DE COMPRA N°_218</t>
  </si>
  <si>
    <t>ORDEN DE COMPRA N°_219</t>
  </si>
  <si>
    <t>ORDEN DE COMPRA N°_220</t>
  </si>
  <si>
    <t>SEGUIR CHECK, S.A. DE C.V.</t>
  </si>
  <si>
    <t>ORDEN DE COMPRA N°_221</t>
  </si>
  <si>
    <t>SECRETARIA DEL TRABAJO</t>
  </si>
  <si>
    <t>ORDEN DE COMPRA N°_222</t>
  </si>
  <si>
    <t>ARTICULOS DE COCINA</t>
  </si>
  <si>
    <t>ORDEN DE COMPRA N°_223</t>
  </si>
  <si>
    <t>IRACHETA</t>
  </si>
  <si>
    <t>JUGUETES PARA NIÑOS</t>
  </si>
  <si>
    <t>ORDEN DE COMPRA N°_224</t>
  </si>
  <si>
    <t>ELECTRONICOS/ELECTRODIMESTICOS</t>
  </si>
  <si>
    <t>ORDEN DE COMPRA N°_225</t>
  </si>
  <si>
    <t>ACCESORIOS Y HERRAMIENTAS MENORES</t>
  </si>
  <si>
    <t>ORDEN DE COMPRA N°_226</t>
  </si>
  <si>
    <t>HERRERIA Y MAQUINADOS ROBLES S DE RL DE MI</t>
  </si>
  <si>
    <t>ORDEN DE COMPRA N°_232</t>
  </si>
  <si>
    <t>PERPILLEIRA CONSTRUCCIONES S.A. DE C.V.</t>
  </si>
  <si>
    <t>LUENSA INGENIERIA S.A. DE C.V.</t>
  </si>
  <si>
    <t>ORDEN DE COMPRA N°_233</t>
  </si>
  <si>
    <t>ORDEN DE COMPRA N°_236</t>
  </si>
  <si>
    <t xml:space="preserve">ADJUDICACION DIRECTA </t>
  </si>
  <si>
    <t>JOSE EDUARDO DE JESUS</t>
  </si>
  <si>
    <t>ORDEN DE COMPRA N°_215</t>
  </si>
  <si>
    <t>COMERCIAL COSAN, S.A. DE C.V.</t>
  </si>
  <si>
    <t>SEFIN-DGA-AD-62-2016/001  OC 187</t>
  </si>
  <si>
    <t>MATERIAL INTELECTUAL Y EQUIPOS</t>
  </si>
  <si>
    <t>PRETZEL AND PEPPER S. DE R.L. DE C.V.</t>
  </si>
  <si>
    <t>SEFIN-DGA-AD-051-2016/001  OC 188</t>
  </si>
  <si>
    <t>AUTOMOVILES SPARK</t>
  </si>
  <si>
    <t>MERCANTIL MONCLOVA, S.A. DE C.V.</t>
  </si>
  <si>
    <t xml:space="preserve">SEFIN-DGA-AD-71-2016/001 OC 204            </t>
  </si>
  <si>
    <t xml:space="preserve">SEFIN-DGA-AD-79-2016/001 OC 249           </t>
  </si>
  <si>
    <t>ARRENDAMIENTO AEREO</t>
  </si>
  <si>
    <t xml:space="preserve">SEFIN-DGA-AD-001-2016/002 OC 250           </t>
  </si>
  <si>
    <t>ORDEN DE COMPRA N°_216</t>
  </si>
  <si>
    <t>ORDEN DE COMPRA N°_265</t>
  </si>
  <si>
    <t>JUNIO</t>
  </si>
  <si>
    <t>PROCURADURIA</t>
  </si>
  <si>
    <t>ORDEN DE COMPRA N°_237</t>
  </si>
  <si>
    <t>ORDEN DE COMPRA N°_238</t>
  </si>
  <si>
    <t>ORDEN DE COMPRA N°_240</t>
  </si>
  <si>
    <t>ELECTROLITOS</t>
  </si>
  <si>
    <t>ORDEN DE COMPRA N°_241</t>
  </si>
  <si>
    <t>ORDEN DE COMPRA N°_242</t>
  </si>
  <si>
    <t>MATERIAL DE CURACION</t>
  </si>
  <si>
    <t>ORDEN DE COMPRA N°_243</t>
  </si>
  <si>
    <t>ORDEN DE COMPRA N°_245</t>
  </si>
  <si>
    <t>ORDEN DE COMPRA N°_246</t>
  </si>
  <si>
    <t>ORDEN DE COMPRA N°_247</t>
  </si>
  <si>
    <t>UNIFORMES</t>
  </si>
  <si>
    <t>PICCINI, S.A. DE C.V.</t>
  </si>
  <si>
    <t>ORDEN DE COMPRA N°_248</t>
  </si>
  <si>
    <t>ORDEN DE COMPRA N°_253</t>
  </si>
  <si>
    <t>ORDEN DE COMPRA N°_256</t>
  </si>
  <si>
    <t>ORDEN DE COMPRA N°_257</t>
  </si>
  <si>
    <t>ACCEOSRIOS Y HERRAMIENTAS MENORES</t>
  </si>
  <si>
    <t>ARRELLANO</t>
  </si>
  <si>
    <t>ORDEN DE COMPRA N°_259</t>
  </si>
  <si>
    <t>SISTEMAS INTEGRALES DE INOFORMACION Y ADMINISTRACION, S.A. DE C.V.</t>
  </si>
  <si>
    <t>ORDEN DE COMPRA N°_261</t>
  </si>
  <si>
    <t>PROCOM PLUS, S.A. DE.C.V.</t>
  </si>
  <si>
    <t>ORDEN DE COMPRA N°_262</t>
  </si>
  <si>
    <t>ORDEN DE COMPRA N°_264</t>
  </si>
  <si>
    <t>ORDEN DE COMPRA N°_267</t>
  </si>
  <si>
    <t>GENERADORES A GASOLINA</t>
  </si>
  <si>
    <t>ORDEN DE COMPRA N°_268</t>
  </si>
  <si>
    <t>FERRETERIA CENTAURO, S.A. DE C.V.</t>
  </si>
  <si>
    <t>IMPULSORA INDUSTRIAL MONTERREY, S.A. DE C.V.</t>
  </si>
  <si>
    <t>HIDROLAVADORA INDUSTRIAL</t>
  </si>
  <si>
    <t>ORDEN DE COMPRA N°_269</t>
  </si>
  <si>
    <t>RENTA PLANTA DE LUZ</t>
  </si>
  <si>
    <t>ORDEN DE COMPRA N°_270</t>
  </si>
  <si>
    <t>ORDEN DE COMPRA N°_271</t>
  </si>
  <si>
    <t>SERVICIOS PERICIALES</t>
  </si>
  <si>
    <t>DISTRIBUIDORA COMERCIAL ZOGBI, S.A. DE C.V.</t>
  </si>
  <si>
    <t>ORDEN DE COMPRA N°_272</t>
  </si>
  <si>
    <t>COMERCIALIZADORA DE ESPECIALIDADES Y EQUIPOS, S.A. DE C.V.</t>
  </si>
  <si>
    <t>ORDEN DE COMPRA N°_273</t>
  </si>
  <si>
    <t>ORDEN DE COMPRA N°_274</t>
  </si>
  <si>
    <t>ORDEN DE COMPRA N°_275</t>
  </si>
  <si>
    <t>MATERIAL DE UTILES Y OFICINA</t>
  </si>
  <si>
    <t>SECRETRAIA DE FINANZAS</t>
  </si>
  <si>
    <t>MARIA GUADALUPE</t>
  </si>
  <si>
    <t>ORDEN DE COMPRA N°_276</t>
  </si>
  <si>
    <t>ORDEN DE COMPRA N°_277</t>
  </si>
  <si>
    <t>ORDEN DE COMPRA N°_278</t>
  </si>
  <si>
    <t>COMERCIALIZADORA PARA LA COCINA MESA Y HOGAR S.A. DE C.V.</t>
  </si>
  <si>
    <t xml:space="preserve">SEFIN-DGA-AD-078-2016/001 OC 239           </t>
  </si>
  <si>
    <t>COMERCIALIZADORA ALFIN, S.A. DE C.V.</t>
  </si>
  <si>
    <t xml:space="preserve">SEFIN-DGA-AD-079-2016/001 OC 244           </t>
  </si>
  <si>
    <t xml:space="preserve">SEFIN-DGA-AD-077-2016/001 OC 255           </t>
  </si>
  <si>
    <t xml:space="preserve">SEFIN-DGA-AD-001-2016/002 OC 258          </t>
  </si>
  <si>
    <t>IMPULSORA DE CADENAS PRODUCTIVAS Y COMERCIALES, S.A. DE C.V.</t>
  </si>
  <si>
    <t xml:space="preserve">SEFIN-DGA-AD-86-2016/001 OC 266          </t>
  </si>
  <si>
    <t>AUTOBUSES ESCOLARES USADOS</t>
  </si>
  <si>
    <t xml:space="preserve">SEFIN-DGA-AD-74-2016/001 OC 260          </t>
  </si>
  <si>
    <t>GIMNASIOS</t>
  </si>
  <si>
    <t>SEFIN-DGA-AD-75-2016/001 OC 263</t>
  </si>
  <si>
    <t>ETN, TURISTAR LUJO, S.A. DE C.V.</t>
  </si>
  <si>
    <t>ORDEN DE COMPRA N°_279</t>
  </si>
  <si>
    <t>ORDEN DE COMPRA N°_280</t>
  </si>
  <si>
    <t>GERARDO</t>
  </si>
  <si>
    <t>REBOLLOSO</t>
  </si>
  <si>
    <t>GOYTIA</t>
  </si>
  <si>
    <t>ORDEN DE COMPRA N°_281</t>
  </si>
  <si>
    <t>ORDEN DE COMPRA N°_282</t>
  </si>
  <si>
    <t>ORDEN DE COMPRA N°_284</t>
  </si>
  <si>
    <t>ORDEN DE COMPRA N°_285</t>
  </si>
  <si>
    <t>ORDEN DE COMPRA N°_286</t>
  </si>
  <si>
    <t>MAGISTERIO FEDERAL</t>
  </si>
  <si>
    <t>MAGUSTERIO FEDERAL</t>
  </si>
  <si>
    <t>ORDEN DE COMPRA N°_287</t>
  </si>
  <si>
    <t>CAMIONETAS</t>
  </si>
  <si>
    <t>AUTOMOVILISTICA ANDRADE, S.A. DE C.V.</t>
  </si>
  <si>
    <t>SEFIN-DGA-AD-93-2016/001 OC 288</t>
  </si>
  <si>
    <t>SERVICIO PROFESIONAL DE CONSULTORIA</t>
  </si>
  <si>
    <t>OFICINAS DEL EJECUTIVO</t>
  </si>
  <si>
    <t>SEFIN-DGA-AD-001-2016/002 OC 289</t>
  </si>
  <si>
    <t>ESTUDIO CUALITATIVO Y CUANTITATIVO</t>
  </si>
  <si>
    <t>ORDEN DE COMPRA N°_301</t>
  </si>
  <si>
    <t>IMPLEMENTACION DE SISTEMA DE CONTROL</t>
  </si>
  <si>
    <t>BORG CONSULTING GROUP, S.A. DE C.V.</t>
  </si>
  <si>
    <t>SEFIN-DGA-AD-96-2016/001 OC 302</t>
  </si>
  <si>
    <t>JULIO</t>
  </si>
  <si>
    <t>ORDEN DE COMPRA N°_290</t>
  </si>
  <si>
    <t xml:space="preserve">PROCURADURIA </t>
  </si>
  <si>
    <t>ORDEN DE COMPRA N°_291</t>
  </si>
  <si>
    <t>SECRETARIA DE TRABAJO</t>
  </si>
  <si>
    <t>ORDEN DE COMPRA N°_292</t>
  </si>
  <si>
    <t>ORDEN DE COMPRA N°_293</t>
  </si>
  <si>
    <t>ORDEN DE COMPRA N°_294</t>
  </si>
  <si>
    <t>ORDEN DE COMPRA N°_295</t>
  </si>
  <si>
    <t xml:space="preserve">COMERCIALIZADROA VOFS, S.A. DE C.V. </t>
  </si>
  <si>
    <t>ORDEN DE COMPRA N°_296</t>
  </si>
  <si>
    <t>ORDEN DE COMPRA N°_297</t>
  </si>
  <si>
    <t>ORDEN DE COMPRA N°_299</t>
  </si>
  <si>
    <t>ORDEN DE COMPRA N°_300</t>
  </si>
  <si>
    <t>ADJUDICACION DIRECTA CON DICTAMEN</t>
  </si>
  <si>
    <t>SEFIN-DGA-AD-100-2016/001 OC303</t>
  </si>
  <si>
    <t>ORDEN DE COMPRA N°_304</t>
  </si>
  <si>
    <t>CONSULTA S.A. DE C.V.</t>
  </si>
  <si>
    <t>SEFIN-DGA-AD-98-2016/001 OC 298</t>
  </si>
  <si>
    <t>ORDEN DE COMPRA N°_305</t>
  </si>
  <si>
    <t>ADQUISICION</t>
  </si>
  <si>
    <t>ORDEN DE COMPRA N°_307</t>
  </si>
  <si>
    <t>ORDEN DE COMPRA N°_308</t>
  </si>
  <si>
    <t>SUERO ORAL</t>
  </si>
  <si>
    <t>KARLA CECILIA</t>
  </si>
  <si>
    <t>DEL BOSQUE</t>
  </si>
  <si>
    <t>DE LUNA</t>
  </si>
  <si>
    <t>SEFIN-DGA-AD-99-2016/001 OC 309</t>
  </si>
  <si>
    <t>IMPRENTA MIERR NARRO, S.A. DE C.V.</t>
  </si>
  <si>
    <t>ORDEN DE COMPRA N°_310</t>
  </si>
  <si>
    <t>COMERICALIZADORA PROSIG, S.A. DE C.V.</t>
  </si>
  <si>
    <t>ORDEN DE COMPRA N°_314</t>
  </si>
  <si>
    <t>ORDEN DE COMPRA N°_315</t>
  </si>
  <si>
    <t>SISTEMAS INTEGRALES DE INFORMACION Y ADMINISTRACION, S.A</t>
  </si>
  <si>
    <t>ORDEN DE COMPRA N°_316</t>
  </si>
  <si>
    <t>ORDEN DE COMPRA N°_321</t>
  </si>
  <si>
    <t>ORDEN DE COMPRA N°_324</t>
  </si>
  <si>
    <t>ORDEN DE COMPRA N°_325</t>
  </si>
  <si>
    <t>ORDEN DE COMPRA N°_326</t>
  </si>
  <si>
    <t>ORDEN DE COMPRA N°_327</t>
  </si>
  <si>
    <t>ALBERTO0</t>
  </si>
  <si>
    <t>ETIQUETAS</t>
  </si>
  <si>
    <t>FORMAS INTELIGENTES, S.A. DE C.V.</t>
  </si>
  <si>
    <t>ORDEN DE COMPRA N°_329</t>
  </si>
  <si>
    <t>ORDEN DE COMPRA N°_330</t>
  </si>
  <si>
    <t>TRAFICO Y ELECTRICO</t>
  </si>
  <si>
    <t>ORDEN DE COMPRA N°_331</t>
  </si>
  <si>
    <t>FERRETERA CENTENARIO, S.A. DE C.V.</t>
  </si>
  <si>
    <t>IMPURLSORA INDUSTRIAL MONTERREY, S.A.</t>
  </si>
  <si>
    <t>ORDEN DE COMPRA N°_333</t>
  </si>
  <si>
    <t xml:space="preserve">EQUIPO DE COMPUTO Y CONSUMIBLES </t>
  </si>
  <si>
    <t>ORDEN DE COMPRA N°_334</t>
  </si>
  <si>
    <t>EQUIPO DE COMPUTO Y CONSUMIBLES</t>
  </si>
  <si>
    <t>SEGURO AVIONES</t>
  </si>
  <si>
    <t>SEGUROS AFIRME, S.A. DE C.V.</t>
  </si>
  <si>
    <t>ORDEN DE COMPRA N°_335</t>
  </si>
  <si>
    <t>13/072016</t>
  </si>
  <si>
    <t>AGOSTO</t>
  </si>
  <si>
    <t>ORDEN DE COMPRA N°_336</t>
  </si>
  <si>
    <t>SEFIN-DGA-AD-001-2016/001 OC 339</t>
  </si>
  <si>
    <t>ORDEN DE COMPRA N°_340</t>
  </si>
  <si>
    <t>FRANCISCO JAVIER</t>
  </si>
  <si>
    <t>MALACARA</t>
  </si>
  <si>
    <t>CARMONA</t>
  </si>
  <si>
    <t>ORDEN DE COMPRA N°_341</t>
  </si>
  <si>
    <t>ORDEN DE COMPRA N°_342</t>
  </si>
  <si>
    <t>COMPUMARK, S.A. DE C.V.</t>
  </si>
  <si>
    <t>CAMIONETA</t>
  </si>
  <si>
    <t>CAMIONITA</t>
  </si>
  <si>
    <t>INSUMOS PARA FUMIGACION</t>
  </si>
  <si>
    <t>SEFIN-DGA-AD-111-2016/001 OC 344</t>
  </si>
  <si>
    <t>ORDEN DE COMPRA N°_345</t>
  </si>
  <si>
    <t>ORDEN DE COMPRA N°_350</t>
  </si>
  <si>
    <t>SURTIDORA ELECTROMECANICA INDUSTRIAL, S.A. DE C.V.</t>
  </si>
  <si>
    <t>ORDEN DE COMPRA N°_346</t>
  </si>
  <si>
    <t>ORDEN DE COMPRA N°_351</t>
  </si>
  <si>
    <t>ORDEN DE COMPRA N°_352</t>
  </si>
  <si>
    <t>ORDEN DE COMPRA N°_353</t>
  </si>
  <si>
    <t>ORDEN DE COMPRA N°_354</t>
  </si>
  <si>
    <t>ORDEN DE COMPRA N°_355</t>
  </si>
  <si>
    <t>ORDEN DE COMPRA N°_356</t>
  </si>
  <si>
    <t>ORDEN DE COMPRA N°_357</t>
  </si>
  <si>
    <t>ORDEN DE COMPRA N°_358</t>
  </si>
  <si>
    <t>ORDEN DE COMPRA N°_359</t>
  </si>
  <si>
    <t>ORDEN DE COMPRA N°_360</t>
  </si>
  <si>
    <t>ORDEN DE COMPRA N°_361</t>
  </si>
  <si>
    <t>METALES COMBINADOS, S.A. DE C.V.</t>
  </si>
  <si>
    <t>ESTUDIOS E IMPLEMENTACIONES</t>
  </si>
  <si>
    <t>BORG CONSULTING GOUP, S.A. DE C.V.</t>
  </si>
  <si>
    <t>SEFIN-DGA-AD-114-2016/001 OC 362</t>
  </si>
  <si>
    <t>ESTUDIOS E IMPLEMENTACION</t>
  </si>
  <si>
    <t>SERVICIO</t>
  </si>
  <si>
    <t>ESTUDIOS E INVESTIGACION</t>
  </si>
  <si>
    <t>VOITA SISTEMAS DE INFORMACION, S.A. DE C.V.</t>
  </si>
  <si>
    <t>UNA HISTORIA MAS, S.A. DE C.V.</t>
  </si>
  <si>
    <t>SEFIN-DGA-AD-116-2016/001 OC 366</t>
  </si>
  <si>
    <t>SEFIN-DGA-AD-117-2016/001 OC 367</t>
  </si>
  <si>
    <t>KIY DE LIMPIEZA</t>
  </si>
  <si>
    <t>JORGE ARMANDO</t>
  </si>
  <si>
    <t>SEFIN-DGA-AD-119-2016/001 OC 368</t>
  </si>
  <si>
    <t>KIT DE LIMPIEZA</t>
  </si>
  <si>
    <t>SEFIN-DGA-AD-113-2016/001 OC 369</t>
  </si>
  <si>
    <t>PLAYERAS</t>
  </si>
  <si>
    <t>PUNTO Y PUNTO S. DE R.L. DE C.V.</t>
  </si>
  <si>
    <t>ORDEN DE COMPRA N°_370</t>
  </si>
  <si>
    <t>ORDEN DE COMPRA N°_371</t>
  </si>
  <si>
    <t>ACCESORIOS URVAN</t>
  </si>
  <si>
    <t>ORDEN DE COMPRA N°_373</t>
  </si>
  <si>
    <t>ORDEN DE COMPRA N°_374</t>
  </si>
  <si>
    <t>ORDEN DE COMPRA N°_375</t>
  </si>
  <si>
    <t>GORRAS</t>
  </si>
  <si>
    <t>ORDEN DE COMPRA N°_376</t>
  </si>
  <si>
    <t>SEFIN-DGA-AD-122-2016/001 OC 377</t>
  </si>
  <si>
    <t>CONSORCIO EN COMERCIALIZACION Y CONSTRUCCION COAHUILA, S.A. DE C.V.</t>
  </si>
  <si>
    <t>ORDEN DE COMPRA N°_378</t>
  </si>
  <si>
    <t>ORDEN DE COMPRA N°_379</t>
  </si>
  <si>
    <t>SEFIN-DGA-AD-125-2016/001 OC 380</t>
  </si>
  <si>
    <t>MANTENIMIENTO DE AUTOBUSES ESCOLARES</t>
  </si>
  <si>
    <t>SECRETRAIA DE EDUCACION</t>
  </si>
  <si>
    <t>ORDEN DE COMPRA N°_381</t>
  </si>
  <si>
    <t>AUTOBUS</t>
  </si>
  <si>
    <t>SEFIN-DGA-AD-126-2016/001 OC 382</t>
  </si>
  <si>
    <t>ORDEN DE COMPRA N°_383</t>
  </si>
  <si>
    <t>SEFIN-DGA-AD-127-2016/001 OC 385</t>
  </si>
  <si>
    <t>ORDEN DE COMPRA N°_386</t>
  </si>
  <si>
    <t>ORDEN DE COMPRA N°_387</t>
  </si>
  <si>
    <t>ORDEN DE COMPRA N°_388</t>
  </si>
  <si>
    <t>TRASLADO</t>
  </si>
  <si>
    <t>ORDEN DE COMPRA N°_389</t>
  </si>
  <si>
    <t>ORDEN DE COMPRA N°_390</t>
  </si>
  <si>
    <t>ORDEN DE COMPRA N°_391</t>
  </si>
  <si>
    <t>LLANTAS URVAN</t>
  </si>
  <si>
    <t>SERVICIO LLANTERO DE COAHUILA, S.A.</t>
  </si>
  <si>
    <t>ORDEN DE COMPRA N°_392</t>
  </si>
  <si>
    <t>Unidad administrativa que genera o posee la información: DIRECCION GENERAL DE ADQUISICIONES</t>
  </si>
  <si>
    <t>Servidor público responsable de generar y mantener actualizada la información: Lic. Nazario Iga Torre.</t>
  </si>
  <si>
    <t>OBRA PUBLICA</t>
  </si>
  <si>
    <t>SEFIN- DGA-ADOP-001-2016</t>
  </si>
  <si>
    <t xml:space="preserve">26 FRACCION I, 27 FRACCION III, 41 Y 43 DE LA LEY DE OBRAS PUBLICAS Y SERVICIOS RELACIONADOS CON LAS MISMAS </t>
  </si>
  <si>
    <t>FEDERALES</t>
  </si>
  <si>
    <t>PROGRAMA DE ELECTRIFICACIÓN EN DISTINTAS CALLES Y COLONIAS DEL MUNICIPIO DE SAN BUENAVENTURA, COAHUILA DE ZARAGOZA</t>
  </si>
  <si>
    <t>SECRETARÌA DE INFRAESTRUCTURA</t>
  </si>
  <si>
    <t>SECRETARÍA DE INFRAESTRUCTURA</t>
  </si>
  <si>
    <t>GUADALUPE MICAELA</t>
  </si>
  <si>
    <t>AMADOR</t>
  </si>
  <si>
    <t>ADOP-001-2016</t>
  </si>
  <si>
    <t>CONTRATO A PRECIO UNITARIO</t>
  </si>
  <si>
    <t>SANBUENAVENTURA COAHUILA</t>
  </si>
  <si>
    <t>POR PARTE DEL EJECUTOR</t>
  </si>
  <si>
    <t>SEFIN-DGA-ADOP-005-2016</t>
  </si>
  <si>
    <t xml:space="preserve">27 FRACCIÓN III, 41 Y 42 FRACCION II LEY DE OBRAS PÚBLICAS Y SERVICIOS RELACIONADAS CON LAS MISMAS </t>
  </si>
  <si>
    <t>RETIRO DE ESCOMBRO, ENSERES, RETIRO DE VEHÍCULOS AUTOMOTORES, LIMPIEZA DE MATERIALES PRODUCTO DE DERRUMBES, DESAZOLVE EN AMPLIACIÓN SANTA TERESA Y FRACCIONAMIENTO SANTA ROSA, DEL MUNICIPIO DE ACUÑA, COAHUILA</t>
  </si>
  <si>
    <t>SERGIO RAUL</t>
  </si>
  <si>
    <t>GONZALEZLEZ</t>
  </si>
  <si>
    <t>ADOP-005-2016</t>
  </si>
  <si>
    <t>ACUÑA COAHUILA</t>
  </si>
  <si>
    <t>SEFIN-DGA-ADOP-006-2016</t>
  </si>
  <si>
    <t>RETIRO DE ESCOMBRO, ENSERES, RETIRO DE VEHÍCULOS AUTOMOTORES, LIMPIEZA DE MATERIALES PRODUCTO DE DERRUMBES, DESAZOLVE EN FRACC. SANTA ROSA (4), DEL MUNICIPIO DE ACUÑA, COAHUILA</t>
  </si>
  <si>
    <t>CONCRETOS DE ACUÑA, S.A. DE C.V.</t>
  </si>
  <si>
    <t>ADOP-006-2016</t>
  </si>
  <si>
    <t>SEFIN-DGA-ADOP-007-2016</t>
  </si>
  <si>
    <t>RETIRO DE ESCOMBRO, ENSERES, RETIRO DE VEHÍCULOS AUTOMOTORES, LIMPIEZA DE MATERIALES PRODUCTO DE DERRUMBES, DESAZOLVE EN FRACC. SANTA ROSA (1), DEL MUNICIPIO DE ACUÑA, COAHUILA,</t>
  </si>
  <si>
    <t>SERVICIOS INTEGRALES DE INGENIERIA Y ADMINISTACION DE OBRA, S.A. DE C.V.</t>
  </si>
  <si>
    <t>ADOP-007-2016</t>
  </si>
  <si>
    <t>SEFIN-DGA-ADOP-008-2016</t>
  </si>
  <si>
    <t>RETIRO DE ESCOMBRO, ENSERES, RETIRO DE VEHÍCULOS AUTOMOTORES, LIMPIEZA DE MATERIALES PRODUCTO DE DERRUMBES, DESAZOLVE EN FRACC. SANTA ROSA (3), DEL MUNICIPIO DE ACUÑA, COAHUILA</t>
  </si>
  <si>
    <t>CONSTRUCTORA INDUSTRIAL DE MONCLOVA, S.A. DE C.V.</t>
  </si>
  <si>
    <t>ADOP-008-2016</t>
  </si>
  <si>
    <t>SEFIN-DGA-ADOP-009-2016</t>
  </si>
  <si>
    <t>RETIRO DE ESCOMBRO, ENSERES, RETIRO DE VEHÍCULOS AUTOMOTORES, LIMPIEZA DE MATERIALES PRODUCTO DE DERRUMBES, DESAZOLVE EN FRACC. ALTOS DE SANTA TERESA, AMPLIACIÓN FRACC. ALTOS DE SANTA TERESA Y FRACC. SANTA ROSA, DEL MUNICIPIO DE ACUÑA, COAHUILA</t>
  </si>
  <si>
    <t>CARMO DE PIEDRAS NEGRAS,  S.A. DE C.V.</t>
  </si>
  <si>
    <t>ADOP-009-2016</t>
  </si>
  <si>
    <t>SEFIN-DGA-ADOP-010-2016</t>
  </si>
  <si>
    <t>RETIRO DE ESCOMBRO, ENSERES, RETIRO DE VEHÍCULOS AUTOMOTORES, LIMPIEZA DE MATERIALES PRODUCTO DE DERRUMBES, DESAZOLVE EN FRACC. SANTA ROSA (2), DEL MUNICIPIO DE ACUÑA, COAHUILA,</t>
  </si>
  <si>
    <t>WILLYSONS CONSTRUCCIONES, S.A. DE C.V.</t>
  </si>
  <si>
    <t>ADOP-010-2016</t>
  </si>
  <si>
    <t>SEFIN-DGA-ADOP-011-2016</t>
  </si>
  <si>
    <t>RETIRO DE ESCOMBRO, ENSERES, RETIRO DE VEHÍCULOS AUTOMOTORES, LIMPIEZA DE MATERIALES PRODUCTO DE DERRUMBES, DESAZOLVE EN FRACC. AMPL. ALTOS DE SANTA TERESA Y FRACC. SANTA ROSA, DEL MUNICIPIO DE ACUÑA, COAHUILA</t>
  </si>
  <si>
    <t>INGENIERIA Y CONSTRUCCIONES RIO BRAVO, S.A. DE C.V.</t>
  </si>
  <si>
    <t>ADOP-011-2016</t>
  </si>
  <si>
    <t>SEFIN-DGA-ADOP-012-2016</t>
  </si>
  <si>
    <t>RETIRO DE ESCOMBRO, ENSERES, RETIRO DE VEHÍCULOS AUTOMOTORES, LIMPIEZA DE MATERIALES PRODUCTO DE DERRUMBES, DESAZOLVE EN AMPLIACIÓN SANTA ROSA Y FRACC. SANTA ROSA DEL MUNICIPIO DE ACUÑA, COAHUILA</t>
  </si>
  <si>
    <t>CONSTRUCTORA Y SERVICIOS OSMAN, S.A. DE C.V.</t>
  </si>
  <si>
    <t>ADOP-012-2016</t>
  </si>
  <si>
    <t>SEFIN-DGA-ADOP-013-2016</t>
  </si>
  <si>
    <t>RETIRO DE ESCOMBRO, ENSERES, RETIRO DE VEHÍCULOS AUTOMOTORES, LIMPIEZA DE MATERIALES PRODUCTO DE DERRUMBES, DESAZOLVE EN FRACC LAS AVES, ALTOS DE SANTA TERESA, SAN ALBERTO, SANTA ROSA DEL MUNICIPIO DE ACUÑA, COAHUILA</t>
  </si>
  <si>
    <t>ADOP-013-2016</t>
  </si>
  <si>
    <t>SEFIN-DGA-ADOP-014-2016</t>
  </si>
  <si>
    <t>27 FRACCIÓN III, 41 Y 42 FRACCION VII LEY DE OBRAS PÚBLICAS Y SERVICIOS RELACIONADAS CON LAS MISMAS</t>
  </si>
  <si>
    <t>CONSTRUCCIÓN DE LA SEGUNDA ETAPA DEL CENTRO DE JUSTICIA PENAL DEL MUNICIPIO DE TORREÓN, COAHUILA DE ZARAGOZA</t>
  </si>
  <si>
    <t>---------------------------------------------------------------------------------------------------</t>
  </si>
  <si>
    <t>ADOP-014-2016</t>
  </si>
  <si>
    <t>TORREON, COAHUILA</t>
  </si>
  <si>
    <t>SEFIN-DGA-ADOP-015-2016</t>
  </si>
  <si>
    <t>27 FRACCIÓN III, 41 Y 42 FRACCION VII, LEY DE OBRAS PÚBLICAS Y SERVICIOS RELACIONADAS CON LAS MISMAS PARA EL ESTADO DE COAHUILA DE ZARAGOZA</t>
  </si>
  <si>
    <t>ESTUDIOS, ADQUISICIÓN Y CONSTRUCCIÓN DE RELLENO SANITARIO TIPO "D" DE LA LOCALIDAD DE "SAN JUAN DE AURA" DEL MUNICIPIO DE PROGRESO</t>
  </si>
  <si>
    <t>COMPAÑÍA CONSTRUCTORA, S.A. DE C.V.</t>
  </si>
  <si>
    <t>ADOP-015-2016</t>
  </si>
  <si>
    <t>PROGRESO, COAHUILA</t>
  </si>
  <si>
    <t>SEFIN-DGA-ADOP-016-2016</t>
  </si>
  <si>
    <t>25 FRACCIÓN III,  40, 42 Y 43-A  LEY DE OBRAS PÚBLICAS Y SERVICIOS RELACIONADAS CON LAS MISMAS PARA EL ESTADO DE COAHUILA DE ZARAGOZA</t>
  </si>
  <si>
    <t>CONSTRUCCIÓN DE CAPILLA DE VELACIÓN Y PANTEÓN EN EL EJIDO CHULAVISTA  DEL MUNICIPIO DE OCAMPO, COAHUILA</t>
  </si>
  <si>
    <t>CONSTRUCCION Y SUPERVISION DE OBRAS MARIA, S.A. DE C.V.</t>
  </si>
  <si>
    <t>URBANIZACIONES Y EXCAVACIONES DEL BAJO BRAVO, .S.A DE C.V.</t>
  </si>
  <si>
    <t>ADOP-016-2016</t>
  </si>
  <si>
    <t>OCAMPO COAHUILA</t>
  </si>
  <si>
    <t>SEFIN-DGA-ADOP-017-2016</t>
  </si>
  <si>
    <t>CONSTRUCCIÓN DE CAPILLA DE VELACIÓN DEL MUNICIPIO DE CUATROCIÉNEGAS, COAHUILA</t>
  </si>
  <si>
    <t>SADIAZ INGENIERIA, S.A. DE C.V.</t>
  </si>
  <si>
    <t>CJ INGENIERIA Y CONSTRUCCIONES, S.A. DE C.V.</t>
  </si>
  <si>
    <t>ADOP-017-2016</t>
  </si>
  <si>
    <t>CUATROCIENEGAS COAHUILA</t>
  </si>
  <si>
    <t xml:space="preserve">ARTURO </t>
  </si>
  <si>
    <t>RUBALCAVA</t>
  </si>
  <si>
    <t>SEFIN-DGA-ADOP-018-2016</t>
  </si>
  <si>
    <t>PROGRAMA DE ELECTRIFICACIÓN EN DISTINTAS CALLES Y COLONIAS DEL MUNICIPIO DE ABASOLO , COAHUILA DE ZARAGOZA</t>
  </si>
  <si>
    <t>ADOP-018-2016</t>
  </si>
  <si>
    <t>ABASOLO COAHUILA</t>
  </si>
  <si>
    <t>SEFIN-DGA-ADOP-019-2016</t>
  </si>
  <si>
    <t>REPOSICIÓN Y AMPLIACIÓN DE LA RED DE DISTRIBUCIÓN CON TOMAS DOMICILIARIAS Y EQUIPAMIENTO ELECTROMECÁNICO COMPLEMENTARIO DEL POZO PROFUNDO EN EL MUNICIPIO DE ABASOLO, COAHUILA DE ZARAGOZA</t>
  </si>
  <si>
    <t>CONSTRUCTORA MENFIS, S.A. DE C.V.</t>
  </si>
  <si>
    <t>ADOP-019-2016</t>
  </si>
  <si>
    <t>SEFIN-DGA-ADOP-020-2016</t>
  </si>
  <si>
    <t>AMPLIACIÓN DE LA RED DE ATARJEAS (ALCANTARILLADO SANITARIO) PARA LA COLONIA CALIFORNIA DE LA CIUDAD DE CASTAÑOS, DEL MUNICIPIO DE CASTAÑOS, COAHUILA DE ZARAGOZA</t>
  </si>
  <si>
    <t>CIMAGUA, S.A. DE C.V.</t>
  </si>
  <si>
    <t>ADOP-020-2016</t>
  </si>
  <si>
    <t>CASTAÑOS COAHUILA</t>
  </si>
  <si>
    <t>SEFIN-DGA-ADOP-021-2016</t>
  </si>
  <si>
    <t xml:space="preserve">27 FRACCIÓN III, 41 Y 42 FRACCION VII LEY DE OBRAS PÚBLICAS Y SERVICIOS RELACIONADAS CON LAS MISMAS </t>
  </si>
  <si>
    <t>CONSTRUCCIÓN, REMODELACIÓN Y EQUIPAMIENTO DE LA UNIDAD DE ATENCIÓN INTEGRAL Y BODEGA DE EVIDENCIAS PARA EL NSJP EN LA DELEGACIÓN LAGUNA DEL MUNICIPIO DE TORREÓN ,COAHUILA DE ZARAGOZA</t>
  </si>
  <si>
    <t>SERVICIOS DE INGENIERIA Y ADMINISTRACION DE OBRA, S.A. DE C.V.</t>
  </si>
  <si>
    <t>ADOP-021-2016</t>
  </si>
  <si>
    <t>SI</t>
  </si>
  <si>
    <t xml:space="preserve">ADOP-021-2016/01  </t>
  </si>
  <si>
    <t>CAMBIO PLAZO EJECUCION</t>
  </si>
  <si>
    <t>SEFIN-DGA-ADOP-022-2016</t>
  </si>
  <si>
    <t>27 FRACCIÓN III, 41 Y 43 FRACCION VII LEY DE OBRAS PÚBLICAS Y SERVICIOS RELACIONADAS CON LAS MISMAS</t>
  </si>
  <si>
    <t xml:space="preserve">CONSTRUCCIÓN DE RED DE DISTRIBUCIÓN DE AGUA POTABLE EN CALLE MELQUIADES BALLESTEROS ENTRE CALLE AGRARISTAS Y LIB. CARLOS SALINAS DE GORTARI DE LA COL OCCIDENTAL EN EL MUNICIPIO DE FRONTERA, COAHUILA DE ZARAGOZA.  
REPOSICIÓN DE ATARJEAS Y 121 DESCARGAS DOMICILIARIAS EN CALLE INDUSTRIAL Y/O MAQUINADOS ENTRE CARRETERA 30 Y CALLE MARÍA DEL CARMEN DEL FRACCIONAMIENTO INDUSTRIAL EN EL MUNICIPIO DE FRONTERA, COAHUILA DE ZARAGOZA. 
REPOSICIÓN DE LÍNEA Y 121 TOMAS EN CALLE INDUSTRIAL Y/O MAQUINADOS ENTRE CARRETERA 30 Y CALLE MARÍA DEL CARMEN DEL FRACCIONAMIENTO INDUSTRIAL CD. FRONTERA, EN EL MUNICIPIO DE FRONTERA, COAHUILA DE ZARAGOZA
</t>
  </si>
  <si>
    <t>IMPORTACIONES, MATERIALES Y CONSTRUCCIONES, S.A. DE C.V.</t>
  </si>
  <si>
    <t>ADOP-022-2016</t>
  </si>
  <si>
    <t>FRONTERA COAHUILA</t>
  </si>
  <si>
    <t>SEFIN-DGA-ADOP-023-2016</t>
  </si>
  <si>
    <t>CONSTRUCCIÓN, REMODELACIÓN Y EQUIPAMIENTO DE LA UNIDAD DE ATENCIÓN INTEGRAL Y BODEGA DE EVIDENCIA PARA LA NSJP DE LA DELEGACIÓN LAGUNA II EN EL MUNICIPIO DE SAN PEDRO COAHUILA DE ZARAGOZA</t>
  </si>
  <si>
    <t>ADOP-023-2016</t>
  </si>
  <si>
    <t>SAN PEDRO COAHUILA</t>
  </si>
  <si>
    <t>SEFIN-DGA-ADOP-024-2016</t>
  </si>
  <si>
    <t>CONSTRUCCIÓN Y EQUIPAMIENTO DE LAS UNIDADES DE INVESTIGACIÓN Y DE ATENCIÓN INTEGRAL PARA LA NSJP FORÁNEA EN EL MUNICIPIO DE ALLENDE COAHUILA DE ZARAGOZA</t>
  </si>
  <si>
    <t>ADOP-024-2016</t>
  </si>
  <si>
    <t>ALLENDE COAHUILA</t>
  </si>
  <si>
    <t>SEFIN-DGA-ADOP-025-2016</t>
  </si>
  <si>
    <t>EQUIPAMIENTO ELECTROMECANICO COMPLEMENTARIO DE LOS POZOS PROFUNDOS DE AGUA POTABLE PARA EL ABASTECIMIENTO  DE LA LOCALIDAD DE CANDELA, COAHUILA.</t>
  </si>
  <si>
    <t>ADOP-025-2016</t>
  </si>
  <si>
    <t>CANDELA COAHUILA</t>
  </si>
  <si>
    <t>SEFIN-DGA-ADOP-026-2016</t>
  </si>
  <si>
    <t>AMPLIACION DE LA RED DE ATARJEAS Y DESCARGAS DOMICILIARIAS EN LAS CALLES DE LAS COLONIAS SANTA EULALIA Y PEDREGAL DE SAN ANGEL DE LA CIUDAD DE MONCLOVA, COAHUILA</t>
  </si>
  <si>
    <t>ADOP-026-2016</t>
  </si>
  <si>
    <t>SEFIN-DGA-ADOP-027-2016</t>
  </si>
  <si>
    <t>EQUIPAMIENTO PARA TRANSPORTAR RESIDUOS SOLIDOS URBANOS A UN SITIO DE DEPOSICIÓN FINAL, EN LA LOCALIDAD DEL MUNICIPIO DE MUZQUIZ, COAHUILA.</t>
  </si>
  <si>
    <t>SERVICIOS Y SOLUCIONES RA Y BA S. DE R.L. DE C.V.</t>
  </si>
  <si>
    <t>ADOP-027-2016</t>
  </si>
  <si>
    <t>MUZQUIZ COAHUILA</t>
  </si>
  <si>
    <t>SEFIN-DGA-ADOP-028-2016</t>
  </si>
  <si>
    <t>25 FRACCIÓN III,  40, 42 Y 43-A LEY DE OBRAS PÚBLICAS Y SERVICIOS RELACIONADAS CON LAS MISMAS PARA EL ESTADO DE COAHUILA DE ZARAGOZA</t>
  </si>
  <si>
    <t>CONSTRUCCION DE CAPILLA DE VELACIÓN , EN EL MUNICIPIO DE HIDALGO, COAHUILA.</t>
  </si>
  <si>
    <t>ADOP-028-2016</t>
  </si>
  <si>
    <t>HIDALGO COAHUILA</t>
  </si>
  <si>
    <t>TORCASA PROMOTORES INMOBILIARIOS, S.A. DE C.V.</t>
  </si>
  <si>
    <t>SEFIN-DGA-ADOP-029-2016</t>
  </si>
  <si>
    <t>REPOSICIÓN Y AMPLIACIÓN DE  LA RED DE DISTRIBUCIÓN DE AGUA POTABLE CON TOMAS DOMICILIARIAS, CONSTRUCCIÓN DE UNA CASETA CON EQUIPO DE OSMOSIS INVERSA, TECHO CON. , EN EL MUNICIPIO DE ESCOBEDO, COAHUILA.</t>
  </si>
  <si>
    <t>TRITURADOS Y CONSTRUCTORA DE MÚZQUIZ S.A. DE C.V</t>
  </si>
  <si>
    <t>ADOP-029-2016</t>
  </si>
  <si>
    <t>ESCOBEDO COAHUILA</t>
  </si>
  <si>
    <t>SEFIN-DGA-ADOP-030-2016</t>
  </si>
  <si>
    <t>AMPLIACIÓN, ADECUACIÓN  Y SECTORIZACIÓN DE LA RED DE DISTRIBUCIÓN DE AGUA POTABLE CON TOMAS DOMICILIARIAS, CONSTRUCCIÓN DE UNA CASETA CON EQUIPO DE OSMOSIS INVERSA, EN LA LOCALIDAD DE PRIMERO DE MAYO, DEL MUNCIPIO DE ESCOBEDO, COAHUILA.</t>
  </si>
  <si>
    <t>ADOP-030-2016</t>
  </si>
  <si>
    <t>SEFIN-DGA-ADOP-031-2016</t>
  </si>
  <si>
    <t>REPOSICIÓN DEL POZO PROFUNDO, EQ. ELECTROMECANICO, LINEA DE CONDUCCIÓN, CASETA Y CERCA DE PROTECCIÓN (OBRAS DE AGUA POTABLE) PARA LA LOCALIDAD DE PRIMERO DE MAYO, DEL MUNICIPIO DE ESCOBEDO, COAHUILA.</t>
  </si>
  <si>
    <t>ADOP-031-2016</t>
  </si>
  <si>
    <t>SEFIN-DGA-ADOP-032-2016</t>
  </si>
  <si>
    <t>25 FRACCIÓN III,  40, 41 FRACCION V Y 43-A  LEY DE OBRAS PÚBLICAS Y SERVICIOS RELACIONADAS CON LAS MISMAS PARA EL ESTADO DE COAHUILA DE ZARAGOZA</t>
  </si>
  <si>
    <t>CENTRO DE OPERACIONES MILITARES (2DA. ETAPA DE CONSTRUCCION) EN EL MUNICIPIO DE ALLENDE, COAHUILA.</t>
  </si>
  <si>
    <t>LUIS ALFONSO</t>
  </si>
  <si>
    <t xml:space="preserve">RAMOS </t>
  </si>
  <si>
    <t>ADOP-032-2016</t>
  </si>
  <si>
    <t>CONSTRUCTORA Y MAQUINARIA GOYTIA, S.A. DE C.V.</t>
  </si>
  <si>
    <t>SEFIN-DGA-ADOP-033-2016</t>
  </si>
  <si>
    <t>25 FRACCIÓN III, 40, 41 FRACCION V Y 43-A  LEY DE OBRAS PÚBLICAS Y SERVICIOS RELACIONADAS CON LAS MISMAS PARA EL ESTADO DE COAHUILA DE ZARAGOZA</t>
  </si>
  <si>
    <t>CONSTRUCCION DE CENTRO DE OPERACIONES MILITARES VIESCA, COAHUILA</t>
  </si>
  <si>
    <t>CONSTRUCCIONES PERCASTEGUI, S.A. DE C.V.</t>
  </si>
  <si>
    <t>ADOP-033-2016</t>
  </si>
  <si>
    <t>VIESCA COAHUILA</t>
  </si>
  <si>
    <t>HP CONSTRUCCIONES Y PROYECTOS EXCLUSIVOS, S.A. DE C.V.</t>
  </si>
  <si>
    <t>SEFIN-DGA-ADOP-034-2016</t>
  </si>
  <si>
    <t>CONSTRUCCION DE OBRAS DE AGUA POTABLE PARA EL ABASTECIMIENTO DEL EJIDO "NOGALITOS" DEL MUNCIPIO DE MUZQUIZ, COAHUILA.</t>
  </si>
  <si>
    <t>CONSTRUCCIONES GERBLAN, S.A. DE C.V.</t>
  </si>
  <si>
    <t>ADOP-034-2016</t>
  </si>
  <si>
    <t>CONSTRUCCION DE OBRAS DE AGUA POTABLE PARA EL ABASTECIMIENTO DEL EJIDO "NOGALITOS" DEL MUNICIPIO DE MUZQUIZ, COAHUILA.</t>
  </si>
  <si>
    <t>SEFIN-DGA-ADOP-035-2016</t>
  </si>
  <si>
    <t>CONSTRUCCION DE LAS OBRAS DE AGUA POTABLE PARA EL ABASTECIMINETO DEL EJIDO "ACEBUCHES", EN LA LOCALIDAD ACEBUCHES DEL MUNICIPIO DE OCAMPO, COAHUILA</t>
  </si>
  <si>
    <t>ADOP-035-2016</t>
  </si>
  <si>
    <t>SEFIN-DGA-ADOP-036-2016</t>
  </si>
  <si>
    <t>REPOSICIÓN DEL POZO PROFUNDO, EQUIPAMIENTO ELECTROMECANICO, LINEA DE INTERCONEXIÓN, CASETA Y CERCA DE PROTECCIÓN (OBRAS DE AGUA POTABLE) EN EL MUNICIPIO DE JUAREZ, COAHUILA.</t>
  </si>
  <si>
    <t>CONSTRUCTORA E INGENIERIA LA CARBONIFERA S.A. DE C.V.</t>
  </si>
  <si>
    <t>ADOP-036-2016</t>
  </si>
  <si>
    <t>JUAREZ COAHUILA</t>
  </si>
  <si>
    <t>SEFIN-DGA-ADOP-037-2016</t>
  </si>
  <si>
    <t>REPOSICIÓN Y AMPLIACIÓN DE LA RED DE DISTRIBUCIÓN DE AGUA POTABLE Y REHABILITACIÓN DE EQUIPOS DE OSMOSIS INVERSA EN VARIOS EJIDOS, DEL MUNICIPIO DE JUAREZ, COAHUILA</t>
  </si>
  <si>
    <t>ADOP-037-2016</t>
  </si>
  <si>
    <t>SEFIN-DGA-ADOP-038-2016</t>
  </si>
  <si>
    <t>AMPLIACIÓN DE LA RED DE ATARJEAS EN LA COLONIA ORIENTE Y CONSTRUCCIÓN DE LA RED DE ATARJEAS PARA EL DESARROLLO HABITACIONAL HEROICO COLEGIO MILITAR, EN EL MUCINIPIO DE VILLA UNIÓN, COAHUILA.</t>
  </si>
  <si>
    <t>ADOP-038-2016</t>
  </si>
  <si>
    <t>VILLA UNION COAHUILA</t>
  </si>
  <si>
    <t>SEFIN-DGA-ADOP-039-2016</t>
  </si>
  <si>
    <t>25 FRACCION III, 40 ,41 FRACCION V Y 43-A LEY DE OBRAS PÚBLICAS Y SERVICIOS RELACIONADAS CON LAS MISMAS PARA EL ESTADO DE COAHUILA DE ZARAGOZA</t>
  </si>
  <si>
    <t>CENTRO DE OPERACIONES MILITARES (2DA. ETAPA DE CONSTRUCCION) EN CANDELA, COAHUILA.</t>
  </si>
  <si>
    <t>ADOP-039-2016</t>
  </si>
  <si>
    <t>CONSTRUCTORA  ARRENDADORA  Y COMERCIALIZADORA WILLIAMSON, S.A. DE C.V.</t>
  </si>
  <si>
    <t>SEFIN-DGA-ADOP-040-2016</t>
  </si>
  <si>
    <t>CENTRO DE OPERACIONES MILITARES (2DA. ETAPA DE CONSTRUCCION) EN JUAREZ, COAHUILA.</t>
  </si>
  <si>
    <t>AD MATERIALES, S.A. DE C.V.</t>
  </si>
  <si>
    <t>ADOP-040-2016</t>
  </si>
  <si>
    <t>PROYECTOS CONSTRUCTIVOS ALTO, S.A. DE C.V.</t>
  </si>
  <si>
    <t>SEFIN-DGA-ADOP-041-2016</t>
  </si>
  <si>
    <t>25 FRACCION III, 40 ,42 Y 43-A  LEY DE OBRAS PÚBLICAS Y SERVICIOS RELACIONADAS CON LAS MISMAS PARA EL ESTADO DE COAHUILA DE ZARAGOZA</t>
  </si>
  <si>
    <t>REHABILITACION DE PALAPAS Y MODULOS DE BAÑO EN EL EJIDO EL MOGOTE DEL MUNICIPIO DE GENERAL CEPEDA, COAHUILA DE ZARAGOZA</t>
  </si>
  <si>
    <t xml:space="preserve">FRANCISCO </t>
  </si>
  <si>
    <t>DENA</t>
  </si>
  <si>
    <t>LUNA</t>
  </si>
  <si>
    <t>GUADALUPE MICAELA SANCHEZ AMADOR</t>
  </si>
  <si>
    <t>ADOP-041-2016</t>
  </si>
  <si>
    <t>GENERAL CEPEDA COAHUILA</t>
  </si>
  <si>
    <t>EFREN MIGUEL</t>
  </si>
  <si>
    <t xml:space="preserve">AYALA </t>
  </si>
  <si>
    <t>DE LA GARZA</t>
  </si>
  <si>
    <t>SEFIN-DGA-ADOP-042-2016</t>
  </si>
  <si>
    <t xml:space="preserve">27 FRACCION III, 41 y 42 FRACCION VII LEY DE OBRAS PÚBLICAS Y SERVICIOS RELACIONADAS CON LAS MISMAS </t>
  </si>
  <si>
    <t>CONSTRUCCION Y EQUIPAMIENTO DE LAS UNIDADES DE INVESTIGACIÓN Y DE ATENCION INTEGRAL PARA LA NSJP FORANEA , EN EL MUNICIPIO DE FRANCISCO I. MADERO, COAHUILA.</t>
  </si>
  <si>
    <t>ADOP-042-2016</t>
  </si>
  <si>
    <t xml:space="preserve">ADOP-042-2016/01  </t>
  </si>
  <si>
    <t>FRANCISCO I. MADERO, COAHUILA</t>
  </si>
  <si>
    <t>SEFIN-DGA-ADOP-043-2016</t>
  </si>
  <si>
    <t>CONSTRUCCION DE UNIDAD DE DETENCION PROVISIONAL ADSCRITA A LA COMISION ESTATAL DE SEGURIDAD EN EL MUNICIPIO DE FRONTERA, COAHUILA</t>
  </si>
  <si>
    <t>ADOP-043-2016</t>
  </si>
  <si>
    <t xml:space="preserve">ADOP-043-2016/01  </t>
  </si>
  <si>
    <t>SEFIN-DGA-ADOP-044-2016</t>
  </si>
  <si>
    <t>25 FRACCION III, 40 ,41 FRACCION V y 43-A  LEY DE OBRAS PÚBLICAS Y SERVICIOS RELACIONADAS CON LAS MISMAS PARA EL ESTADO DE COAHUILA DE ZARAGOZA</t>
  </si>
  <si>
    <t>FORTALEZA DE GATES PIEDRAS NEGRAS EN EL MUNICIPIO DE PIEDRAS NEGRAS COAHUILA</t>
  </si>
  <si>
    <t>ADOP-044-2016</t>
  </si>
  <si>
    <t>PIEDRAS NEGRAS COAHUILA</t>
  </si>
  <si>
    <t>CONBE CONSTRUCCIONES, S.A. DE C.V.</t>
  </si>
  <si>
    <t>SEFIN-DGA-ADOP-045-2016</t>
  </si>
  <si>
    <t>FORTALEZA DE GATES MONCLOVA EN EL MUNICIPIO DE MONCLOVA COAHUILA</t>
  </si>
  <si>
    <t>ADOP-045-2016</t>
  </si>
  <si>
    <t>MONCLOVA</t>
  </si>
  <si>
    <t>JARABE SERVICIOS Y MANTENIMIENTO INDUSTRIAL, S.A. DE C.V.</t>
  </si>
  <si>
    <t>MORTIS CONSTRUCCIONES, S.A. DE C.V.</t>
  </si>
  <si>
    <t>SEFIN-DGA-ADOP-047-2016</t>
  </si>
  <si>
    <t>REMODELACION DEL INSTITUTO ESTATAL DE DEFENSORIA EN LA REGION SURESTE DEL ESTADO DE COAHUILA DE ZARAGOZA DEL MUNICIPIO DE SALTILLO.</t>
  </si>
  <si>
    <t>CARLOS ALBERTO</t>
  </si>
  <si>
    <t>ADOP-047-2016</t>
  </si>
  <si>
    <t>REGION SURESTE</t>
  </si>
  <si>
    <t>SEFIN-DGA-ADOP-048-2016</t>
  </si>
  <si>
    <t>1a. ETAPA DE PUEBLO MAGICO DE GUERRERO, CONSTRUCCION DE ACCESO Y ALUMBRADO DEL ACCESO A LA MISION DE SAN BERNARDO DEL MUNICIPIO DE GUERRERO COAHUILA</t>
  </si>
  <si>
    <t>CONSTRUCTORA THEGREENCO, S.A. DE C.V.</t>
  </si>
  <si>
    <t>ADOP-048-2016</t>
  </si>
  <si>
    <t>GUERRERO COAHUILA</t>
  </si>
  <si>
    <t>SEFIN-DGA-ADOP-051-2016</t>
  </si>
  <si>
    <t>25 FRACCION III, 40 ,42 y 43-A  LEY DE OBRAS PÚBLICAS Y SERVICIOS RELACIONADAS CON LAS MISMAS PARA EL ESTADO DE COAHUILA DE ZARAGOZA</t>
  </si>
  <si>
    <t>IREHABILITACION DEL EDIFICIO COAHUILA TERCER NIVEL DESPACHO EN EL MUNICIPIO DE TORREON, COAHUILA.</t>
  </si>
  <si>
    <t>ADOP-051-2016</t>
  </si>
  <si>
    <t>REHABILITACION DEL EDIFICIO COAHUILA TERCER NIVEL DESPACHO EN EL MUNICIPIO DE TORREON, COAHUILA.</t>
  </si>
  <si>
    <t>SEFIN-DGA-ADOP-052-2016</t>
  </si>
  <si>
    <t xml:space="preserve">27 FRACCIÓN III, 41 Y 42 FRACCION IV LEY DE OBRAS PÚBLICAS Y SERVICIOS RELACIONADAS CON LAS MISMAS </t>
  </si>
  <si>
    <t>CONSTRUCCION DE LAS AREAS DEL INSTITUTO ESTATAL DE DEFENSORIA PUBLICA Y UNIDAD REGIONAL DE MEDIDAS CAUTELARES EN PIEDRAS NEGRAS EN EL MUNICIPIO DE PIEDRAS NEGRAS, COAHUILA DE ZARAGOZA</t>
  </si>
  <si>
    <t>ADOP-052-2016</t>
  </si>
  <si>
    <t>SEFIN-DGA-ADOP-053-2016</t>
  </si>
  <si>
    <t xml:space="preserve">27 FRACCION III, 41 y 42 FRACCION IV LEY DE OBRAS PÚBLICAS Y SERVICIOS RELACIONADAS CON LAS MISMAS </t>
  </si>
  <si>
    <t>CONSTRUCCION DE COMPLEJO JUDICIAL DE SAN PEDRO DE LAS COLONIAS (JUZGADO DE CONTROL Y OFICINAS PENALES DEL INSTITUTO ESTATAL DE DEFENSORIA PUBLICA EN EL MUNICIPIO DE SAN PEDRO COAHUILA DE ZARAGOZA</t>
  </si>
  <si>
    <t>CONSTRUCCIONES BRAM, S. DE R.L. DE C.V.</t>
  </si>
  <si>
    <t>ADOP-053-2016</t>
  </si>
  <si>
    <t>SEFIN-DGA-ADOP-054-2016</t>
  </si>
  <si>
    <t>CONSTRUCCION DE LA UNIDAD REGIONAL DE MEDIDAS CAUTELARES EN SALTILLO COAHUILA DE ZARAGOZA</t>
  </si>
  <si>
    <t>JISA BIENES RAICES, S.A. DE C.V.</t>
  </si>
  <si>
    <t>ADOP-054-2016</t>
  </si>
  <si>
    <t>SALTILLO COAHUILA</t>
  </si>
  <si>
    <t>JUNIIO</t>
  </si>
  <si>
    <t>SEFIN-DGA-ADOP-055-2016</t>
  </si>
  <si>
    <t>IMPERMEABILIZACION DEL CENTRO CULTURAL "PILAR RIOJA" UBICADO EN PROLONGACION AVENIDA COLON Y CALLE GALEANA (ANTIGUA ESTACION  DEL FFCC TORREON) EN EL MUNICIPIO DE TORREON COAHUILA</t>
  </si>
  <si>
    <t xml:space="preserve">CABA PROYECTOS INTEGRALES DEL NORTE, S. DE R.L. DE C.V. </t>
  </si>
  <si>
    <t>ADOP-055-2016</t>
  </si>
  <si>
    <t>CONSTRUCCIONES PERCASTEGUI, S.A DE C.V</t>
  </si>
  <si>
    <t>SEFIN-DGA-ADOP-056-2016</t>
  </si>
  <si>
    <t>BARDA PERIMETRAL JEFATURA ORIENTE SEP, UBICADA EN CALLE CORONA Y SIERRA ENCANTADA EN EL MUNICIPIO DE SALTILLO COAHUILA DE ZARAGOZA</t>
  </si>
  <si>
    <t>ADOP-056-2016</t>
  </si>
  <si>
    <t>SEFIN-DGA-ADOP-058-2016</t>
  </si>
  <si>
    <t>ADQUISICION, SUMINISTRO E INSTALACION DE SISTEMA DE BOMBEO SOLAR Y CONSTRUCCION DE BASE</t>
  </si>
  <si>
    <t>BEKER</t>
  </si>
  <si>
    <t>CASTOR</t>
  </si>
  <si>
    <t>RAMIREZ</t>
  </si>
  <si>
    <t>BEKER CASTOR RAMIREZ (PERSONA FISICA)</t>
  </si>
  <si>
    <t>ADOP-058-2016</t>
  </si>
  <si>
    <t>CONSTRUCIONES Y URBANIZACIONES FANIM, S.A. DE C.V.</t>
  </si>
  <si>
    <t>SISTEMAS CONSTRUCTIVOS NACIONALES S.A. DE C.V</t>
  </si>
  <si>
    <t xml:space="preserve">CASTOR </t>
  </si>
  <si>
    <t>SEFIN-DGA-ADOP-060-2016</t>
  </si>
  <si>
    <t>CENTRO DE INTERNAMIENTO, DIAGNOSTICO Y  TRATAMIENTO DE ADOLESCENTES VARONIL EN SALTILLO (ETAPA OBRA EXTERIOR) EN EL MUNICIPIO DE SALTILLO COAHUILA DE ZARAGOZA</t>
  </si>
  <si>
    <t>ADOP-060-2016</t>
  </si>
  <si>
    <t>BURO DE INGENIERIA Y CONSTRUCCION DEL NORTE, S. A. DE C.V.</t>
  </si>
  <si>
    <t>SEFIN-DGA-ADOP-061-2016</t>
  </si>
  <si>
    <t>ESTUDIO TOPOHIDRÁULICO  PARA LA CANALIZACION DEL ARROYO "LA TORTOLA" EN LA ZONA CENTRO EN LA LOCALIDAD DEL MUNICIPIO DE SALTILLO COAHUILA</t>
  </si>
  <si>
    <t>LEONARDO</t>
  </si>
  <si>
    <t>GALINDO</t>
  </si>
  <si>
    <t>ARECHIGA</t>
  </si>
  <si>
    <t>INGENIERIA Y GESTION HIDRICA, S.C.</t>
  </si>
  <si>
    <t>ADOP-061-2016</t>
  </si>
  <si>
    <t>ANASTASIO</t>
  </si>
  <si>
    <t>SEFIN-DGA-ADOP-062-2016</t>
  </si>
  <si>
    <t>PAVIMENTACION DE DIVERSAS CALLES DE ACCESO A DESTACAMENTO DE LOS GATES DEL MUNICIPIO DE MONCLOVA, COAHUILA.</t>
  </si>
  <si>
    <t>CONSTRUCTORA INDUSTRIAL DE MONCLOVA S.A DE C.V.</t>
  </si>
  <si>
    <t>ADOP-062-2016</t>
  </si>
  <si>
    <t>MONCLOVA, COAHUILA</t>
  </si>
  <si>
    <t>ARRENDADORA Y PAVIMENTADORA SIBA, S.A DE C.V.</t>
  </si>
  <si>
    <t>MATERIALES Y SERVICIOS TARMAC, S.A. DE C.V.</t>
  </si>
  <si>
    <t>SEFIN-DGA-ADOP-063-2016</t>
  </si>
  <si>
    <t>REPARACION DE PASOS DE AGUA EN DIVERSAS CALLES DEL MUNICIPIO DE ESCOBEDO COAHUILA DE ZARAGOZA</t>
  </si>
  <si>
    <t>CONSTRUCTORA Y ARRENDADORA GM, S.A DE C.V.</t>
  </si>
  <si>
    <t>CONSTRUCTORA GARZA FALCON, S.A DE C.V.</t>
  </si>
  <si>
    <t>ADOP-063-2016</t>
  </si>
  <si>
    <t>CONSTRUCCION Y SUPERVICION DE OBRAS MARIA, S.A DE C.V.</t>
  </si>
  <si>
    <t>SEFIN-DGA-ADOP-064-2016</t>
  </si>
  <si>
    <t>REHABILITACION DE FACHADAS EN LA LOCALIDAD DE BOQUILLAS DEL CARMEN EN EL MUNICIPIO DE OCAMPO COAHUILA</t>
  </si>
  <si>
    <t>CJ INGENIERIA Y CONSTRUCCIONES, S.A DE C.V.</t>
  </si>
  <si>
    <t>ADOP-064-2016</t>
  </si>
  <si>
    <t xml:space="preserve">SADIAZ INGENIERIA, S.A DE C.V. </t>
  </si>
  <si>
    <t>CONSTRUCTORA Y TRITURADOS EL ALAMO, S.A DE C.V.</t>
  </si>
  <si>
    <t>SEFIN-DGA-ADOP-065-2016</t>
  </si>
  <si>
    <t>ACTUALIZACION DE ANALISIS DE COSTO BENEFICIO PARA LA CONSTRUCCION DEL PASO SUPERIOR VEHICULAR EN LA COLONIA ANALCO EN LA LOCALIDAD DEL MUNICIPIO DE RAMOS ARIZPE COAHUILA</t>
  </si>
  <si>
    <t>TECNOCAPITAL DE MEXICO, S.A. DE C.V.</t>
  </si>
  <si>
    <t>ADOP-065-2016</t>
  </si>
  <si>
    <t>RAMOS ARIZPE COAHUILA</t>
  </si>
  <si>
    <t xml:space="preserve">FEH PROYECTOS Y CONSTRUCCIONES, S.A. DE C.V.  </t>
  </si>
  <si>
    <t>SEFIN-DGA-ADOP-066-2016</t>
  </si>
  <si>
    <t>ACTUALIZACION DE ANALISIS DE COSTO BENEFICIO PARA LA CONSTRUCCION DEL PASO SUPERIOR VEHICULAR EN BLVD. GALAZ Y CALLE SAN LUIS  EN LA LOCALIDAD DEL MUNICIPIO DE CASTAÑOS COAHUILA</t>
  </si>
  <si>
    <t>ADOP-066-2016</t>
  </si>
  <si>
    <t xml:space="preserve">SEFIN-DGA-AD-51-2016/01-2 </t>
  </si>
  <si>
    <t>SEFIN-DGA-AD-51-2016/01-2 OC 318</t>
  </si>
  <si>
    <t>AMPLIACION DE MATERIAL INTELECTUAL Y EQUIPOS</t>
  </si>
  <si>
    <t xml:space="preserve">ORDEN DE COMPRA N°_328 </t>
  </si>
  <si>
    <t xml:space="preserve">ORDEN DE COMPRA N°_337 </t>
  </si>
  <si>
    <t>SEPTIEMBRE</t>
  </si>
  <si>
    <t>ORDEN DE COMPRA N°_393</t>
  </si>
  <si>
    <t>ARTS. 64 Y 65-A LEY DE ADQUISICIONES, ARRENDAMIENTOS Y CONTRATACION  DE SERVICIOS PARA EL ESTADO DE COAHUILA DE ZARAGOZA</t>
  </si>
  <si>
    <t>HIGTECH SALTILLO, S.A. DE C.V.</t>
  </si>
  <si>
    <t>SEFIN-DGA-AD-120-2016/001 OC 396</t>
  </si>
  <si>
    <t>ORDEN DE COMPRA N°_397</t>
  </si>
  <si>
    <t>ANA GABRIELA</t>
  </si>
  <si>
    <t>RIVAS</t>
  </si>
  <si>
    <t>ORDEN DE COMPRA N°_398</t>
  </si>
  <si>
    <t>ORDEN DE COMPRA N°_399</t>
  </si>
  <si>
    <t>ORDEN DE COMPRA N°_400</t>
  </si>
  <si>
    <t>MAQUINARIA</t>
  </si>
  <si>
    <t>SERVER CONSTRUCCIONES Y ESTRUCTURAS, S.A. DE C.V.</t>
  </si>
  <si>
    <t>SEFIN-DGA-AD-147-2016/001 OC 401</t>
  </si>
  <si>
    <t>ALEJANDRO</t>
  </si>
  <si>
    <t>MEDRANO</t>
  </si>
  <si>
    <t>CORTES</t>
  </si>
  <si>
    <t>ORDEN DE COMPRA N°_403</t>
  </si>
  <si>
    <t>ORDEN DE COMPRA N°_414</t>
  </si>
  <si>
    <t>COMERCIAL ABARROTERA POPULAR, S.A. DE C.V.</t>
  </si>
  <si>
    <t>ORDEN DE COMPRA N°_415</t>
  </si>
  <si>
    <t>ORDEN DE COMPRA N°_416</t>
  </si>
  <si>
    <t>ORDEN DE COMPRA N°_417</t>
  </si>
  <si>
    <t>ORDEN DE COMPRA N°_418</t>
  </si>
  <si>
    <t>SERVICIO LLANTERO DE COAHUIA SA</t>
  </si>
  <si>
    <t>ORDEN DE COMPRA N°_420</t>
  </si>
  <si>
    <t>RENTA DE MONTACARGAS</t>
  </si>
  <si>
    <t>ORDEN DE COMPRA N°_421</t>
  </si>
  <si>
    <t>ORDEN DE COMPRA N°_422</t>
  </si>
  <si>
    <t>ORDEN DE COMPRA N°_423</t>
  </si>
  <si>
    <t>ORDEN DE COMPRA N°_424</t>
  </si>
  <si>
    <t>ORDEN DE COMPRA N°_425</t>
  </si>
  <si>
    <t>ORDEN DE COMPRA N°_426</t>
  </si>
  <si>
    <t>ACCESORIOS PARA VAGON FORD 2013</t>
  </si>
  <si>
    <t>ORDEN DE COMPRA N°_427</t>
  </si>
  <si>
    <t>OCTUBRE</t>
  </si>
  <si>
    <t>ORDEN DE COMPRA N°_433</t>
  </si>
  <si>
    <t>7434.44</t>
  </si>
  <si>
    <t>ORDEN DE COMPRA N°_434</t>
  </si>
  <si>
    <t>FRANCISCA</t>
  </si>
  <si>
    <t>MONTES</t>
  </si>
  <si>
    <t>PERALES</t>
  </si>
  <si>
    <t>ORDEN DE COMPRA N°_435</t>
  </si>
  <si>
    <t>ORDEN DE COMPRA N°_437</t>
  </si>
  <si>
    <t>ORDEN DE COMPRA N°_438</t>
  </si>
  <si>
    <t>ORDEN DE COMPRA N°_439</t>
  </si>
  <si>
    <t>ORDEN DE COMPRA N°_440</t>
  </si>
  <si>
    <t>ORDEN DE COMPRA N°_441</t>
  </si>
  <si>
    <t xml:space="preserve">ORDEN DE COMPRA N°_442                     </t>
  </si>
  <si>
    <t xml:space="preserve">ORDEN DE COMPRA N°_444                  </t>
  </si>
  <si>
    <t>ORDEN DE COMPRA N°_443</t>
  </si>
  <si>
    <t>ORDEN DE COMPRA N°_445</t>
  </si>
  <si>
    <t>ORDEN DE COMPRA N°_446</t>
  </si>
  <si>
    <t>OFICENTRO, S.A. DE C.V.</t>
  </si>
  <si>
    <t>ORDEN DE COMPRA N°_447</t>
  </si>
  <si>
    <t>ORDEN DE COMPRA N°_448</t>
  </si>
  <si>
    <t>ORDEN DE COMPRA N°_452</t>
  </si>
  <si>
    <t>ORDEN DE COMPRA N°_453</t>
  </si>
  <si>
    <t>ORDEN DE COMPRA N°_454</t>
  </si>
  <si>
    <t xml:space="preserve">MANTENIMIENTO MECANICO </t>
  </si>
  <si>
    <t>MANTENIMIENTO MECANICO A AUTOBUSES ESCOLARES</t>
  </si>
  <si>
    <t xml:space="preserve">REPARACION </t>
  </si>
  <si>
    <t>ORDEN DE COMPRA N°_457</t>
  </si>
  <si>
    <t>REPARACION</t>
  </si>
  <si>
    <t>ORDEN DE COMPRA N°_459</t>
  </si>
  <si>
    <t>XPRESS IMPRESORES, S.A. DE C.V.</t>
  </si>
  <si>
    <t>MATERIAL DE CONTRUCCION</t>
  </si>
  <si>
    <t>ORDEN DE COMPRA N°_460</t>
  </si>
  <si>
    <t>ORDEN DE COMPRA N°_349</t>
  </si>
  <si>
    <t>ORDEN DE COMPRA N°_338</t>
  </si>
  <si>
    <t>ORDEN DE COMPRA N°_332</t>
  </si>
  <si>
    <t>SEFIN-DGA-ADOP-073-2016</t>
  </si>
  <si>
    <t>REHABILITACION Y EQUIPAMIENTO DEL TREATRO DE LA CIUDAD DE MONCLOVA SEGUNDA ETAPA EN EL MUNICIPIO DE MONCLOVA COAHUILA</t>
  </si>
  <si>
    <t>GARSU CONSTRUCTORA Y ARRENDADORA DE MAQUINARIA, S.A. DE C.V.</t>
  </si>
  <si>
    <t>ADOP-073-2016</t>
  </si>
  <si>
    <t>MONCLOVA COAHUILA</t>
  </si>
  <si>
    <t>SEFIN-DGA-ADOP-074-2016</t>
  </si>
  <si>
    <t>CONSTRUCCION DE TANQUE ELEVADO EN VILLA DEL MUNICIPIO DE NADADORES, COAHUILA DE ZARAGOZA</t>
  </si>
  <si>
    <t>IMPORTACIONES MATERIALES Y CONSTRUCCIONES SA DE CV</t>
  </si>
  <si>
    <t>ADOP-074-2016</t>
  </si>
  <si>
    <t>NADADORES COAHUILA</t>
  </si>
  <si>
    <t>ROFLHER CONSTRUCTORA Y PAVIMENTADORA, S.A DE C.V.</t>
  </si>
  <si>
    <t>SEFIN-DGA-ADOP-075-2016</t>
  </si>
  <si>
    <t>CENTRO DE OPERACIONES MILITARES (3A ETAPA) DE GUERRERO EN EL MUNICIPIO DE GUERRERO COAHUILA DE ZARAGOZA</t>
  </si>
  <si>
    <t>ADOP-075-2016</t>
  </si>
  <si>
    <t>SEFIN-DGA-ADOP-076-2016</t>
  </si>
  <si>
    <t>CENTRO DE OPERACIONES MILITARES (3A ETAPA) DE HIDALGO EN EL MUNICIPIO DE HIDALGO COAHUILA DE ZARAGOZA</t>
  </si>
  <si>
    <t>ADOP-076-2016</t>
  </si>
  <si>
    <t>CARMO DE PIEDRAS NEGRAS, S.A. DE C.V.</t>
  </si>
  <si>
    <t>SEFIN-DGA-ADOP-077-2016</t>
  </si>
  <si>
    <t>CENTRO DE OPERACIONES MILITARES (3A ETAPA) DE VIESCA EN EL MUNICIPIO DE VIESCA COAHUILA DE ZARAGOZA</t>
  </si>
  <si>
    <t>RASE CONSULTORES Y CONSTRUCTORES, S.A. DE C.V.</t>
  </si>
  <si>
    <t>CONSTRUCCIONES PERCASTEGUI, .S.A DE C.V.</t>
  </si>
  <si>
    <t>ADOP-077-2016</t>
  </si>
  <si>
    <t xml:space="preserve">HECTOR MANUEL </t>
  </si>
  <si>
    <t>BRIONES</t>
  </si>
  <si>
    <t>SEFIN-DGA-ADOP-078-2016</t>
  </si>
  <si>
    <t>CENTRO DE OPERACIONES MILITARES (3A ETAPA) DE CANDELA EN EL MUNICIPIO DE CANDELA COAHUILA DE ZARAGOZA</t>
  </si>
  <si>
    <t>GOCO PAVIMENTO Y TERRACERIAS, S.A. DE C.V.</t>
  </si>
  <si>
    <t>ADOP-078-2016</t>
  </si>
  <si>
    <t>ARMANDO</t>
  </si>
  <si>
    <t>JORDAN</t>
  </si>
  <si>
    <t>IMPRESORAS MIER NARRO, S.A. DE C.V.</t>
  </si>
  <si>
    <t>DICTAMEN DE EXCEPCIÓN</t>
  </si>
  <si>
    <t>ARTS. 64 Y 65 LEY DE ADQUISICIONES, ARRENDAMIENTOS Y CONTRATACION  DE SERVICIOS PARA EL ESTADO DE COAHUILA DE ZARAGOZA</t>
  </si>
  <si>
    <t>AYUDAS CULTURALES Y SOCIALES</t>
  </si>
  <si>
    <t>SEFIN-DGA-AD-81-2016/001_OC 402</t>
  </si>
  <si>
    <t>PLACAS</t>
  </si>
  <si>
    <t>TROQUELES Y AUTOPLACAS, S.A. DE C.V.</t>
  </si>
  <si>
    <t>ORDEN DE COMPRA N°_404</t>
  </si>
  <si>
    <t>ORDEN DE COMPRA N°_410</t>
  </si>
  <si>
    <t>ORDEN DE COMPRA N°_406</t>
  </si>
  <si>
    <t>IMPORTADORA Y EXPORTADORA SALTILLO</t>
  </si>
  <si>
    <t>BOLOS DE DULCES</t>
  </si>
  <si>
    <t>ORDEN DE COMPRA N°_407</t>
  </si>
  <si>
    <t>SERVICIO AEREO</t>
  </si>
  <si>
    <t>SEFIN-DGA-AD-001-2016/002_OC N°_411</t>
  </si>
  <si>
    <t>SEFIN-DGA-AD-001-2016/002_OC N°_413</t>
  </si>
  <si>
    <t>ORDEN DE COMPRA N°_419</t>
  </si>
  <si>
    <t>ENCUESTA Y EVALUACION</t>
  </si>
  <si>
    <t>NIEVAL SERVICIOS INTEGRALES DEL NORTE, S.A. DE C.V.</t>
  </si>
  <si>
    <t>SEFIN-DGA-AD-198-2016/001 _OC N°_429</t>
  </si>
  <si>
    <t>ORDEN DE COMPRA N°_432</t>
  </si>
  <si>
    <t>PLCAS</t>
  </si>
  <si>
    <t>CAMIONES BASURA</t>
  </si>
  <si>
    <t>SEFIN-DGA-AD-171-2016/001OC N°_436</t>
  </si>
  <si>
    <t>ORDEN DE COMPRA N°_449</t>
  </si>
  <si>
    <t>ORDEN DE COMPRA N°_450</t>
  </si>
  <si>
    <t>CONSUMO</t>
  </si>
  <si>
    <t>GRUPÓ EL MUELLE, S.A. DE C.V.</t>
  </si>
  <si>
    <t>ORDEN DE COMPRA N°_461</t>
  </si>
  <si>
    <t>ORDEN DE COMPRA N°_462</t>
  </si>
  <si>
    <t>REFACCIONES AUTOOTRICES</t>
  </si>
  <si>
    <t>ORDEN DE COMPRA N°_464</t>
  </si>
  <si>
    <t>ORDEN DE COMPRA N°_465</t>
  </si>
  <si>
    <t>ORDEN DE COMPRA N°_466</t>
  </si>
  <si>
    <t>ORDEN DE COMPRA N°_467</t>
  </si>
  <si>
    <t>ORDEN DE COMPRA N°_469</t>
  </si>
  <si>
    <t>ORDEN DE COMPRA N°_470</t>
  </si>
  <si>
    <t>ORDEN DE COMPRA N°_471</t>
  </si>
  <si>
    <t>RECONOCIMIENTOS</t>
  </si>
  <si>
    <t>GHL JOYAS RELOJES Y MUEBLES, S.A. DE C.V.</t>
  </si>
  <si>
    <t>ORDEN DE COMPRA N°_472</t>
  </si>
  <si>
    <t>MARTINO JOYAS MEXICO, S.A. DE C.V.</t>
  </si>
  <si>
    <t>TEXTILES BORDADOS A&amp;M, S.A. DE C.V.</t>
  </si>
  <si>
    <t>SISTEMA PARA EL DESARROLLO INTEGRAL DE LA FAMILIA</t>
  </si>
  <si>
    <t>UNIFORMES EMPRESARIALES, S.A. DE C.V.</t>
  </si>
  <si>
    <t>ORDEN DE COMPRA N°_473</t>
  </si>
  <si>
    <t>ORDEN DE COMPRA N°_475</t>
  </si>
  <si>
    <t>ORDEN DE COMPRA N°_476</t>
  </si>
  <si>
    <t>SECRETRAIA DE DESARROLLO SOCIAL</t>
  </si>
  <si>
    <t>OMNIGRAFIC, S.A.C. DE C.V.</t>
  </si>
  <si>
    <t>ORDEN DE COMPRA N°_477</t>
  </si>
  <si>
    <t>ORDEN DE COMPRA N°_478</t>
  </si>
  <si>
    <t>ORDEN DE COMPRA N°_479</t>
  </si>
  <si>
    <t>ORDEN DE COMPRA N°_480</t>
  </si>
  <si>
    <t>ORDEN DE COMPRA N°_481</t>
  </si>
  <si>
    <t>SECRETARIA DE GOIERNO</t>
  </si>
  <si>
    <t>ORDEN DE COMPRA N°_482</t>
  </si>
  <si>
    <t>ORDEN DE COMPRA N°_484</t>
  </si>
  <si>
    <t>ORDEN DE COMPRA N°_485</t>
  </si>
  <si>
    <t>ORDEN DE COMPRA N°_487</t>
  </si>
  <si>
    <t>ORDEN DE COMPRA N°_488</t>
  </si>
  <si>
    <t>AIRE ACONDICIONADO TSURU</t>
  </si>
  <si>
    <t>ORDEN DE COMPRA N°_491</t>
  </si>
  <si>
    <t>ORDEN DE COMPRA N°_492</t>
  </si>
  <si>
    <t>TRABAJOS DE PINTURA</t>
  </si>
  <si>
    <t>SUMINISTROS TERMO ELECTROMECANICOS, S.A. DE C.V.</t>
  </si>
  <si>
    <t>ORDEN DE COMPRA N°_493</t>
  </si>
  <si>
    <t>ORDEN DE COMPRA N°_498</t>
  </si>
  <si>
    <t>ORDEN DE COMPRA N°_510</t>
  </si>
  <si>
    <t>SERVER CONSTRUCCIONES Y ESTRUCTURAS S.A. DE C.V.</t>
  </si>
  <si>
    <t>ORDEN DE COMPRA N°_513</t>
  </si>
  <si>
    <t>NOVIEMBRE</t>
  </si>
  <si>
    <t>GRUPO EDITORIAL DE COAHUILA, S.A. DE C.V.</t>
  </si>
  <si>
    <t>SEFIN-DGA-AD-175-2016/001 OC_ 496</t>
  </si>
  <si>
    <t>ORDEN DE COMPRA N°_497</t>
  </si>
  <si>
    <t>ORDEN DE COMPRA N°_499</t>
  </si>
  <si>
    <t>ORDEN DE COMPRA N°_500</t>
  </si>
  <si>
    <t>ORDEN DE COMPRA N°_501</t>
  </si>
  <si>
    <t>PROCURDURIA GENERAL DEL ESTADO</t>
  </si>
  <si>
    <t>LAURA IRENE</t>
  </si>
  <si>
    <t>ELIZONDO</t>
  </si>
  <si>
    <t>ORDEN DE COMPRA N°_502</t>
  </si>
  <si>
    <t>ORDEN DE COMPRA N°_503</t>
  </si>
  <si>
    <t>COMERCIALIZADORA ZAMEC, S.A. DE C.V.</t>
  </si>
  <si>
    <t>ORDEN DE COMPRA N°_504</t>
  </si>
  <si>
    <t>ORDEN DE COMPRA N°_505</t>
  </si>
  <si>
    <t>ORDEN DE COMPRA N°_506 Y 507</t>
  </si>
  <si>
    <t>ORDEN DE COMPRA N°_511</t>
  </si>
  <si>
    <t>ORDEN DE COMPRA N°_514</t>
  </si>
  <si>
    <t>ORDEN DE COMPRA N°_515</t>
  </si>
  <si>
    <t>ORDEN DE COMPRA N°_516</t>
  </si>
  <si>
    <t>ORDEN DE COMPRA N°_517</t>
  </si>
  <si>
    <t>ORDEN DE COMPRA N°_518</t>
  </si>
  <si>
    <t>ORDEN DE COMPRA N°_343</t>
  </si>
  <si>
    <t>ORDEN DE COMPRA N°_348</t>
  </si>
  <si>
    <t>SEFIN-DGA-AD-115-2016/001 OC 365</t>
  </si>
  <si>
    <t xml:space="preserve">ORDEN DE COMPRA N°_394               </t>
  </si>
  <si>
    <t xml:space="preserve">ORDEN DE COMPRA N°_455                </t>
  </si>
  <si>
    <t xml:space="preserve">ORDEN DE COMPRA N°_456                </t>
  </si>
  <si>
    <t>SEFIN-DGA-ADOP-057-2016</t>
  </si>
  <si>
    <t>25 FRACCION III, 40 ,42 FRACCION V y 43-A  LEY DE OBRAS PÚBLICAS Y SERVICIOS RELACIONADAS CON LAS MISMAS PARA EL ESTADO DE COAHUILA DE ZARAGOZA</t>
  </si>
  <si>
    <t>SALON PARA ATENCION AL PUBLICO, SEXTA ZONA MILITAR EN EL MUNICIPIO DE SALTILLO, COAHUILA DE ZARAGOZA</t>
  </si>
  <si>
    <t>BURO DE INGENIERIA Y CONSTRUCCION DEL NORTE, S.A. DE C.V.</t>
  </si>
  <si>
    <t>ADOP-057-2016</t>
  </si>
  <si>
    <t>CONSTRUCTORA PEGA DEL NORTE, .S.A DE C.V.</t>
  </si>
  <si>
    <t>SEFIN-DGA-ADOP-059-2016</t>
  </si>
  <si>
    <t>INGENIERIAS DE LA PLAZA COAHUILA UBICADA EN CALLES ARTEAGA Y DE LA FUENTE EN EL MUNICIPIO DE SALTILLO COAHUILA DE ZARAGOZA</t>
  </si>
  <si>
    <t xml:space="preserve">RODOLFO </t>
  </si>
  <si>
    <t xml:space="preserve">ROMO </t>
  </si>
  <si>
    <t>VIDAÑA</t>
  </si>
  <si>
    <t>ADOP-059-2016</t>
  </si>
  <si>
    <t xml:space="preserve">SERGIO ARTURO </t>
  </si>
  <si>
    <t>MACHADO</t>
  </si>
  <si>
    <t>ORDEN DE COMPRA N°_520</t>
  </si>
  <si>
    <t>ORDEN DE COMPRA N°_521</t>
  </si>
  <si>
    <t>ORDEN DE COMPRA N°_522</t>
  </si>
  <si>
    <t>SALTILLO FAST SOLUTION</t>
  </si>
  <si>
    <t>ORDEN DE COMPRA N°_524</t>
  </si>
  <si>
    <t>ORDEN DE COMPRA N°_525</t>
  </si>
  <si>
    <t>ORDEN DE COMPRA N°_526</t>
  </si>
  <si>
    <t>LICENCIA PARA SOFTWARE</t>
  </si>
  <si>
    <t>ORDEN DE COMPRA N°_527</t>
  </si>
  <si>
    <t>JESUS</t>
  </si>
  <si>
    <t>ORDEN DE COMPRA N°_528</t>
  </si>
  <si>
    <t>ORDEN DE COMPRA N°_529</t>
  </si>
  <si>
    <t>CAFETERA</t>
  </si>
  <si>
    <t>ORDEN DE COMPRA N°_530</t>
  </si>
  <si>
    <t>ORDEN DE COMPRA N°_531</t>
  </si>
  <si>
    <t>LAMINA Y MADERA</t>
  </si>
  <si>
    <t>NET POWER, S.A. DE C.V.</t>
  </si>
  <si>
    <t>ORDEN DE COMPRA N°_532</t>
  </si>
  <si>
    <t>ORDEN DE COMPRA N°_533</t>
  </si>
  <si>
    <t>ORDEN DE COMPRA N°_534</t>
  </si>
  <si>
    <t xml:space="preserve">ORDEN DE COMPRA N°_535 </t>
  </si>
  <si>
    <t>ORDEN DE COMPRA N°_536</t>
  </si>
  <si>
    <t>ORDEN DE COMPRA N°_537</t>
  </si>
  <si>
    <t>EQUIPO ADMINISTRATIVO</t>
  </si>
  <si>
    <t>ORDEN DE COMPRA N°_538</t>
  </si>
  <si>
    <t>ORDEN DE COMPRA N°_540</t>
  </si>
  <si>
    <t>SEFIN-DGA-AD-001-2016/002 OC N°_545</t>
  </si>
  <si>
    <t>SEFIN-DGA-AD-001-2016/002 OC N°_551</t>
  </si>
  <si>
    <t>ORDEN DE COMPRA N°_552</t>
  </si>
  <si>
    <t>ARA DE SALRILLO, S.A. DE C.V.</t>
  </si>
  <si>
    <t xml:space="preserve">LLANTAS </t>
  </si>
  <si>
    <t>PROCURADURIA GENERAL DE JUSTICUA</t>
  </si>
  <si>
    <t>ORDEN DE COMPRA N°_553</t>
  </si>
  <si>
    <t>SERVICIO DE GRUA</t>
  </si>
  <si>
    <t>ORDEN DE COMPRA N°_554</t>
  </si>
  <si>
    <t>MANTENIMIENTO VEHICULO</t>
  </si>
  <si>
    <t>ORDEN DE COMPRA N°_555</t>
  </si>
  <si>
    <t>ORDEN DE COMPRA N°_556</t>
  </si>
  <si>
    <t>ORDEN DE COMPRA N°_557</t>
  </si>
  <si>
    <t>ORDEN DE COMPRA N°_558</t>
  </si>
  <si>
    <t>ORDEN DE COMPRA N°_559</t>
  </si>
  <si>
    <t>Fecha de validación: 31/12/2016</t>
  </si>
  <si>
    <t>DICIEMBRE</t>
  </si>
  <si>
    <t>MANTENIMIENTO SISTEMAS</t>
  </si>
  <si>
    <t>ORDEN DE COMPRA N°_560</t>
  </si>
  <si>
    <t>SEGURIDAD PUPLICA</t>
  </si>
  <si>
    <t>ORDEN DE COMPRA N°_565</t>
  </si>
  <si>
    <t>ORDEN DE COMPRA N°_566</t>
  </si>
  <si>
    <t>BYECSA AUTOSERVICIOS, S.A. DE C.V.</t>
  </si>
  <si>
    <t>ORDEN DE COMPRA N°_567</t>
  </si>
  <si>
    <t>FRANCISCO JAVIER MALACARA CARMONA</t>
  </si>
  <si>
    <t>ORDEN DE COMPRA N°_568</t>
  </si>
  <si>
    <t>ORDEN DE COMPRA N°_569</t>
  </si>
  <si>
    <t>ORDEN DE COMPRA N°_570</t>
  </si>
  <si>
    <t>MINI SPLIT</t>
  </si>
  <si>
    <t>ORDEN DE COMPRA N°_571</t>
  </si>
  <si>
    <t>LLANTAS</t>
  </si>
  <si>
    <t>SERVICIO LLANTERO DE COAHUILA SA</t>
  </si>
  <si>
    <t>SERVICIO LLANTERO DE COAHUILA, SA</t>
  </si>
  <si>
    <t>ORDEN DE COMPRA N°_572</t>
  </si>
  <si>
    <t>SECRETARIA DE LA JUVENTUD</t>
  </si>
  <si>
    <t>ORDEN DE COMPRA N°_573</t>
  </si>
  <si>
    <t>ORDEN DE COMPRA N°_574</t>
  </si>
  <si>
    <t>ORDEN DE COMPRA N°_575</t>
  </si>
  <si>
    <t>ORDEN DE COMPRA N°_576</t>
  </si>
  <si>
    <t>ORDEN DE COMPRA N°_577</t>
  </si>
  <si>
    <t>ORDEN DE COMPRA N°_578</t>
  </si>
  <si>
    <t>ORDEN DE COMPRA N°_579</t>
  </si>
  <si>
    <t>ORDEN DE COMPRA N°_580</t>
  </si>
  <si>
    <t>ORDEN DE COMPRA N°_581</t>
  </si>
  <si>
    <t>ORDEN DE COMPRA N°_582</t>
  </si>
  <si>
    <t xml:space="preserve">ORDEN DE COMPRA N°_583                SE ASIGNA A ESTE PROVEEDOR POR EL TIPO DE SERVICIO Y POR LA DISPONIBILIDAD Y URGENCIA </t>
  </si>
  <si>
    <t>ORDEN DE COMPRA N°_584</t>
  </si>
  <si>
    <t>ORDEN DE COMPRA N°_585</t>
  </si>
  <si>
    <t xml:space="preserve">ORDEN DE COMPRA N°_586                SE ASIGNA A ESTE PROVEEDOR POR EL TIPO DE SERVICIO Y POR LA DISPONIBILIDAD Y URGENCIA </t>
  </si>
  <si>
    <t xml:space="preserve">ORDEN DE COMPRA N°_587                SE ASIGNA A ESTE PROVEEDOR POR EL TIPO DE SERVICIO Y POR LA DISPONIBILIDAD Y URGENCIA </t>
  </si>
  <si>
    <t>ORDEN DE COMPRA N°_590</t>
  </si>
  <si>
    <t>ORDEN DE COMPRA N°_591</t>
  </si>
  <si>
    <t xml:space="preserve">ORDEN DE COMPRA N°_592                SE ASIGNA A ESTE PROVEEDOR POR EL TIPO DE SERVICIO Y POR LA DISPONIBILIDAD Y URGENCIA </t>
  </si>
  <si>
    <t>SERVICIO DE MANTENIMIENTO DE AUTOBUS</t>
  </si>
  <si>
    <t>ORDEN DE COMPRA N°_593</t>
  </si>
  <si>
    <t>SERVICIO DE MANTENIMIENTO A AUTOBUS</t>
  </si>
  <si>
    <t>JORGE DE JESUS</t>
  </si>
  <si>
    <t>ORDEN DE COMPRA N°_594</t>
  </si>
  <si>
    <t>ORDEN DE COMPRA N°_595</t>
  </si>
  <si>
    <t xml:space="preserve">ORDEN DE COMPRA N°_596                    SE ASIGNA A ESTE PROVEEDOR POR EL TIPO DE SERVICIO Y POR LA DISPONIBILIDAD Y URGENCIA </t>
  </si>
  <si>
    <t>ORDEN DE COMPRA N°_597</t>
  </si>
  <si>
    <t>COMUNICACIÓN SOCIAL</t>
  </si>
  <si>
    <t>ORDEN DE COMPRA N°_598</t>
  </si>
  <si>
    <t>ACCESORIOS DE COMPUTO</t>
  </si>
  <si>
    <t>ORDEN DE COMPRA N°_599</t>
  </si>
  <si>
    <t>ORDEN DE COMPRA N° 600</t>
  </si>
  <si>
    <t>ORDEN DE COMPRA N°_601</t>
  </si>
  <si>
    <t>ORDEN DE COMPRA N°_602</t>
  </si>
  <si>
    <t>ORDEN DE COMPRA N°_603</t>
  </si>
  <si>
    <t>TELEFONO DIGITAL</t>
  </si>
  <si>
    <t>ORDEN DE COMPRA N°_604</t>
  </si>
  <si>
    <t>ORDEN DE COMPRA N°_605</t>
  </si>
  <si>
    <t>ORDEN DE COMPRA N°_609</t>
  </si>
  <si>
    <t>ORDEN DE COMPRA N°_610</t>
  </si>
  <si>
    <t>ORDEN DE COMPRA N°_611</t>
  </si>
  <si>
    <t>ORDEN DE COMPRA N°_612</t>
  </si>
  <si>
    <t>PAPEL AHUESADO</t>
  </si>
  <si>
    <t>ORDEN DE COMPRA N°_613</t>
  </si>
  <si>
    <t>ORDEN DE COMPRA N°_614</t>
  </si>
  <si>
    <t>ORDEN DE COMPRA N°_615</t>
  </si>
  <si>
    <t>ORDEN DE COMPRA N°_616</t>
  </si>
  <si>
    <t>COMERCIALIZADORA Y ESPECIALIDADES Y EQUIPO, S.A. DE C.V.</t>
  </si>
  <si>
    <t>ORDEN DE COMPRA N°_617</t>
  </si>
  <si>
    <t>MIRIAM</t>
  </si>
  <si>
    <t>RENTA DE REGENERADOR</t>
  </si>
  <si>
    <t>ORDEN DE COMPRA N°_618</t>
  </si>
  <si>
    <t>RENTA DE GENERADOR</t>
  </si>
  <si>
    <t>ORDEN DE COMPRA N°_619</t>
  </si>
  <si>
    <t>ORDEN DE COMPRA N°_620</t>
  </si>
  <si>
    <t>ORDEN DE COMPRA N°_621</t>
  </si>
  <si>
    <t>ORDEN DE COMPRA N°_622</t>
  </si>
  <si>
    <t>SECRETARIA DE LA MUJER</t>
  </si>
  <si>
    <t>ORDEN DE COMPRA N°_623</t>
  </si>
  <si>
    <t>ORDEN DE COMPRA N°_624</t>
  </si>
  <si>
    <t>CONTROL DE FAUNA</t>
  </si>
  <si>
    <t>CONTROL DE PLAGAS DE SALTILLO, S.A. DE C.V.</t>
  </si>
  <si>
    <t>ORDEN DE COMPRA N°_625</t>
  </si>
  <si>
    <t>ORDEN DE COMPRA N°_626</t>
  </si>
  <si>
    <t>ORDEN DE COMPRA N°_627</t>
  </si>
  <si>
    <t>REPARACION HE INSTALACION DE MOTOR</t>
  </si>
  <si>
    <t>ORDEN DE COMPRA N°_628</t>
  </si>
  <si>
    <t>ORDEN DE COMPRA N°_629</t>
  </si>
  <si>
    <t>ORDEN DE COMPRA N°_630</t>
  </si>
  <si>
    <t>ORDEN DE COMPRA N°_631</t>
  </si>
  <si>
    <t xml:space="preserve">ORDEN DE COMPRA N°_632                SE ASIGNA A ESTE PROVEEDOR POR EL TIPO DE SERVICIO Y POR LA DISPONIBILIDAD Y URGENCIA </t>
  </si>
  <si>
    <t>CALENTADOR INFRAROJO Y TANQUE</t>
  </si>
  <si>
    <t>ORDEN DE COMPRA N°_633</t>
  </si>
  <si>
    <t>CALENTADOR INFLAROJO Y TANQUE</t>
  </si>
  <si>
    <t>ORDEN DE COMPRA N°_634</t>
  </si>
  <si>
    <t xml:space="preserve">ORDEN DE COMPRA N°_635                SE ASIGNA A ESTE PROVEEDOR POR EL TIPO DE SERVICIO Y POR LA DISPONIBILIDAD Y URGENCIA </t>
  </si>
  <si>
    <t>ORDEN DE COMPRA N°_636</t>
  </si>
  <si>
    <t>CONSULTORIA INTEGRAL DE INFORMATICA</t>
  </si>
  <si>
    <t>ORDEN DE COMPRA N°_637</t>
  </si>
  <si>
    <t>TARIMAS</t>
  </si>
  <si>
    <t>ORDEN DE COMPRA N°_638</t>
  </si>
  <si>
    <t>ORDEN DE COMPRA N°_639</t>
  </si>
  <si>
    <t>MANTENIMIENTO AUTOBUSES</t>
  </si>
  <si>
    <t>ORDEN DE COMPRA N°_640                SE ASIGNA A ESTE PROVEEDOR POR EL TIPO DE SERVICIO Y LA URGENCIA DEL MANTENIMIENTO PARA LOS AUTOBUSES ESCOALRES</t>
  </si>
  <si>
    <t>ORDEN DE COMPRA N°_641</t>
  </si>
  <si>
    <t>ORDEN DE COMPRA N°_642</t>
  </si>
  <si>
    <t>ORDEN DE COMPRA N°_643</t>
  </si>
  <si>
    <t>ORDEN DE COMPRA N°_644</t>
  </si>
  <si>
    <t>ORDEN DE COMPRA N°_645</t>
  </si>
  <si>
    <t>ADJUDICACION DIRECTA CON DICTAMEN DE EXCEPCION</t>
  </si>
  <si>
    <t>ADJUDICACION DIRECTA CON DICTAMEN DE EXCEPCION              SEFIN-DGA-AD-235-2016                                     ORDEN DE COMPRA N°_646</t>
  </si>
  <si>
    <t>ORDEN DE COMPRA N°_647</t>
  </si>
  <si>
    <t>ORDEN DE COMPRA N°_648</t>
  </si>
  <si>
    <t>ORDEN DE COMPRA N°_649</t>
  </si>
  <si>
    <t xml:space="preserve"> W TOOLS DE MEXICO, S.A. DE C.V.</t>
  </si>
  <si>
    <t xml:space="preserve">MANTENIMIENTO </t>
  </si>
  <si>
    <t>CABA PROYECTOS INTEGRALES DEL NORTE, S.A. DE C.V.</t>
  </si>
  <si>
    <t>ORDEN DE COMPRA N°_650</t>
  </si>
  <si>
    <t>ORDEN DE COMPRA N°_651</t>
  </si>
  <si>
    <t xml:space="preserve">ORDEN DE COMPRA N°_652                SE ASIGNA A ESTE PROVEEDOR POR EL TIPO DE SERVICIO Y POR LA DISPONIBILIDAD Y URGENCIA </t>
  </si>
  <si>
    <t>RENTA DE MOBILIARIO Y EQUIPO</t>
  </si>
  <si>
    <t>CAPRICUS, S.A. DE C.V.</t>
  </si>
  <si>
    <t>ADJUDICACION DIRECTA CON DICTAMEN DE EXCEPCION SEFIN-DGA-AD-18-2016                                               ORDEN DE COMPRA N°_653</t>
  </si>
  <si>
    <t>ORDEN DE COMPRA N°_656</t>
  </si>
  <si>
    <t>RENTA DE SALON</t>
  </si>
  <si>
    <t>ADJUDICACION DIRECTA CON DICTAMEN DE EXCEPCION SEFIN-DGA-AD-18-2016                                               ORDEN DE COMPRA N°_657</t>
  </si>
  <si>
    <t>RENTA SALON</t>
  </si>
  <si>
    <t>ORDEN DE COMPRA N°_660</t>
  </si>
  <si>
    <t>ORDEN DE COMPRA N°_661</t>
  </si>
  <si>
    <t>ORDEN DE COMPRA N°_662</t>
  </si>
  <si>
    <t>ORDEN DE COMPRA N°_664</t>
  </si>
  <si>
    <t>ORDEN DE COMPRA N°_665</t>
  </si>
  <si>
    <t>SERVICIO DE ENLACES</t>
  </si>
  <si>
    <t>ORDEN DE COMPRA N°_666</t>
  </si>
  <si>
    <t>SERVICIO DE ENLACE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</si>
</sst>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15" x14ac:knownFonts="1">
    <font>
      <sz val="11"/>
      <color theme="1"/>
      <name val="Calibri"/>
      <family val="2"/>
      <scheme val="minor"/>
    </font>
    <font>
      <sz val="10"/>
      <name val="Century Gothic"/>
      <family val="2"/>
    </font>
    <font>
      <i/>
      <sz val="10"/>
      <color indexed="8"/>
      <name val="Century Gothic"/>
      <family val="2"/>
    </font>
    <font>
      <sz val="10"/>
      <color indexed="8"/>
      <name val="Century Gothic"/>
      <family val="2"/>
    </font>
    <font>
      <sz val="11"/>
      <color theme="1"/>
      <name val="Calibri"/>
      <family val="2"/>
      <scheme val="minor"/>
    </font>
    <font>
      <u/>
      <sz val="11"/>
      <color theme="10"/>
      <name val="Calibri"/>
      <family val="2"/>
      <scheme val="minor"/>
    </font>
    <font>
      <sz val="10"/>
      <color theme="1"/>
      <name val="Century Gothic"/>
      <family val="2"/>
    </font>
    <font>
      <sz val="10"/>
      <color rgb="FF000000"/>
      <name val="Century Gothic"/>
      <family val="2"/>
    </font>
    <font>
      <b/>
      <sz val="10"/>
      <color rgb="FF000000"/>
      <name val="Century Gothic"/>
      <family val="2"/>
    </font>
    <font>
      <b/>
      <sz val="10"/>
      <color theme="1"/>
      <name val="Century Gothic"/>
      <family val="2"/>
    </font>
    <font>
      <sz val="11"/>
      <color theme="1"/>
      <name val="Century Gothic"/>
      <family val="2"/>
    </font>
    <font>
      <sz val="12"/>
      <color rgb="FF000000"/>
      <name val="Century Gothic"/>
      <family val="2"/>
    </font>
    <font>
      <u/>
      <sz val="12"/>
      <color theme="10"/>
      <name val="Century Gothic"/>
      <family val="2"/>
    </font>
    <font>
      <sz val="12"/>
      <color theme="1"/>
      <name val="Century Gothic"/>
      <family val="2"/>
    </font>
    <font>
      <b/>
      <sz val="26"/>
      <color theme="1"/>
      <name val="Century Gothic"/>
      <family val="2"/>
    </font>
  </fonts>
  <fills count="6">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300">
    <xf numFmtId="0" fontId="0" fillId="0" borderId="0" xfId="0"/>
    <xf numFmtId="0" fontId="6" fillId="0" borderId="0" xfId="0" applyFont="1"/>
    <xf numFmtId="44" fontId="6" fillId="0" borderId="1" xfId="0" applyNumberFormat="1" applyFont="1" applyBorder="1" applyAlignment="1">
      <alignment horizontal="left" wrapText="1"/>
    </xf>
    <xf numFmtId="164" fontId="6" fillId="0" borderId="1" xfId="4" applyFont="1" applyFill="1" applyBorder="1" applyAlignment="1">
      <alignment horizontal="left" wrapText="1"/>
    </xf>
    <xf numFmtId="44" fontId="6" fillId="2" borderId="1" xfId="4" applyNumberFormat="1" applyFont="1" applyFill="1" applyBorder="1" applyAlignment="1">
      <alignment horizontal="left" wrapText="1"/>
    </xf>
    <xf numFmtId="164" fontId="6" fillId="2" borderId="1" xfId="4" applyFont="1" applyFill="1" applyBorder="1" applyAlignment="1">
      <alignment horizontal="left" wrapText="1"/>
    </xf>
    <xf numFmtId="49" fontId="6" fillId="0" borderId="1" xfId="0" applyNumberFormat="1" applyFont="1" applyFill="1" applyBorder="1" applyAlignment="1">
      <alignment horizontal="left" wrapText="1"/>
    </xf>
    <xf numFmtId="0" fontId="6" fillId="0" borderId="1" xfId="0" quotePrefix="1" applyNumberFormat="1" applyFont="1" applyFill="1" applyBorder="1" applyAlignment="1">
      <alignment horizontal="left" wrapText="1"/>
    </xf>
    <xf numFmtId="44" fontId="6" fillId="0" borderId="1" xfId="0" applyNumberFormat="1" applyFont="1" applyFill="1" applyBorder="1" applyAlignment="1">
      <alignment horizontal="left" wrapText="1"/>
    </xf>
    <xf numFmtId="0" fontId="6" fillId="0" borderId="0" xfId="0" applyFont="1" applyAlignment="1"/>
    <xf numFmtId="0" fontId="6" fillId="0" borderId="1" xfId="0" quotePrefix="1" applyFont="1" applyBorder="1" applyAlignment="1">
      <alignment horizontal="left" wrapText="1"/>
    </xf>
    <xf numFmtId="0" fontId="6" fillId="0" borderId="1" xfId="0" quotePrefix="1" applyFont="1" applyFill="1" applyBorder="1" applyAlignment="1">
      <alignment horizontal="left" wrapText="1"/>
    </xf>
    <xf numFmtId="44" fontId="6" fillId="0" borderId="1" xfId="4" applyNumberFormat="1" applyFont="1" applyFill="1" applyBorder="1" applyAlignment="1">
      <alignment horizontal="left" wrapText="1"/>
    </xf>
    <xf numFmtId="15" fontId="6" fillId="0" borderId="1" xfId="0" applyNumberFormat="1" applyFont="1" applyFill="1" applyBorder="1" applyAlignment="1">
      <alignment horizontal="left" wrapText="1"/>
    </xf>
    <xf numFmtId="44" fontId="6" fillId="0" borderId="1" xfId="2" applyNumberFormat="1" applyFont="1" applyFill="1" applyBorder="1" applyAlignment="1">
      <alignment horizontal="left" wrapText="1"/>
    </xf>
    <xf numFmtId="0" fontId="7" fillId="0" borderId="1" xfId="0" applyFont="1" applyBorder="1" applyAlignment="1">
      <alignment horizontal="left" wrapText="1"/>
    </xf>
    <xf numFmtId="15" fontId="6" fillId="0" borderId="1" xfId="0" applyNumberFormat="1" applyFont="1" applyBorder="1" applyAlignment="1">
      <alignment horizontal="left" wrapText="1"/>
    </xf>
    <xf numFmtId="15" fontId="6" fillId="2" borderId="1" xfId="4" applyNumberFormat="1" applyFont="1" applyFill="1" applyBorder="1" applyAlignment="1">
      <alignment horizontal="left" wrapText="1"/>
    </xf>
    <xf numFmtId="0" fontId="6" fillId="0" borderId="0" xfId="0" applyFont="1" applyAlignment="1">
      <alignment horizontal="left" wrapText="1"/>
    </xf>
    <xf numFmtId="49" fontId="6" fillId="0" borderId="1" xfId="0" applyNumberFormat="1" applyFont="1" applyBorder="1" applyAlignment="1">
      <alignment horizontal="left" wrapText="1"/>
    </xf>
    <xf numFmtId="0" fontId="6" fillId="0" borderId="1" xfId="0" quotePrefix="1" applyNumberFormat="1" applyFont="1" applyBorder="1" applyAlignment="1">
      <alignment horizontal="left" wrapText="1"/>
    </xf>
    <xf numFmtId="44" fontId="6" fillId="0" borderId="2" xfId="4" applyNumberFormat="1" applyFont="1" applyFill="1" applyBorder="1" applyAlignment="1">
      <alignment horizontal="left" wrapText="1"/>
    </xf>
    <xf numFmtId="44" fontId="6" fillId="0" borderId="1" xfId="2" applyNumberFormat="1" applyFont="1" applyBorder="1" applyAlignment="1">
      <alignment horizontal="left" wrapText="1"/>
    </xf>
    <xf numFmtId="44" fontId="6" fillId="0" borderId="0" xfId="0" applyNumberFormat="1" applyFont="1"/>
    <xf numFmtId="0" fontId="6" fillId="0" borderId="0" xfId="0" applyFont="1" applyBorder="1"/>
    <xf numFmtId="44" fontId="6" fillId="0" borderId="0" xfId="0" applyNumberFormat="1" applyFont="1" applyBorder="1"/>
    <xf numFmtId="0" fontId="8" fillId="0" borderId="0" xfId="0" applyFont="1" applyBorder="1" applyAlignment="1">
      <alignment vertical="center"/>
    </xf>
    <xf numFmtId="44" fontId="8" fillId="0" borderId="0" xfId="0" applyNumberFormat="1" applyFont="1" applyBorder="1" applyAlignment="1">
      <alignment vertical="center"/>
    </xf>
    <xf numFmtId="0" fontId="9" fillId="0" borderId="0" xfId="0" applyFont="1" applyBorder="1" applyAlignment="1"/>
    <xf numFmtId="44" fontId="9" fillId="0" borderId="0" xfId="0" applyNumberFormat="1" applyFont="1" applyBorder="1" applyAlignment="1"/>
    <xf numFmtId="0" fontId="9" fillId="0" borderId="0" xfId="0" applyFont="1" applyBorder="1" applyAlignment="1">
      <alignment horizontal="center"/>
    </xf>
    <xf numFmtId="0" fontId="9" fillId="0" borderId="0" xfId="0" applyFont="1" applyBorder="1" applyAlignment="1">
      <alignment vertical="center"/>
    </xf>
    <xf numFmtId="0" fontId="9" fillId="0" borderId="0" xfId="0" applyNumberFormat="1" applyFont="1" applyBorder="1" applyAlignment="1">
      <alignment vertical="center"/>
    </xf>
    <xf numFmtId="49" fontId="6" fillId="0" borderId="1" xfId="0" applyNumberFormat="1" applyFont="1" applyBorder="1" applyAlignment="1">
      <alignment wrapText="1"/>
    </xf>
    <xf numFmtId="0" fontId="6" fillId="0" borderId="0" xfId="0" applyFont="1" applyAlignment="1">
      <alignment horizontal="left"/>
    </xf>
    <xf numFmtId="0" fontId="9" fillId="0" borderId="0" xfId="0" applyFont="1" applyBorder="1" applyAlignment="1">
      <alignment horizontal="left"/>
    </xf>
    <xf numFmtId="0" fontId="6" fillId="0" borderId="0" xfId="0" applyFont="1" applyFill="1" applyAlignment="1">
      <alignment horizontal="left" wrapText="1"/>
    </xf>
    <xf numFmtId="44" fontId="10" fillId="0" borderId="0" xfId="2" applyFont="1" applyFill="1" applyAlignment="1">
      <alignment horizontal="left" wrapText="1"/>
    </xf>
    <xf numFmtId="49" fontId="6" fillId="0" borderId="2" xfId="0" applyNumberFormat="1" applyFont="1" applyFill="1" applyBorder="1" applyAlignment="1">
      <alignment wrapText="1"/>
    </xf>
    <xf numFmtId="0" fontId="7" fillId="0" borderId="1" xfId="0" applyFont="1" applyFill="1" applyBorder="1" applyAlignment="1">
      <alignment horizontal="left" wrapText="1"/>
    </xf>
    <xf numFmtId="0" fontId="6" fillId="0" borderId="1" xfId="0" quotePrefix="1" applyNumberFormat="1" applyFont="1" applyBorder="1" applyAlignment="1">
      <alignment horizontal="center" vertical="center" wrapText="1"/>
    </xf>
    <xf numFmtId="0" fontId="6" fillId="0" borderId="1" xfId="0" applyFont="1" applyBorder="1" applyAlignment="1">
      <alignment vertical="center" wrapText="1"/>
    </xf>
    <xf numFmtId="164" fontId="6" fillId="0" borderId="1" xfId="4" applyFont="1" applyFill="1" applyBorder="1" applyAlignment="1">
      <alignment horizontal="center" wrapText="1"/>
    </xf>
    <xf numFmtId="164" fontId="6" fillId="2" borderId="1" xfId="4" applyFont="1" applyFill="1" applyBorder="1" applyAlignment="1">
      <alignment horizontal="center" wrapText="1"/>
    </xf>
    <xf numFmtId="0" fontId="6" fillId="0" borderId="1" xfId="0" quotePrefix="1" applyFont="1" applyBorder="1" applyAlignment="1">
      <alignment horizontal="left" vertical="center" wrapText="1"/>
    </xf>
    <xf numFmtId="44" fontId="6" fillId="2" borderId="1" xfId="2" applyFont="1" applyFill="1" applyBorder="1" applyAlignment="1">
      <alignment horizontal="left" wrapText="1"/>
    </xf>
    <xf numFmtId="0" fontId="6" fillId="0" borderId="1" xfId="0" quotePrefix="1" applyFont="1" applyBorder="1" applyAlignment="1">
      <alignment wrapText="1"/>
    </xf>
    <xf numFmtId="44" fontId="6" fillId="0" borderId="1" xfId="0" applyNumberFormat="1" applyFont="1" applyBorder="1" applyAlignment="1">
      <alignment wrapText="1"/>
    </xf>
    <xf numFmtId="0" fontId="6" fillId="0" borderId="1" xfId="0" quotePrefix="1" applyFont="1" applyBorder="1" applyAlignment="1">
      <alignment vertical="top" wrapText="1"/>
    </xf>
    <xf numFmtId="0" fontId="6" fillId="0" borderId="2" xfId="0" quotePrefix="1" applyFont="1" applyBorder="1" applyAlignment="1">
      <alignment wrapText="1"/>
    </xf>
    <xf numFmtId="0" fontId="11" fillId="0" borderId="0" xfId="0" applyFont="1" applyAlignment="1">
      <alignment horizontal="left" vertical="center"/>
    </xf>
    <xf numFmtId="0" fontId="11" fillId="0" borderId="0" xfId="0" applyFont="1" applyBorder="1" applyAlignment="1">
      <alignment horizontal="left" vertical="center" wrapText="1"/>
    </xf>
    <xf numFmtId="0" fontId="12" fillId="0" borderId="0" xfId="1" applyFont="1" applyBorder="1" applyAlignment="1">
      <alignment horizontal="left" vertical="center" wrapText="1"/>
    </xf>
    <xf numFmtId="15" fontId="11" fillId="0" borderId="0" xfId="0" applyNumberFormat="1" applyFont="1" applyBorder="1" applyAlignment="1">
      <alignment horizontal="left" vertical="center" wrapText="1"/>
    </xf>
    <xf numFmtId="0" fontId="13" fillId="0" borderId="0" xfId="0" applyFont="1" applyAlignment="1">
      <alignment horizontal="left"/>
    </xf>
    <xf numFmtId="49" fontId="6" fillId="0" borderId="1" xfId="0" applyNumberFormat="1" applyFont="1" applyFill="1" applyBorder="1" applyAlignment="1">
      <alignment horizontal="left" vertical="top" wrapText="1"/>
    </xf>
    <xf numFmtId="0" fontId="6" fillId="0" borderId="2" xfId="0" applyFont="1" applyBorder="1" applyAlignment="1"/>
    <xf numFmtId="0" fontId="6" fillId="0" borderId="1" xfId="0" applyFont="1" applyBorder="1" applyAlignment="1"/>
    <xf numFmtId="15" fontId="6" fillId="0" borderId="1" xfId="0" applyNumberFormat="1" applyFont="1" applyFill="1" applyBorder="1" applyAlignment="1">
      <alignment vertical="center" wrapText="1"/>
    </xf>
    <xf numFmtId="15" fontId="6" fillId="0" borderId="1" xfId="4" applyNumberFormat="1" applyFont="1" applyFill="1" applyBorder="1" applyAlignment="1">
      <alignment horizontal="left"/>
    </xf>
    <xf numFmtId="0" fontId="6" fillId="0" borderId="2" xfId="0" applyFont="1" applyFill="1" applyBorder="1" applyAlignment="1">
      <alignment horizontal="left" wrapText="1"/>
    </xf>
    <xf numFmtId="0" fontId="6" fillId="0" borderId="2" xfId="0" applyFont="1" applyFill="1" applyBorder="1" applyAlignment="1">
      <alignment wrapText="1"/>
    </xf>
    <xf numFmtId="15" fontId="6" fillId="0" borderId="2" xfId="4" applyNumberFormat="1" applyFont="1" applyFill="1" applyBorder="1" applyAlignment="1">
      <alignment horizontal="left" wrapText="1"/>
    </xf>
    <xf numFmtId="44" fontId="6" fillId="0" borderId="2" xfId="0" applyNumberFormat="1" applyFont="1" applyFill="1" applyBorder="1" applyAlignment="1">
      <alignment wrapText="1"/>
    </xf>
    <xf numFmtId="0" fontId="6" fillId="0" borderId="1" xfId="0" applyFont="1" applyFill="1" applyBorder="1" applyAlignment="1">
      <alignment horizontal="left" wrapText="1"/>
    </xf>
    <xf numFmtId="0" fontId="6" fillId="0" borderId="2" xfId="0" applyFont="1" applyBorder="1" applyAlignment="1">
      <alignment horizontal="left"/>
    </xf>
    <xf numFmtId="15" fontId="6" fillId="0" borderId="2" xfId="0" applyNumberFormat="1" applyFont="1" applyFill="1" applyBorder="1" applyAlignment="1">
      <alignment wrapText="1"/>
    </xf>
    <xf numFmtId="44" fontId="6" fillId="0" borderId="1" xfId="2" applyFont="1" applyFill="1" applyBorder="1" applyAlignment="1">
      <alignment horizontal="left" wrapText="1"/>
    </xf>
    <xf numFmtId="0" fontId="6" fillId="0" borderId="1" xfId="0" applyFont="1" applyBorder="1" applyAlignment="1">
      <alignment horizontal="left" wrapText="1"/>
    </xf>
    <xf numFmtId="44" fontId="6" fillId="0" borderId="1" xfId="2" applyFont="1" applyBorder="1" applyAlignment="1">
      <alignment horizontal="left" wrapText="1"/>
    </xf>
    <xf numFmtId="15" fontId="6" fillId="0" borderId="1" xfId="4" applyNumberFormat="1" applyFont="1" applyFill="1" applyBorder="1" applyAlignment="1">
      <alignment horizontal="left" wrapText="1"/>
    </xf>
    <xf numFmtId="44" fontId="6" fillId="0" borderId="1" xfId="0" applyNumberFormat="1" applyFont="1" applyFill="1" applyBorder="1" applyAlignment="1">
      <alignment wrapText="1"/>
    </xf>
    <xf numFmtId="15" fontId="6" fillId="0" borderId="2" xfId="0" applyNumberFormat="1" applyFont="1" applyBorder="1" applyAlignment="1">
      <alignment horizontal="left" wrapText="1"/>
    </xf>
    <xf numFmtId="164" fontId="6" fillId="0" borderId="2" xfId="4" applyFont="1" applyFill="1" applyBorder="1" applyAlignment="1">
      <alignment horizontal="left" wrapText="1"/>
    </xf>
    <xf numFmtId="0" fontId="7" fillId="3" borderId="1" xfId="0" applyFont="1" applyFill="1" applyBorder="1" applyAlignment="1">
      <alignment horizontal="center" vertical="center" wrapText="1"/>
    </xf>
    <xf numFmtId="49" fontId="6" fillId="0" borderId="2" xfId="0" applyNumberFormat="1" applyFont="1" applyBorder="1" applyAlignment="1">
      <alignment wrapText="1"/>
    </xf>
    <xf numFmtId="0" fontId="6" fillId="0" borderId="1" xfId="0" applyFont="1" applyFill="1" applyBorder="1" applyAlignment="1">
      <alignment horizontal="left" wrapText="1"/>
    </xf>
    <xf numFmtId="0" fontId="14" fillId="5" borderId="1" xfId="0" applyFont="1" applyFill="1" applyBorder="1" applyAlignment="1">
      <alignment horizontal="left"/>
    </xf>
    <xf numFmtId="0" fontId="6" fillId="5" borderId="9" xfId="0" applyFont="1" applyFill="1" applyBorder="1" applyAlignment="1">
      <alignment horizontal="left"/>
    </xf>
    <xf numFmtId="0" fontId="6" fillId="5" borderId="9" xfId="0" applyFont="1" applyFill="1" applyBorder="1" applyAlignment="1">
      <alignment horizontal="left" wrapText="1"/>
    </xf>
    <xf numFmtId="44" fontId="6" fillId="5" borderId="9" xfId="0" applyNumberFormat="1" applyFont="1" applyFill="1" applyBorder="1" applyAlignment="1">
      <alignment horizontal="left" wrapText="1"/>
    </xf>
    <xf numFmtId="0" fontId="6" fillId="5" borderId="10" xfId="0" applyFont="1" applyFill="1" applyBorder="1" applyAlignment="1">
      <alignment horizontal="left" wrapText="1"/>
    </xf>
    <xf numFmtId="0" fontId="6" fillId="0" borderId="1" xfId="0" applyFont="1" applyFill="1" applyBorder="1" applyAlignment="1">
      <alignment horizontal="left" vertical="top" wrapText="1"/>
    </xf>
    <xf numFmtId="0" fontId="6" fillId="0" borderId="1" xfId="0" quotePrefix="1" applyFont="1" applyFill="1" applyBorder="1" applyAlignment="1">
      <alignment horizontal="left" wrapText="1"/>
    </xf>
    <xf numFmtId="49" fontId="6" fillId="0" borderId="1" xfId="0" applyNumberFormat="1" applyFont="1" applyFill="1" applyBorder="1" applyAlignment="1">
      <alignment horizontal="left" wrapText="1"/>
    </xf>
    <xf numFmtId="0" fontId="6" fillId="0" borderId="1" xfId="0" applyFont="1" applyFill="1" applyBorder="1" applyAlignment="1">
      <alignment horizontal="left" wrapText="1"/>
    </xf>
    <xf numFmtId="44" fontId="6" fillId="0" borderId="1" xfId="0" applyNumberFormat="1" applyFont="1" applyFill="1" applyBorder="1" applyAlignment="1">
      <alignment wrapText="1"/>
    </xf>
    <xf numFmtId="15" fontId="6" fillId="0" borderId="1" xfId="4" applyNumberFormat="1" applyFont="1" applyFill="1" applyBorder="1" applyAlignment="1">
      <alignment horizontal="left" wrapText="1"/>
    </xf>
    <xf numFmtId="0" fontId="6" fillId="0" borderId="1" xfId="0" quotePrefix="1" applyFont="1" applyFill="1" applyBorder="1" applyAlignment="1">
      <alignment horizontal="left" wrapText="1"/>
    </xf>
    <xf numFmtId="49" fontId="6" fillId="0" borderId="1" xfId="0" applyNumberFormat="1" applyFont="1" applyFill="1" applyBorder="1" applyAlignment="1">
      <alignment horizontal="left" wrapText="1"/>
    </xf>
    <xf numFmtId="0" fontId="13" fillId="0" borderId="0" xfId="0" applyFont="1" applyBorder="1" applyAlignment="1">
      <alignment horizontal="left" vertical="center" wrapText="1"/>
    </xf>
    <xf numFmtId="0" fontId="6" fillId="0" borderId="2" xfId="0" applyFont="1" applyFill="1" applyBorder="1" applyAlignment="1">
      <alignment horizontal="left" wrapText="1"/>
    </xf>
    <xf numFmtId="0" fontId="6" fillId="0" borderId="1" xfId="0" applyFont="1" applyFill="1" applyBorder="1" applyAlignment="1">
      <alignment horizontal="left" wrapText="1"/>
    </xf>
    <xf numFmtId="15" fontId="6" fillId="0" borderId="1" xfId="0" applyNumberFormat="1" applyFont="1" applyFill="1" applyBorder="1" applyAlignment="1">
      <alignment horizontal="left" wrapText="1"/>
    </xf>
    <xf numFmtId="44" fontId="6" fillId="0" borderId="1" xfId="0" applyNumberFormat="1" applyFont="1" applyFill="1" applyBorder="1" applyAlignment="1">
      <alignment horizontal="left" wrapText="1"/>
    </xf>
    <xf numFmtId="44" fontId="6" fillId="0" borderId="1" xfId="2" applyFont="1" applyFill="1" applyBorder="1" applyAlignment="1">
      <alignment horizontal="left" wrapText="1"/>
    </xf>
    <xf numFmtId="49" fontId="6" fillId="0" borderId="1" xfId="0" applyNumberFormat="1" applyFont="1" applyFill="1" applyBorder="1" applyAlignment="1">
      <alignment horizontal="left" wrapText="1"/>
    </xf>
    <xf numFmtId="0" fontId="6" fillId="0" borderId="1" xfId="0" applyFont="1" applyBorder="1" applyAlignment="1">
      <alignment horizontal="left" wrapText="1"/>
    </xf>
    <xf numFmtId="0" fontId="6" fillId="0" borderId="2" xfId="0" quotePrefix="1" applyFont="1" applyFill="1" applyBorder="1" applyAlignment="1">
      <alignment horizontal="left" wrapText="1"/>
    </xf>
    <xf numFmtId="15" fontId="6" fillId="0" borderId="2" xfId="0" applyNumberFormat="1" applyFont="1" applyFill="1" applyBorder="1" applyAlignment="1">
      <alignment horizontal="left" wrapText="1"/>
    </xf>
    <xf numFmtId="44" fontId="6" fillId="0" borderId="2" xfId="0" applyNumberFormat="1" applyFont="1" applyFill="1" applyBorder="1" applyAlignment="1">
      <alignment horizontal="left" wrapText="1"/>
    </xf>
    <xf numFmtId="44" fontId="6" fillId="0" borderId="2" xfId="2" applyFont="1" applyFill="1" applyBorder="1" applyAlignment="1">
      <alignment horizontal="left" wrapText="1"/>
    </xf>
    <xf numFmtId="0" fontId="6" fillId="0" borderId="1" xfId="0" quotePrefix="1" applyFont="1" applyFill="1" applyBorder="1" applyAlignment="1">
      <alignment horizontal="left" wrapText="1"/>
    </xf>
    <xf numFmtId="44" fontId="6" fillId="0" borderId="4" xfId="0" applyNumberFormat="1" applyFont="1" applyFill="1" applyBorder="1" applyAlignment="1">
      <alignment wrapText="1"/>
    </xf>
    <xf numFmtId="44" fontId="6" fillId="0" borderId="1" xfId="0" applyNumberFormat="1" applyFont="1" applyFill="1" applyBorder="1" applyAlignment="1">
      <alignment wrapText="1"/>
    </xf>
    <xf numFmtId="0" fontId="6" fillId="0" borderId="2" xfId="0" quotePrefix="1" applyFont="1" applyFill="1" applyBorder="1" applyAlignment="1">
      <alignment wrapText="1"/>
    </xf>
    <xf numFmtId="0" fontId="6" fillId="0" borderId="0" xfId="0" applyFont="1" applyFill="1"/>
    <xf numFmtId="0" fontId="6" fillId="0" borderId="1" xfId="0" quotePrefix="1" applyFont="1" applyFill="1" applyBorder="1" applyAlignment="1">
      <alignment wrapText="1"/>
    </xf>
    <xf numFmtId="0" fontId="6" fillId="0" borderId="1" xfId="0" applyFont="1" applyFill="1" applyBorder="1" applyAlignment="1">
      <alignment horizontal="left" wrapText="1"/>
    </xf>
    <xf numFmtId="0" fontId="6" fillId="0" borderId="1" xfId="0" applyFont="1" applyBorder="1" applyAlignment="1">
      <alignment horizontal="left" wrapText="1"/>
    </xf>
    <xf numFmtId="44" fontId="6" fillId="0" borderId="1" xfId="2" applyFont="1" applyFill="1" applyBorder="1" applyAlignment="1">
      <alignment horizontal="left" wrapText="1"/>
    </xf>
    <xf numFmtId="49" fontId="6" fillId="0" borderId="2" xfId="0" applyNumberFormat="1" applyFont="1" applyFill="1" applyBorder="1" applyAlignment="1">
      <alignment horizontal="left" wrapText="1"/>
    </xf>
    <xf numFmtId="0" fontId="6" fillId="0" borderId="2" xfId="0" quotePrefix="1" applyFont="1" applyBorder="1" applyAlignment="1">
      <alignment horizontal="left" wrapText="1"/>
    </xf>
    <xf numFmtId="44" fontId="6" fillId="0" borderId="1" xfId="0" applyNumberFormat="1" applyFont="1" applyFill="1" applyBorder="1" applyAlignment="1">
      <alignment wrapText="1"/>
    </xf>
    <xf numFmtId="49" fontId="6" fillId="0" borderId="1" xfId="0" applyNumberFormat="1" applyFont="1" applyFill="1" applyBorder="1" applyAlignment="1">
      <alignment horizontal="left" wrapText="1"/>
    </xf>
    <xf numFmtId="0" fontId="6" fillId="0" borderId="0" xfId="0" applyFont="1" applyFill="1" applyBorder="1" applyAlignment="1">
      <alignment horizontal="left" wrapText="1"/>
    </xf>
    <xf numFmtId="49" fontId="6" fillId="0" borderId="0" xfId="0" applyNumberFormat="1" applyFont="1" applyFill="1" applyBorder="1" applyAlignment="1">
      <alignment horizontal="left" wrapText="1"/>
    </xf>
    <xf numFmtId="15" fontId="6" fillId="0" borderId="0" xfId="4" applyNumberFormat="1" applyFont="1" applyFill="1" applyBorder="1" applyAlignment="1">
      <alignment horizontal="left" wrapText="1"/>
    </xf>
    <xf numFmtId="44" fontId="6" fillId="0" borderId="4" xfId="2" quotePrefix="1" applyFont="1" applyBorder="1" applyAlignment="1">
      <alignment horizontal="left" wrapText="1"/>
    </xf>
    <xf numFmtId="44" fontId="6" fillId="0" borderId="0" xfId="4" applyNumberFormat="1" applyFont="1" applyFill="1" applyBorder="1" applyAlignment="1">
      <alignment horizontal="left" wrapText="1"/>
    </xf>
    <xf numFmtId="0" fontId="6" fillId="0" borderId="0" xfId="0" quotePrefix="1" applyFont="1" applyFill="1" applyBorder="1" applyAlignment="1">
      <alignment horizontal="left" vertical="center" wrapText="1"/>
    </xf>
    <xf numFmtId="15" fontId="6" fillId="0" borderId="0" xfId="0" applyNumberFormat="1" applyFont="1" applyFill="1" applyBorder="1" applyAlignment="1">
      <alignment horizontal="left" wrapText="1"/>
    </xf>
    <xf numFmtId="44" fontId="6" fillId="0" borderId="0" xfId="0" applyNumberFormat="1" applyFont="1" applyFill="1" applyBorder="1" applyAlignment="1">
      <alignment horizontal="left" wrapText="1"/>
    </xf>
    <xf numFmtId="44" fontId="6" fillId="0" borderId="0" xfId="2" applyFont="1" applyFill="1" applyBorder="1" applyAlignment="1">
      <alignment horizontal="left" wrapText="1"/>
    </xf>
    <xf numFmtId="0" fontId="6" fillId="0" borderId="0" xfId="0" applyFont="1" applyBorder="1" applyAlignment="1">
      <alignment horizontal="left" wrapText="1"/>
    </xf>
    <xf numFmtId="49" fontId="6" fillId="0" borderId="1" xfId="0" applyNumberFormat="1" applyFont="1" applyFill="1" applyBorder="1" applyAlignment="1">
      <alignment horizontal="left" wrapText="1"/>
    </xf>
    <xf numFmtId="44" fontId="6" fillId="0" borderId="4" xfId="2" quotePrefix="1" applyFont="1" applyFill="1" applyBorder="1" applyAlignment="1">
      <alignment horizontal="left" wrapText="1"/>
    </xf>
    <xf numFmtId="49" fontId="6" fillId="0" borderId="1" xfId="0" applyNumberFormat="1" applyFont="1" applyFill="1" applyBorder="1" applyAlignment="1">
      <alignment horizontal="left" wrapText="1"/>
    </xf>
    <xf numFmtId="44" fontId="6" fillId="0" borderId="1" xfId="0" applyNumberFormat="1" applyFont="1" applyFill="1" applyBorder="1" applyAlignment="1"/>
    <xf numFmtId="15" fontId="6" fillId="0" borderId="1" xfId="4" applyNumberFormat="1" applyFont="1" applyFill="1" applyBorder="1" applyAlignment="1"/>
    <xf numFmtId="44" fontId="6" fillId="0" borderId="4" xfId="0" applyNumberFormat="1" applyFont="1" applyFill="1" applyBorder="1" applyAlignment="1"/>
    <xf numFmtId="15" fontId="6" fillId="0" borderId="4" xfId="4" applyNumberFormat="1" applyFont="1" applyFill="1" applyBorder="1" applyAlignment="1"/>
    <xf numFmtId="49" fontId="6" fillId="0" borderId="1" xfId="0" applyNumberFormat="1" applyFont="1" applyFill="1" applyBorder="1" applyAlignment="1">
      <alignment horizontal="left" wrapText="1"/>
    </xf>
    <xf numFmtId="0" fontId="6" fillId="0" borderId="1" xfId="0" applyFont="1" applyBorder="1" applyAlignment="1">
      <alignment horizontal="left" wrapText="1"/>
    </xf>
    <xf numFmtId="0" fontId="6" fillId="0" borderId="1" xfId="0" applyFont="1" applyFill="1" applyBorder="1" applyAlignment="1">
      <alignment horizontal="left" wrapText="1"/>
    </xf>
    <xf numFmtId="49" fontId="6" fillId="0" borderId="1" xfId="0" applyNumberFormat="1" applyFont="1" applyFill="1" applyBorder="1" applyAlignment="1">
      <alignment horizontal="left" wrapText="1"/>
    </xf>
    <xf numFmtId="0" fontId="6" fillId="0" borderId="4" xfId="0" quotePrefix="1" applyFont="1" applyBorder="1" applyAlignment="1">
      <alignment wrapText="1"/>
    </xf>
    <xf numFmtId="0" fontId="6" fillId="0" borderId="4" xfId="0" quotePrefix="1" applyFont="1" applyFill="1" applyBorder="1" applyAlignment="1">
      <alignment wrapText="1"/>
    </xf>
    <xf numFmtId="44" fontId="6" fillId="0" borderId="4" xfId="0" applyNumberFormat="1" applyFont="1" applyBorder="1" applyAlignment="1">
      <alignment wrapText="1"/>
    </xf>
    <xf numFmtId="49" fontId="6" fillId="0" borderId="1" xfId="0" applyNumberFormat="1" applyFont="1" applyFill="1" applyBorder="1" applyAlignment="1">
      <alignment wrapText="1"/>
    </xf>
    <xf numFmtId="0" fontId="6" fillId="0" borderId="3" xfId="0" applyFont="1" applyBorder="1" applyAlignment="1"/>
    <xf numFmtId="0" fontId="6" fillId="0" borderId="4" xfId="0" applyFont="1" applyBorder="1" applyAlignment="1"/>
    <xf numFmtId="0" fontId="6" fillId="0" borderId="2" xfId="0" applyFont="1" applyFill="1" applyBorder="1" applyAlignment="1"/>
    <xf numFmtId="0" fontId="6" fillId="0" borderId="3" xfId="0" applyFont="1" applyFill="1" applyBorder="1" applyAlignment="1"/>
    <xf numFmtId="0" fontId="6" fillId="0" borderId="4" xfId="0" applyFont="1" applyFill="1" applyBorder="1" applyAlignment="1"/>
    <xf numFmtId="0" fontId="6" fillId="0" borderId="1" xfId="0" applyFont="1" applyFill="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2" xfId="0" applyFont="1" applyFill="1" applyBorder="1" applyAlignment="1">
      <alignment horizontal="left"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49" fontId="6" fillId="0" borderId="2" xfId="0" applyNumberFormat="1" applyFont="1" applyFill="1" applyBorder="1" applyAlignment="1">
      <alignment horizontal="left" wrapText="1"/>
    </xf>
    <xf numFmtId="49" fontId="6" fillId="0" borderId="3" xfId="0" applyNumberFormat="1" applyFont="1" applyFill="1" applyBorder="1" applyAlignment="1">
      <alignment horizontal="left" wrapText="1"/>
    </xf>
    <xf numFmtId="49" fontId="6" fillId="0" borderId="4" xfId="0" applyNumberFormat="1" applyFont="1" applyFill="1" applyBorder="1" applyAlignment="1">
      <alignment horizontal="left" wrapText="1"/>
    </xf>
    <xf numFmtId="0" fontId="6" fillId="0" borderId="1" xfId="0" applyFont="1" applyBorder="1" applyAlignment="1">
      <alignment horizontal="left" wrapText="1"/>
    </xf>
    <xf numFmtId="0" fontId="6" fillId="0" borderId="2" xfId="0" quotePrefix="1" applyFont="1" applyBorder="1" applyAlignment="1">
      <alignment horizontal="left" wrapText="1"/>
    </xf>
    <xf numFmtId="0" fontId="6" fillId="0" borderId="3" xfId="0" quotePrefix="1" applyFont="1" applyBorder="1" applyAlignment="1">
      <alignment horizontal="left" wrapText="1"/>
    </xf>
    <xf numFmtId="0" fontId="6" fillId="0" borderId="4" xfId="0" quotePrefix="1" applyFont="1" applyBorder="1" applyAlignment="1">
      <alignment horizontal="left" wrapText="1"/>
    </xf>
    <xf numFmtId="15" fontId="6" fillId="0" borderId="2" xfId="0" applyNumberFormat="1" applyFont="1" applyBorder="1" applyAlignment="1">
      <alignment horizontal="left" wrapText="1"/>
    </xf>
    <xf numFmtId="15" fontId="6" fillId="0" borderId="3" xfId="0" applyNumberFormat="1" applyFont="1" applyBorder="1" applyAlignment="1">
      <alignment horizontal="left" wrapText="1"/>
    </xf>
    <xf numFmtId="15" fontId="6" fillId="0" borderId="4" xfId="0" applyNumberFormat="1" applyFont="1" applyBorder="1" applyAlignment="1">
      <alignment horizontal="left" wrapText="1"/>
    </xf>
    <xf numFmtId="44" fontId="6" fillId="0" borderId="2" xfId="0" applyNumberFormat="1" applyFont="1" applyBorder="1" applyAlignment="1">
      <alignment horizontal="left" wrapText="1"/>
    </xf>
    <xf numFmtId="44" fontId="6" fillId="0" borderId="3" xfId="0" applyNumberFormat="1" applyFont="1" applyBorder="1" applyAlignment="1">
      <alignment horizontal="left" wrapText="1"/>
    </xf>
    <xf numFmtId="44" fontId="6" fillId="0" borderId="4" xfId="0" applyNumberFormat="1" applyFont="1" applyBorder="1" applyAlignment="1">
      <alignment horizontal="left" wrapText="1"/>
    </xf>
    <xf numFmtId="44" fontId="6" fillId="0" borderId="2" xfId="0" applyNumberFormat="1" applyFont="1" applyBorder="1" applyAlignment="1">
      <alignment horizontal="center" wrapText="1"/>
    </xf>
    <xf numFmtId="44" fontId="6" fillId="0" borderId="3" xfId="0" applyNumberFormat="1" applyFont="1" applyBorder="1" applyAlignment="1">
      <alignment horizontal="center" wrapText="1"/>
    </xf>
    <xf numFmtId="44" fontId="6" fillId="0" borderId="4" xfId="0" applyNumberFormat="1" applyFont="1" applyBorder="1" applyAlignment="1">
      <alignment horizontal="center" wrapText="1"/>
    </xf>
    <xf numFmtId="15" fontId="6" fillId="2" borderId="2" xfId="4" applyNumberFormat="1" applyFont="1" applyFill="1" applyBorder="1" applyAlignment="1">
      <alignment horizontal="left" wrapText="1"/>
    </xf>
    <xf numFmtId="15" fontId="6" fillId="2" borderId="3" xfId="4" applyNumberFormat="1" applyFont="1" applyFill="1" applyBorder="1" applyAlignment="1">
      <alignment horizontal="left" wrapText="1"/>
    </xf>
    <xf numFmtId="15" fontId="6" fillId="2" borderId="4" xfId="4" applyNumberFormat="1" applyFont="1" applyFill="1" applyBorder="1" applyAlignment="1">
      <alignment horizontal="left" wrapText="1"/>
    </xf>
    <xf numFmtId="0" fontId="6" fillId="0" borderId="1" xfId="0" applyFont="1" applyFill="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15" fontId="6" fillId="0" borderId="2" xfId="0" applyNumberFormat="1" applyFont="1" applyFill="1" applyBorder="1" applyAlignment="1">
      <alignment wrapText="1"/>
    </xf>
    <xf numFmtId="15" fontId="6" fillId="0" borderId="3" xfId="0" applyNumberFormat="1" applyFont="1" applyFill="1" applyBorder="1" applyAlignment="1">
      <alignment wrapText="1"/>
    </xf>
    <xf numFmtId="15" fontId="6" fillId="0" borderId="4" xfId="0" applyNumberFormat="1" applyFont="1" applyFill="1" applyBorder="1" applyAlignment="1">
      <alignment wrapText="1"/>
    </xf>
    <xf numFmtId="44" fontId="6" fillId="0" borderId="2" xfId="0" applyNumberFormat="1" applyFont="1" applyFill="1" applyBorder="1" applyAlignment="1">
      <alignment wrapText="1"/>
    </xf>
    <xf numFmtId="44" fontId="6" fillId="0" borderId="3" xfId="0" applyNumberFormat="1" applyFont="1" applyFill="1" applyBorder="1" applyAlignment="1">
      <alignment wrapText="1"/>
    </xf>
    <xf numFmtId="44" fontId="6" fillId="0" borderId="4" xfId="0" applyNumberFormat="1" applyFont="1" applyFill="1" applyBorder="1" applyAlignment="1">
      <alignment wrapText="1"/>
    </xf>
    <xf numFmtId="0" fontId="6" fillId="0" borderId="2" xfId="0" applyFont="1" applyFill="1" applyBorder="1" applyAlignment="1">
      <alignment wrapText="1"/>
    </xf>
    <xf numFmtId="0" fontId="6" fillId="0" borderId="3" xfId="0" applyFont="1" applyFill="1" applyBorder="1" applyAlignment="1">
      <alignment wrapText="1"/>
    </xf>
    <xf numFmtId="0" fontId="6" fillId="0" borderId="4" xfId="0" applyFont="1" applyFill="1" applyBorder="1" applyAlignment="1">
      <alignment wrapText="1"/>
    </xf>
    <xf numFmtId="15" fontId="6" fillId="0" borderId="2" xfId="4" applyNumberFormat="1" applyFont="1" applyFill="1" applyBorder="1" applyAlignment="1">
      <alignment horizontal="left" wrapText="1"/>
    </xf>
    <xf numFmtId="15" fontId="6" fillId="0" borderId="3" xfId="4" applyNumberFormat="1" applyFont="1" applyFill="1" applyBorder="1" applyAlignment="1">
      <alignment horizontal="left" wrapText="1"/>
    </xf>
    <xf numFmtId="15" fontId="6" fillId="0" borderId="4" xfId="4" applyNumberFormat="1" applyFont="1" applyFill="1" applyBorder="1" applyAlignment="1">
      <alignment horizontal="left" wrapText="1"/>
    </xf>
    <xf numFmtId="15" fontId="6" fillId="0" borderId="2" xfId="0" applyNumberFormat="1" applyFont="1" applyFill="1" applyBorder="1" applyAlignment="1">
      <alignment vertical="center" wrapText="1"/>
    </xf>
    <xf numFmtId="15" fontId="6" fillId="0" borderId="3" xfId="0" applyNumberFormat="1" applyFont="1" applyFill="1" applyBorder="1" applyAlignment="1">
      <alignment vertical="center" wrapText="1"/>
    </xf>
    <xf numFmtId="15" fontId="6" fillId="0" borderId="4" xfId="0" applyNumberFormat="1" applyFont="1" applyFill="1" applyBorder="1" applyAlignment="1">
      <alignment vertical="center" wrapText="1"/>
    </xf>
    <xf numFmtId="15" fontId="6" fillId="0" borderId="2" xfId="4" applyNumberFormat="1" applyFont="1" applyFill="1" applyBorder="1" applyAlignment="1">
      <alignment horizontal="left" vertical="center" wrapText="1"/>
    </xf>
    <xf numFmtId="15" fontId="6" fillId="0" borderId="3" xfId="4" applyNumberFormat="1" applyFont="1" applyFill="1" applyBorder="1" applyAlignment="1">
      <alignment horizontal="left" vertical="center" wrapText="1"/>
    </xf>
    <xf numFmtId="15" fontId="6" fillId="0" borderId="4" xfId="4" applyNumberFormat="1" applyFont="1" applyFill="1" applyBorder="1" applyAlignment="1">
      <alignment horizontal="left" vertical="center" wrapText="1"/>
    </xf>
    <xf numFmtId="0" fontId="6" fillId="0" borderId="2" xfId="0" applyFont="1" applyBorder="1" applyAlignment="1">
      <alignment horizontal="left" vertical="top"/>
    </xf>
    <xf numFmtId="0" fontId="6" fillId="0" borderId="4" xfId="0" applyFont="1" applyBorder="1" applyAlignment="1">
      <alignment horizontal="left" vertical="top"/>
    </xf>
    <xf numFmtId="44" fontId="6" fillId="0" borderId="2" xfId="0" applyNumberFormat="1" applyFont="1" applyFill="1" applyBorder="1" applyAlignment="1">
      <alignment horizontal="center"/>
    </xf>
    <xf numFmtId="44" fontId="6" fillId="0" borderId="4" xfId="0" applyNumberFormat="1" applyFont="1" applyFill="1" applyBorder="1" applyAlignment="1">
      <alignment horizontal="center"/>
    </xf>
    <xf numFmtId="15" fontId="6" fillId="0" borderId="2" xfId="4" applyNumberFormat="1" applyFont="1" applyFill="1" applyBorder="1" applyAlignment="1">
      <alignment horizontal="center"/>
    </xf>
    <xf numFmtId="15" fontId="6" fillId="0" borderId="4" xfId="4" applyNumberFormat="1" applyFont="1" applyFill="1" applyBorder="1" applyAlignment="1">
      <alignment horizontal="center"/>
    </xf>
    <xf numFmtId="44" fontId="6" fillId="0" borderId="1" xfId="2" applyFont="1" applyFill="1" applyBorder="1" applyAlignment="1">
      <alignment horizontal="left" wrapText="1"/>
    </xf>
    <xf numFmtId="15" fontId="6" fillId="0" borderId="1" xfId="4" applyNumberFormat="1" applyFont="1" applyFill="1" applyBorder="1" applyAlignment="1">
      <alignment horizontal="left" wrapText="1"/>
    </xf>
    <xf numFmtId="49" fontId="6" fillId="0" borderId="1" xfId="0" applyNumberFormat="1" applyFont="1" applyFill="1" applyBorder="1" applyAlignment="1">
      <alignment horizontal="left" wrapText="1"/>
    </xf>
    <xf numFmtId="0" fontId="6" fillId="0" borderId="2" xfId="0" quotePrefix="1" applyFont="1" applyFill="1" applyBorder="1" applyAlignment="1">
      <alignment horizontal="left" vertical="center" wrapText="1"/>
    </xf>
    <xf numFmtId="0" fontId="6" fillId="0" borderId="3" xfId="0" quotePrefix="1" applyFont="1" applyFill="1" applyBorder="1" applyAlignment="1">
      <alignment horizontal="left" vertical="center" wrapText="1"/>
    </xf>
    <xf numFmtId="0" fontId="6" fillId="0" borderId="4" xfId="0" quotePrefix="1" applyFont="1" applyFill="1" applyBorder="1" applyAlignment="1">
      <alignment horizontal="left" vertical="center" wrapText="1"/>
    </xf>
    <xf numFmtId="15" fontId="6" fillId="0" borderId="1" xfId="0" applyNumberFormat="1" applyFont="1" applyFill="1" applyBorder="1" applyAlignment="1">
      <alignment horizontal="left" wrapText="1"/>
    </xf>
    <xf numFmtId="44" fontId="6" fillId="0" borderId="1" xfId="0" applyNumberFormat="1" applyFont="1" applyFill="1" applyBorder="1" applyAlignment="1">
      <alignment horizontal="left" wrapText="1"/>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4" xfId="0" applyFont="1" applyFill="1" applyBorder="1" applyAlignment="1">
      <alignment horizontal="left"/>
    </xf>
    <xf numFmtId="164" fontId="6" fillId="0" borderId="1" xfId="4" applyFont="1" applyFill="1" applyBorder="1" applyAlignment="1">
      <alignment horizontal="left" wrapText="1"/>
    </xf>
    <xf numFmtId="0" fontId="6" fillId="0" borderId="2" xfId="0" applyFont="1" applyBorder="1" applyAlignment="1">
      <alignment wrapText="1"/>
    </xf>
    <xf numFmtId="0" fontId="6" fillId="0" borderId="3" xfId="0" applyFont="1" applyBorder="1" applyAlignment="1">
      <alignment wrapText="1"/>
    </xf>
    <xf numFmtId="0" fontId="6" fillId="0" borderId="4" xfId="0" applyFont="1" applyBorder="1" applyAlignment="1">
      <alignment wrapText="1"/>
    </xf>
    <xf numFmtId="15" fontId="6" fillId="0" borderId="2" xfId="4" applyNumberFormat="1" applyFont="1" applyFill="1" applyBorder="1" applyAlignment="1">
      <alignment horizontal="center" wrapText="1"/>
    </xf>
    <xf numFmtId="15" fontId="6" fillId="0" borderId="4" xfId="4" applyNumberFormat="1" applyFont="1" applyFill="1" applyBorder="1" applyAlignment="1">
      <alignment horizont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wrapText="1"/>
    </xf>
    <xf numFmtId="44" fontId="6" fillId="2" borderId="2" xfId="4" applyNumberFormat="1" applyFont="1" applyFill="1" applyBorder="1" applyAlignment="1">
      <alignment horizontal="left" wrapText="1"/>
    </xf>
    <xf numFmtId="44" fontId="6" fillId="2" borderId="3" xfId="4" applyNumberFormat="1" applyFont="1" applyFill="1" applyBorder="1" applyAlignment="1">
      <alignment horizontal="left" wrapText="1"/>
    </xf>
    <xf numFmtId="44" fontId="6" fillId="2" borderId="4" xfId="4" applyNumberFormat="1" applyFont="1" applyFill="1" applyBorder="1" applyAlignment="1">
      <alignment horizontal="left" wrapText="1"/>
    </xf>
    <xf numFmtId="164" fontId="6" fillId="0" borderId="2" xfId="4" applyFont="1" applyFill="1" applyBorder="1" applyAlignment="1">
      <alignment horizontal="left" wrapText="1"/>
    </xf>
    <xf numFmtId="164" fontId="6" fillId="0" borderId="3" xfId="4" applyFont="1" applyFill="1" applyBorder="1" applyAlignment="1">
      <alignment horizontal="left" wrapText="1"/>
    </xf>
    <xf numFmtId="164" fontId="6" fillId="0" borderId="4" xfId="4" applyFont="1" applyFill="1" applyBorder="1" applyAlignment="1">
      <alignment horizontal="left" wrapText="1"/>
    </xf>
    <xf numFmtId="15" fontId="6" fillId="0" borderId="2" xfId="0" applyNumberFormat="1" applyFont="1" applyFill="1" applyBorder="1" applyAlignment="1">
      <alignment horizontal="left" wrapText="1"/>
    </xf>
    <xf numFmtId="15" fontId="6" fillId="0" borderId="3" xfId="0" applyNumberFormat="1" applyFont="1" applyFill="1" applyBorder="1" applyAlignment="1">
      <alignment horizontal="left" wrapText="1"/>
    </xf>
    <xf numFmtId="15" fontId="6" fillId="0" borderId="4" xfId="0" applyNumberFormat="1" applyFont="1" applyFill="1" applyBorder="1" applyAlignment="1">
      <alignment horizontal="left" wrapText="1"/>
    </xf>
    <xf numFmtId="44" fontId="6" fillId="0" borderId="2" xfId="0" applyNumberFormat="1" applyFont="1" applyFill="1" applyBorder="1" applyAlignment="1">
      <alignment horizontal="center" wrapText="1"/>
    </xf>
    <xf numFmtId="44" fontId="6" fillId="0" borderId="3" xfId="0" applyNumberFormat="1" applyFont="1" applyFill="1" applyBorder="1" applyAlignment="1">
      <alignment horizontal="center" wrapText="1"/>
    </xf>
    <xf numFmtId="44" fontId="6" fillId="0" borderId="4" xfId="0" applyNumberFormat="1" applyFont="1" applyFill="1" applyBorder="1" applyAlignment="1">
      <alignment horizontal="center" wrapText="1"/>
    </xf>
    <xf numFmtId="44" fontId="6" fillId="0" borderId="2" xfId="0" applyNumberFormat="1" applyFont="1" applyFill="1" applyBorder="1" applyAlignment="1">
      <alignment horizontal="left" wrapText="1"/>
    </xf>
    <xf numFmtId="44" fontId="6" fillId="0" borderId="3" xfId="0" applyNumberFormat="1" applyFont="1" applyFill="1" applyBorder="1" applyAlignment="1">
      <alignment horizontal="left" wrapText="1"/>
    </xf>
    <xf numFmtId="44" fontId="6" fillId="0" borderId="4" xfId="0" applyNumberFormat="1" applyFont="1" applyFill="1" applyBorder="1" applyAlignment="1">
      <alignment horizontal="left" wrapText="1"/>
    </xf>
    <xf numFmtId="44" fontId="6" fillId="2" borderId="2" xfId="4" applyNumberFormat="1" applyFont="1" applyFill="1" applyBorder="1" applyAlignment="1">
      <alignment horizontal="center" wrapText="1"/>
    </xf>
    <xf numFmtId="44" fontId="6" fillId="2" borderId="3" xfId="4" applyNumberFormat="1" applyFont="1" applyFill="1" applyBorder="1" applyAlignment="1">
      <alignment horizontal="center" wrapText="1"/>
    </xf>
    <xf numFmtId="44" fontId="6" fillId="2" borderId="4" xfId="4" applyNumberFormat="1" applyFont="1" applyFill="1" applyBorder="1" applyAlignment="1">
      <alignment horizontal="center" wrapText="1"/>
    </xf>
    <xf numFmtId="164" fontId="6" fillId="0" borderId="2" xfId="4" applyFont="1" applyFill="1" applyBorder="1" applyAlignment="1">
      <alignment horizontal="center" wrapText="1"/>
    </xf>
    <xf numFmtId="164" fontId="6" fillId="0" borderId="3" xfId="4" applyFont="1" applyFill="1" applyBorder="1" applyAlignment="1">
      <alignment horizontal="center" wrapText="1"/>
    </xf>
    <xf numFmtId="164" fontId="6" fillId="0" borderId="4" xfId="4" applyFont="1" applyFill="1" applyBorder="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44" fontId="7" fillId="3" borderId="2" xfId="0" applyNumberFormat="1" applyFont="1" applyFill="1" applyBorder="1" applyAlignment="1">
      <alignment horizontal="center" vertical="center" wrapText="1"/>
    </xf>
    <xf numFmtId="44" fontId="7" fillId="3" borderId="3" xfId="0" applyNumberFormat="1" applyFont="1" applyFill="1" applyBorder="1" applyAlignment="1">
      <alignment horizontal="center" vertical="center" wrapText="1"/>
    </xf>
    <xf numFmtId="44" fontId="7" fillId="3" borderId="4"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49" fontId="6" fillId="0" borderId="2" xfId="0" applyNumberFormat="1" applyFont="1" applyBorder="1" applyAlignment="1">
      <alignment horizontal="left" wrapText="1"/>
    </xf>
    <xf numFmtId="49" fontId="6" fillId="0" borderId="4" xfId="0" applyNumberFormat="1" applyFont="1" applyBorder="1" applyAlignment="1">
      <alignment horizontal="left" wrapText="1"/>
    </xf>
    <xf numFmtId="49" fontId="6" fillId="0" borderId="2" xfId="0" applyNumberFormat="1" applyFont="1" applyBorder="1" applyAlignment="1">
      <alignment wrapText="1"/>
    </xf>
    <xf numFmtId="49" fontId="6" fillId="0" borderId="4" xfId="0" applyNumberFormat="1" applyFont="1" applyBorder="1" applyAlignment="1">
      <alignment wrapText="1"/>
    </xf>
    <xf numFmtId="49" fontId="6" fillId="0" borderId="2" xfId="0" applyNumberFormat="1" applyFont="1" applyBorder="1" applyAlignment="1">
      <alignment horizontal="center" wrapText="1"/>
    </xf>
    <xf numFmtId="49" fontId="6" fillId="0" borderId="3" xfId="0" applyNumberFormat="1" applyFont="1" applyBorder="1" applyAlignment="1">
      <alignment horizontal="center" wrapText="1"/>
    </xf>
    <xf numFmtId="49" fontId="6" fillId="0" borderId="4" xfId="0" applyNumberFormat="1" applyFont="1" applyBorder="1" applyAlignment="1">
      <alignment horizontal="center" wrapText="1"/>
    </xf>
    <xf numFmtId="0" fontId="6" fillId="0" borderId="2" xfId="0" quotePrefix="1" applyFont="1" applyFill="1" applyBorder="1" applyAlignment="1">
      <alignment horizontal="left" wrapText="1"/>
    </xf>
    <xf numFmtId="0" fontId="6" fillId="0" borderId="3" xfId="0" quotePrefix="1" applyFont="1" applyFill="1" applyBorder="1" applyAlignment="1">
      <alignment horizontal="left" wrapText="1"/>
    </xf>
    <xf numFmtId="0" fontId="6" fillId="0" borderId="4" xfId="0" quotePrefix="1" applyFont="1" applyFill="1" applyBorder="1" applyAlignment="1">
      <alignment horizontal="left" wrapText="1"/>
    </xf>
    <xf numFmtId="49" fontId="6" fillId="0" borderId="2" xfId="0" applyNumberFormat="1" applyFont="1" applyFill="1" applyBorder="1" applyAlignment="1">
      <alignment horizontal="center" wrapText="1"/>
    </xf>
    <xf numFmtId="49" fontId="6" fillId="0" borderId="3" xfId="0" applyNumberFormat="1" applyFont="1" applyFill="1" applyBorder="1" applyAlignment="1">
      <alignment horizontal="center" wrapText="1"/>
    </xf>
    <xf numFmtId="49" fontId="6" fillId="0" borderId="4" xfId="0" applyNumberFormat="1" applyFont="1" applyFill="1" applyBorder="1" applyAlignment="1">
      <alignment horizontal="center" wrapText="1"/>
    </xf>
    <xf numFmtId="0" fontId="9" fillId="0" borderId="0" xfId="0" applyFont="1" applyBorder="1" applyAlignment="1">
      <alignment horizontal="center" vertical="center"/>
    </xf>
    <xf numFmtId="0" fontId="1"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4" borderId="1" xfId="0" applyFont="1" applyFill="1" applyBorder="1" applyAlignment="1">
      <alignment horizontal="center" vertical="center" wrapText="1"/>
    </xf>
    <xf numFmtId="15" fontId="6" fillId="0" borderId="2" xfId="4" applyNumberFormat="1" applyFont="1" applyFill="1" applyBorder="1" applyAlignment="1">
      <alignment wrapText="1"/>
    </xf>
    <xf numFmtId="15" fontId="6" fillId="0" borderId="3" xfId="4" applyNumberFormat="1" applyFont="1" applyFill="1" applyBorder="1" applyAlignment="1">
      <alignment wrapText="1"/>
    </xf>
    <xf numFmtId="15" fontId="6" fillId="0" borderId="4" xfId="4" applyNumberFormat="1" applyFont="1" applyFill="1" applyBorder="1" applyAlignment="1">
      <alignment wrapText="1"/>
    </xf>
    <xf numFmtId="15" fontId="6" fillId="0" borderId="1" xfId="0" applyNumberFormat="1" applyFont="1" applyFill="1" applyBorder="1" applyAlignment="1">
      <alignment wrapText="1"/>
    </xf>
    <xf numFmtId="44" fontId="6" fillId="0" borderId="1" xfId="0" applyNumberFormat="1" applyFont="1" applyFill="1" applyBorder="1" applyAlignment="1">
      <alignment wrapText="1"/>
    </xf>
    <xf numFmtId="0" fontId="6" fillId="0" borderId="1" xfId="0" applyFont="1" applyFill="1" applyBorder="1" applyAlignment="1">
      <alignment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 xfId="0" applyFont="1" applyBorder="1" applyAlignment="1">
      <alignment horizontal="center"/>
    </xf>
    <xf numFmtId="0" fontId="6" fillId="0" borderId="4" xfId="0" applyFont="1" applyBorder="1" applyAlignment="1">
      <alignment horizontal="center"/>
    </xf>
    <xf numFmtId="15" fontId="6" fillId="0" borderId="2" xfId="0" applyNumberFormat="1" applyFont="1" applyFill="1" applyBorder="1" applyAlignment="1">
      <alignment horizontal="center" wrapText="1"/>
    </xf>
    <xf numFmtId="15" fontId="6" fillId="0" borderId="4" xfId="0" applyNumberFormat="1" applyFont="1" applyFill="1" applyBorder="1" applyAlignment="1">
      <alignment horizontal="center" wrapText="1"/>
    </xf>
    <xf numFmtId="0" fontId="6" fillId="0" borderId="2" xfId="0" quotePrefix="1" applyNumberFormat="1" applyFont="1" applyFill="1" applyBorder="1" applyAlignment="1">
      <alignment horizontal="left" wrapText="1"/>
    </xf>
    <xf numFmtId="0" fontId="6" fillId="0" borderId="3" xfId="0" quotePrefix="1" applyNumberFormat="1" applyFont="1" applyFill="1" applyBorder="1" applyAlignment="1">
      <alignment horizontal="left" wrapText="1"/>
    </xf>
    <xf numFmtId="0" fontId="6" fillId="0" borderId="4" xfId="0" quotePrefix="1" applyNumberFormat="1" applyFont="1" applyFill="1" applyBorder="1" applyAlignment="1">
      <alignment horizontal="left" wrapText="1"/>
    </xf>
    <xf numFmtId="44" fontId="6" fillId="0" borderId="2" xfId="2" applyFont="1" applyFill="1" applyBorder="1" applyAlignment="1">
      <alignment horizontal="left" wrapText="1"/>
    </xf>
    <xf numFmtId="44" fontId="6" fillId="0" borderId="3" xfId="2" applyFont="1" applyFill="1" applyBorder="1" applyAlignment="1">
      <alignment horizontal="left" wrapText="1"/>
    </xf>
    <xf numFmtId="44" fontId="6" fillId="0" borderId="4" xfId="2" applyFont="1" applyFill="1" applyBorder="1" applyAlignment="1">
      <alignment horizontal="left" wrapText="1"/>
    </xf>
    <xf numFmtId="0" fontId="13" fillId="0" borderId="0" xfId="0" applyFont="1" applyBorder="1" applyAlignment="1">
      <alignment horizontal="left" vertical="center" wrapText="1"/>
    </xf>
    <xf numFmtId="15" fontId="6" fillId="0" borderId="3" xfId="0" applyNumberFormat="1" applyFont="1" applyFill="1" applyBorder="1" applyAlignment="1">
      <alignment horizontal="center" wrapText="1"/>
    </xf>
    <xf numFmtId="15" fontId="6" fillId="0" borderId="2" xfId="0" applyNumberFormat="1" applyFont="1" applyFill="1" applyBorder="1" applyAlignment="1">
      <alignment horizontal="center" vertical="center" wrapText="1"/>
    </xf>
    <xf numFmtId="15" fontId="6" fillId="0" borderId="4" xfId="0" applyNumberFormat="1" applyFont="1" applyFill="1" applyBorder="1" applyAlignment="1">
      <alignment horizontal="center" vertical="center" wrapText="1"/>
    </xf>
    <xf numFmtId="44" fontId="6" fillId="0" borderId="2" xfId="0" applyNumberFormat="1" applyFont="1" applyFill="1" applyBorder="1" applyAlignment="1">
      <alignment horizontal="center" vertical="top" wrapText="1"/>
    </xf>
    <xf numFmtId="44" fontId="6" fillId="0" borderId="3" xfId="0" applyNumberFormat="1" applyFont="1" applyFill="1" applyBorder="1" applyAlignment="1">
      <alignment horizontal="center" vertical="top" wrapText="1"/>
    </xf>
    <xf numFmtId="44" fontId="6" fillId="0" borderId="4" xfId="0" applyNumberFormat="1" applyFont="1" applyFill="1" applyBorder="1" applyAlignment="1">
      <alignment horizontal="center" vertical="top" wrapText="1"/>
    </xf>
    <xf numFmtId="15" fontId="6" fillId="0" borderId="2" xfId="0" applyNumberFormat="1" applyFont="1" applyBorder="1" applyAlignment="1">
      <alignment horizontal="left" vertical="center" wrapText="1"/>
    </xf>
    <xf numFmtId="15" fontId="6" fillId="0" borderId="3" xfId="0" applyNumberFormat="1" applyFont="1" applyBorder="1" applyAlignment="1">
      <alignment horizontal="left" vertical="center" wrapText="1"/>
    </xf>
    <xf numFmtId="15" fontId="6" fillId="0" borderId="4" xfId="0" applyNumberFormat="1" applyFont="1" applyBorder="1" applyAlignment="1">
      <alignment horizontal="left" vertical="center" wrapText="1"/>
    </xf>
  </cellXfs>
  <cellStyles count="5">
    <cellStyle name="Hipervínculo" xfId="1" builtinId="8"/>
    <cellStyle name="Moneda" xfId="2" builtinId="4"/>
    <cellStyle name="Moneda 2" xfId="3"/>
    <cellStyle name="Moneda 3"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5</xdr:col>
      <xdr:colOff>198560</xdr:colOff>
      <xdr:row>4</xdr:row>
      <xdr:rowOff>95250</xdr:rowOff>
    </xdr:to>
    <xdr:pic>
      <xdr:nvPicPr>
        <xdr:cNvPr id="16434" name="Imagen 7">
          <a:extLst>
            <a:ext uri="{FF2B5EF4-FFF2-40B4-BE49-F238E27FC236}">
              <a16:creationId xmlns="" xmlns:a16="http://schemas.microsoft.com/office/drawing/2014/main" id="{00E91435-1371-494B-AA08-D1877EA4F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0"/>
          <a:ext cx="63150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1820</xdr:row>
      <xdr:rowOff>89748</xdr:rowOff>
    </xdr:from>
    <xdr:to>
      <xdr:col>1</xdr:col>
      <xdr:colOff>816423</xdr:colOff>
      <xdr:row>1822</xdr:row>
      <xdr:rowOff>270933</xdr:rowOff>
    </xdr:to>
    <xdr:sp macro="" textlink="">
      <xdr:nvSpPr>
        <xdr:cNvPr id="6" name="Rectángulo 6">
          <a:extLst>
            <a:ext uri="{FF2B5EF4-FFF2-40B4-BE49-F238E27FC236}">
              <a16:creationId xmlns="" xmlns:a16="http://schemas.microsoft.com/office/drawing/2014/main" id="{00000000-0008-0000-0000-000005000000}"/>
            </a:ext>
          </a:extLst>
        </xdr:cNvPr>
        <xdr:cNvSpPr/>
      </xdr:nvSpPr>
      <xdr:spPr bwMode="auto">
        <a:xfrm>
          <a:off x="152400" y="322923748"/>
          <a:ext cx="2492823" cy="79078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900"/>
            <a:t>844-411-9500 </a:t>
          </a:r>
        </a:p>
        <a:p>
          <a:r>
            <a:rPr lang="es-MX" sz="900"/>
            <a:t>Castelar y General Cepeda s/n</a:t>
          </a:r>
        </a:p>
        <a:p>
          <a:r>
            <a:rPr lang="es-MX" sz="900"/>
            <a:t>Zona Centro</a:t>
          </a:r>
        </a:p>
        <a:p>
          <a:r>
            <a:rPr lang="es-MX" sz="900"/>
            <a:t>Saltillo, Coahuila c.p. 25000</a:t>
          </a:r>
        </a:p>
      </xdr:txBody>
    </xdr:sp>
    <xdr:clientData/>
  </xdr:twoCellAnchor>
  <xdr:twoCellAnchor>
    <xdr:from>
      <xdr:col>5</xdr:col>
      <xdr:colOff>1181100</xdr:colOff>
      <xdr:row>1819</xdr:row>
      <xdr:rowOff>5080</xdr:rowOff>
    </xdr:from>
    <xdr:to>
      <xdr:col>7</xdr:col>
      <xdr:colOff>609600</xdr:colOff>
      <xdr:row>1823</xdr:row>
      <xdr:rowOff>84667</xdr:rowOff>
    </xdr:to>
    <xdr:pic>
      <xdr:nvPicPr>
        <xdr:cNvPr id="9" name="Imagen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40600" y="696561980"/>
          <a:ext cx="4076700" cy="1349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G1823"/>
  <sheetViews>
    <sheetView tabSelected="1" zoomScale="75" zoomScaleNormal="75" workbookViewId="0">
      <selection activeCell="A11" sqref="A11"/>
    </sheetView>
  </sheetViews>
  <sheetFormatPr baseColWidth="10" defaultColWidth="11.42578125" defaultRowHeight="13.5" x14ac:dyDescent="0.25"/>
  <cols>
    <col min="1" max="1" width="26.5703125" style="1" customWidth="1"/>
    <col min="2" max="2" width="21" style="1" customWidth="1"/>
    <col min="3" max="3" width="12.140625" style="1" customWidth="1"/>
    <col min="4" max="4" width="16.140625" style="1" customWidth="1"/>
    <col min="5" max="5" width="16.28515625" style="1" customWidth="1"/>
    <col min="6" max="6" width="48" style="1" customWidth="1"/>
    <col min="7" max="7" width="21.7109375" style="1" customWidth="1"/>
    <col min="8" max="8" width="16.42578125" style="1" customWidth="1"/>
    <col min="9" max="9" width="26.5703125" style="1" customWidth="1"/>
    <col min="10" max="10" width="63.140625" style="1" customWidth="1"/>
    <col min="11" max="11" width="21.28515625" style="1" customWidth="1"/>
    <col min="12" max="12" width="21.7109375" style="1" customWidth="1"/>
    <col min="13" max="13" width="15.42578125" style="1" customWidth="1"/>
    <col min="14" max="14" width="12.85546875" style="1" customWidth="1"/>
    <col min="15" max="15" width="14" style="1" customWidth="1"/>
    <col min="16" max="16" width="39.140625" style="1" customWidth="1"/>
    <col min="17" max="17" width="19.28515625" style="23" customWidth="1"/>
    <col min="18" max="20" width="12.7109375" style="1" customWidth="1"/>
    <col min="21" max="21" width="37.7109375" style="1" customWidth="1"/>
    <col min="22" max="22" width="40.85546875" style="1" customWidth="1"/>
    <col min="23" max="23" width="11.42578125" style="1" customWidth="1"/>
    <col min="24" max="24" width="16.7109375" style="1" customWidth="1"/>
    <col min="25" max="25" width="17.7109375" style="1" customWidth="1"/>
    <col min="26" max="26" width="13.7109375" style="1" customWidth="1"/>
    <col min="27" max="28" width="11.42578125" style="1" customWidth="1"/>
    <col min="29" max="29" width="19.140625" style="1" customWidth="1"/>
    <col min="30" max="30" width="66.7109375" style="1" customWidth="1"/>
    <col min="31" max="31" width="18.140625" style="1" customWidth="1"/>
    <col min="32" max="32" width="15.140625" style="1" customWidth="1"/>
    <col min="33" max="33" width="17.140625" style="1" customWidth="1"/>
    <col min="34" max="34" width="15.28515625" style="1" customWidth="1"/>
    <col min="35" max="35" width="16.28515625" style="1" customWidth="1"/>
    <col min="36" max="36" width="14.140625" style="1" customWidth="1"/>
    <col min="37" max="37" width="16.42578125" style="1" customWidth="1"/>
    <col min="38" max="39" width="14.7109375" style="1" customWidth="1"/>
    <col min="40" max="40" width="16.42578125" style="1" customWidth="1"/>
    <col min="41" max="41" width="26.7109375" style="1" customWidth="1"/>
    <col min="42" max="42" width="27.5703125" style="1" customWidth="1"/>
    <col min="43" max="43" width="24.5703125" style="1" customWidth="1"/>
    <col min="44" max="44" width="19.5703125" style="1" customWidth="1"/>
    <col min="45" max="45" width="19.28515625" style="1" customWidth="1"/>
    <col min="46" max="46" width="18.85546875" style="1" customWidth="1"/>
    <col min="47" max="47" width="20" style="1" customWidth="1"/>
    <col min="48" max="48" width="19.28515625" style="1" customWidth="1"/>
    <col min="49" max="49" width="19.7109375" style="1" customWidth="1"/>
    <col min="50" max="16384" width="11.42578125" style="1"/>
  </cols>
  <sheetData>
    <row r="1" spans="1:49" ht="13.15" x14ac:dyDescent="0.25">
      <c r="A1" s="24"/>
      <c r="B1" s="24"/>
      <c r="C1" s="24"/>
      <c r="D1" s="24"/>
      <c r="E1" s="24"/>
      <c r="F1" s="24"/>
      <c r="G1" s="24"/>
      <c r="H1" s="24"/>
      <c r="I1" s="24"/>
      <c r="J1" s="24"/>
      <c r="K1" s="24"/>
      <c r="L1" s="24"/>
      <c r="M1" s="24"/>
      <c r="N1" s="24"/>
      <c r="O1" s="24"/>
      <c r="P1" s="24"/>
      <c r="Q1" s="25"/>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row>
    <row r="2" spans="1:49" ht="13.15" x14ac:dyDescent="0.25">
      <c r="A2" s="24"/>
      <c r="B2" s="24"/>
      <c r="C2" s="24"/>
      <c r="D2" s="24"/>
      <c r="E2" s="24"/>
      <c r="F2" s="24"/>
      <c r="G2" s="24"/>
      <c r="H2" s="24"/>
      <c r="I2" s="24"/>
      <c r="J2" s="24"/>
      <c r="K2" s="24"/>
      <c r="L2" s="24"/>
      <c r="M2" s="24"/>
      <c r="N2" s="24"/>
      <c r="O2" s="24"/>
      <c r="P2" s="24"/>
      <c r="Q2" s="25"/>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row>
    <row r="3" spans="1:49" ht="13.15" x14ac:dyDescent="0.25">
      <c r="A3" s="24"/>
      <c r="B3" s="24"/>
      <c r="C3" s="24"/>
      <c r="D3" s="24"/>
      <c r="E3" s="24"/>
      <c r="F3" s="24"/>
      <c r="G3" s="24"/>
      <c r="H3" s="24"/>
      <c r="I3" s="24"/>
      <c r="J3" s="24"/>
      <c r="K3" s="24"/>
      <c r="L3" s="24"/>
      <c r="M3" s="24"/>
      <c r="N3" s="24"/>
      <c r="O3" s="24"/>
      <c r="P3" s="24"/>
      <c r="Q3" s="25"/>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row>
    <row r="4" spans="1:49" ht="13.15" x14ac:dyDescent="0.25">
      <c r="A4" s="24"/>
      <c r="B4" s="24"/>
      <c r="C4" s="24"/>
      <c r="D4" s="24"/>
      <c r="E4" s="24"/>
      <c r="F4" s="24"/>
      <c r="G4" s="24"/>
      <c r="H4" s="24"/>
      <c r="I4" s="24"/>
      <c r="J4" s="24"/>
      <c r="K4" s="24"/>
      <c r="L4" s="24"/>
      <c r="M4" s="24"/>
      <c r="N4" s="24"/>
      <c r="O4" s="24"/>
      <c r="P4" s="24"/>
      <c r="Q4" s="25"/>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row>
    <row r="5" spans="1:49" ht="13.15" x14ac:dyDescent="0.25">
      <c r="A5" s="24"/>
      <c r="B5" s="24"/>
      <c r="C5" s="24"/>
      <c r="D5" s="24"/>
      <c r="E5" s="24"/>
      <c r="F5" s="24"/>
      <c r="G5" s="24"/>
      <c r="H5" s="24"/>
      <c r="I5" s="24"/>
      <c r="J5" s="24"/>
      <c r="K5" s="24"/>
      <c r="L5" s="24"/>
      <c r="M5" s="24"/>
      <c r="N5" s="24"/>
      <c r="O5" s="24"/>
      <c r="P5" s="24"/>
      <c r="Q5" s="25"/>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row>
    <row r="6" spans="1:49" ht="13.15" x14ac:dyDescent="0.25">
      <c r="A6" s="24"/>
      <c r="B6" s="24"/>
      <c r="C6" s="24"/>
      <c r="D6" s="24"/>
      <c r="E6" s="24"/>
      <c r="F6" s="24"/>
      <c r="G6" s="24"/>
      <c r="H6" s="24"/>
      <c r="I6" s="24"/>
      <c r="J6" s="24"/>
      <c r="K6" s="24"/>
      <c r="L6" s="24"/>
      <c r="M6" s="24"/>
      <c r="N6" s="24"/>
      <c r="O6" s="24"/>
      <c r="P6" s="24"/>
      <c r="Q6" s="25"/>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row>
    <row r="7" spans="1:49" ht="13.15" x14ac:dyDescent="0.25">
      <c r="A7" s="24"/>
      <c r="B7" s="24"/>
      <c r="C7" s="24"/>
      <c r="D7" s="24"/>
      <c r="E7" s="24"/>
      <c r="F7" s="24"/>
      <c r="G7" s="24"/>
      <c r="H7" s="24"/>
      <c r="I7" s="24"/>
      <c r="J7" s="24"/>
      <c r="K7" s="24"/>
      <c r="L7" s="24"/>
      <c r="M7" s="24"/>
      <c r="N7" s="24"/>
      <c r="O7" s="24"/>
      <c r="P7" s="24"/>
      <c r="Q7" s="25"/>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row>
    <row r="8" spans="1:49" x14ac:dyDescent="0.25">
      <c r="A8" s="35" t="s">
        <v>0</v>
      </c>
      <c r="B8" s="26"/>
      <c r="C8" s="26"/>
      <c r="D8" s="26"/>
      <c r="E8" s="26"/>
      <c r="F8" s="26"/>
      <c r="G8" s="26"/>
      <c r="H8" s="26"/>
      <c r="I8" s="26"/>
      <c r="J8" s="26"/>
      <c r="K8" s="26"/>
      <c r="L8" s="26"/>
      <c r="M8" s="26"/>
      <c r="N8" s="26"/>
      <c r="O8" s="26"/>
      <c r="P8" s="26"/>
      <c r="Q8" s="27"/>
      <c r="R8" s="26"/>
      <c r="S8" s="26"/>
      <c r="T8" s="26"/>
      <c r="U8" s="26"/>
      <c r="V8" s="26"/>
      <c r="W8" s="26"/>
      <c r="X8" s="26"/>
      <c r="Y8" s="26"/>
      <c r="Z8" s="26"/>
      <c r="AA8" s="26"/>
      <c r="AB8" s="26"/>
      <c r="AC8" s="26"/>
      <c r="AD8" s="26"/>
      <c r="AE8" s="26"/>
      <c r="AF8" s="26"/>
      <c r="AG8" s="26"/>
      <c r="AH8" s="26"/>
      <c r="AI8" s="26"/>
      <c r="AJ8" s="26"/>
      <c r="AK8" s="24"/>
      <c r="AL8" s="24"/>
      <c r="AM8" s="24"/>
      <c r="AN8" s="24"/>
      <c r="AO8" s="26"/>
      <c r="AP8" s="26"/>
      <c r="AQ8" s="26"/>
      <c r="AR8" s="26"/>
      <c r="AS8" s="24"/>
      <c r="AT8" s="24"/>
      <c r="AU8" s="24"/>
      <c r="AV8" s="24"/>
      <c r="AW8" s="24"/>
    </row>
    <row r="9" spans="1:49" ht="13.15" x14ac:dyDescent="0.25">
      <c r="A9" s="35"/>
      <c r="B9" s="28"/>
      <c r="C9" s="28"/>
      <c r="D9" s="28"/>
      <c r="E9" s="28"/>
      <c r="F9" s="28"/>
      <c r="G9" s="28"/>
      <c r="H9" s="28"/>
      <c r="I9" s="28"/>
      <c r="J9" s="28"/>
      <c r="K9" s="28"/>
      <c r="L9" s="28"/>
      <c r="M9" s="28"/>
      <c r="N9" s="28"/>
      <c r="O9" s="28"/>
      <c r="P9" s="28"/>
      <c r="Q9" s="29"/>
      <c r="R9" s="28"/>
      <c r="S9" s="28"/>
      <c r="T9" s="28"/>
      <c r="U9" s="28"/>
      <c r="V9" s="28"/>
      <c r="W9" s="28"/>
      <c r="X9" s="28"/>
      <c r="Y9" s="28"/>
      <c r="Z9" s="28"/>
      <c r="AA9" s="28"/>
      <c r="AB9" s="28"/>
      <c r="AC9" s="28"/>
      <c r="AD9" s="28"/>
      <c r="AE9" s="28"/>
      <c r="AF9" s="28"/>
      <c r="AG9" s="28"/>
      <c r="AH9" s="28"/>
      <c r="AI9" s="28"/>
      <c r="AJ9" s="28"/>
      <c r="AK9" s="24"/>
      <c r="AL9" s="24"/>
      <c r="AM9" s="24"/>
      <c r="AN9" s="24"/>
      <c r="AO9" s="28"/>
      <c r="AP9" s="28"/>
      <c r="AQ9" s="28"/>
      <c r="AR9" s="28"/>
      <c r="AS9" s="24"/>
      <c r="AT9" s="24"/>
      <c r="AU9" s="24"/>
      <c r="AV9" s="24"/>
      <c r="AW9" s="24"/>
    </row>
    <row r="10" spans="1:49" x14ac:dyDescent="0.25">
      <c r="A10" s="31" t="s">
        <v>1</v>
      </c>
      <c r="B10" s="30"/>
      <c r="C10" s="30"/>
      <c r="D10" s="30"/>
      <c r="E10" s="30"/>
      <c r="F10" s="30"/>
      <c r="G10" s="30"/>
      <c r="H10" s="28"/>
      <c r="I10" s="28"/>
      <c r="J10" s="30"/>
      <c r="K10" s="28"/>
      <c r="L10" s="28"/>
      <c r="M10" s="28"/>
      <c r="N10" s="28"/>
      <c r="O10" s="28"/>
      <c r="P10" s="28"/>
      <c r="Q10" s="29"/>
      <c r="R10" s="28"/>
      <c r="S10" s="28"/>
      <c r="T10" s="28"/>
      <c r="U10" s="28"/>
      <c r="V10" s="28"/>
      <c r="W10" s="28"/>
      <c r="X10" s="28"/>
      <c r="Y10" s="28"/>
      <c r="Z10" s="28"/>
      <c r="AA10" s="28"/>
      <c r="AB10" s="28"/>
      <c r="AC10" s="28"/>
      <c r="AD10" s="28"/>
      <c r="AE10" s="28"/>
      <c r="AF10" s="28"/>
      <c r="AG10" s="28"/>
      <c r="AH10" s="28"/>
      <c r="AI10" s="28"/>
      <c r="AJ10" s="28"/>
      <c r="AK10" s="24"/>
      <c r="AL10" s="24"/>
      <c r="AM10" s="24"/>
      <c r="AN10" s="24"/>
      <c r="AO10" s="28"/>
      <c r="AP10" s="28"/>
      <c r="AQ10" s="28"/>
      <c r="AR10" s="28"/>
      <c r="AS10" s="24"/>
      <c r="AT10" s="24"/>
      <c r="AU10" s="24"/>
      <c r="AV10" s="24"/>
      <c r="AW10" s="24"/>
    </row>
    <row r="11" spans="1:49" ht="13.15" x14ac:dyDescent="0.25">
      <c r="A11" s="35"/>
      <c r="B11" s="30"/>
      <c r="C11" s="30"/>
      <c r="D11" s="30"/>
      <c r="E11" s="30"/>
      <c r="F11" s="30"/>
      <c r="G11" s="30"/>
      <c r="H11" s="28"/>
      <c r="I11" s="28"/>
      <c r="J11" s="30"/>
      <c r="K11" s="28"/>
      <c r="L11" s="28"/>
      <c r="M11" s="28"/>
      <c r="N11" s="28"/>
      <c r="O11" s="28"/>
      <c r="P11" s="28"/>
      <c r="Q11" s="29"/>
      <c r="R11" s="28"/>
      <c r="S11" s="28"/>
      <c r="T11" s="28"/>
      <c r="U11" s="28"/>
      <c r="V11" s="28"/>
      <c r="W11" s="28"/>
      <c r="X11" s="28"/>
      <c r="Y11" s="28"/>
      <c r="Z11" s="28"/>
      <c r="AA11" s="28"/>
      <c r="AB11" s="28"/>
      <c r="AC11" s="28"/>
      <c r="AD11" s="28"/>
      <c r="AE11" s="28"/>
      <c r="AF11" s="28"/>
      <c r="AG11" s="28"/>
      <c r="AH11" s="28"/>
      <c r="AI11" s="28"/>
      <c r="AJ11" s="28"/>
      <c r="AK11" s="24"/>
      <c r="AL11" s="24"/>
      <c r="AM11" s="24"/>
      <c r="AN11" s="24"/>
      <c r="AO11" s="28"/>
      <c r="AP11" s="28"/>
      <c r="AQ11" s="28"/>
      <c r="AR11" s="28"/>
      <c r="AS11" s="24"/>
      <c r="AT11" s="24"/>
      <c r="AU11" s="24"/>
      <c r="AV11" s="24"/>
      <c r="AW11" s="24"/>
    </row>
    <row r="12" spans="1:49" ht="13.15" x14ac:dyDescent="0.25">
      <c r="A12" s="31"/>
      <c r="B12" s="31"/>
      <c r="C12" s="31"/>
      <c r="D12" s="31"/>
      <c r="E12" s="31"/>
      <c r="F12" s="31"/>
      <c r="G12" s="31"/>
      <c r="H12" s="31"/>
      <c r="I12" s="31"/>
      <c r="J12" s="31"/>
      <c r="K12" s="31"/>
      <c r="L12" s="31"/>
      <c r="M12" s="266"/>
      <c r="N12" s="266"/>
      <c r="O12" s="266"/>
      <c r="P12" s="266"/>
      <c r="Q12" s="32"/>
      <c r="R12" s="266"/>
      <c r="S12" s="266"/>
      <c r="T12" s="266"/>
      <c r="U12" s="266"/>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row>
    <row r="13" spans="1:49" ht="13.15" customHeight="1" x14ac:dyDescent="0.25">
      <c r="A13" s="216" t="s">
        <v>2</v>
      </c>
      <c r="B13" s="216" t="s">
        <v>3</v>
      </c>
      <c r="C13" s="216" t="s">
        <v>4</v>
      </c>
      <c r="D13" s="216" t="s">
        <v>5</v>
      </c>
      <c r="E13" s="216" t="s">
        <v>6</v>
      </c>
      <c r="F13" s="216" t="s">
        <v>7</v>
      </c>
      <c r="G13" s="216" t="s">
        <v>8</v>
      </c>
      <c r="H13" s="216" t="s">
        <v>9</v>
      </c>
      <c r="I13" s="216" t="s">
        <v>10</v>
      </c>
      <c r="J13" s="247" t="s">
        <v>11</v>
      </c>
      <c r="K13" s="247" t="s">
        <v>12</v>
      </c>
      <c r="L13" s="247" t="s">
        <v>13</v>
      </c>
      <c r="M13" s="247" t="s">
        <v>14</v>
      </c>
      <c r="N13" s="247"/>
      <c r="O13" s="247"/>
      <c r="P13" s="247"/>
      <c r="Q13" s="248" t="s">
        <v>15</v>
      </c>
      <c r="R13" s="247" t="s">
        <v>16</v>
      </c>
      <c r="S13" s="247"/>
      <c r="T13" s="247"/>
      <c r="U13" s="247"/>
      <c r="V13" s="216" t="s">
        <v>17</v>
      </c>
      <c r="W13" s="216" t="s">
        <v>18</v>
      </c>
      <c r="X13" s="216" t="s">
        <v>19</v>
      </c>
      <c r="Y13" s="216" t="s">
        <v>20</v>
      </c>
      <c r="Z13" s="216" t="s">
        <v>21</v>
      </c>
      <c r="AA13" s="216" t="s">
        <v>22</v>
      </c>
      <c r="AB13" s="216" t="s">
        <v>23</v>
      </c>
      <c r="AC13" s="216" t="s">
        <v>24</v>
      </c>
      <c r="AD13" s="216" t="s">
        <v>25</v>
      </c>
      <c r="AE13" s="216" t="s">
        <v>26</v>
      </c>
      <c r="AF13" s="247" t="s">
        <v>27</v>
      </c>
      <c r="AG13" s="247"/>
      <c r="AH13" s="216" t="s">
        <v>28</v>
      </c>
      <c r="AI13" s="216" t="s">
        <v>29</v>
      </c>
      <c r="AJ13" s="244" t="s">
        <v>30</v>
      </c>
      <c r="AK13" s="244" t="s">
        <v>31</v>
      </c>
      <c r="AL13" s="244" t="s">
        <v>32</v>
      </c>
      <c r="AM13" s="244" t="s">
        <v>33</v>
      </c>
      <c r="AN13" s="244" t="s">
        <v>34</v>
      </c>
      <c r="AO13" s="270" t="s">
        <v>35</v>
      </c>
      <c r="AP13" s="270"/>
      <c r="AQ13" s="270"/>
      <c r="AR13" s="270"/>
      <c r="AS13" s="270" t="s">
        <v>35</v>
      </c>
      <c r="AT13" s="270"/>
      <c r="AU13" s="270"/>
      <c r="AV13" s="270"/>
      <c r="AW13" s="270"/>
    </row>
    <row r="14" spans="1:49" ht="19.149999999999999" customHeight="1" x14ac:dyDescent="0.25">
      <c r="A14" s="217"/>
      <c r="B14" s="217"/>
      <c r="C14" s="217"/>
      <c r="D14" s="217"/>
      <c r="E14" s="217"/>
      <c r="F14" s="217"/>
      <c r="G14" s="217"/>
      <c r="H14" s="217"/>
      <c r="I14" s="217"/>
      <c r="J14" s="247"/>
      <c r="K14" s="247"/>
      <c r="L14" s="247"/>
      <c r="M14" s="247" t="s">
        <v>36</v>
      </c>
      <c r="N14" s="247"/>
      <c r="O14" s="247"/>
      <c r="P14" s="74" t="s">
        <v>37</v>
      </c>
      <c r="Q14" s="249"/>
      <c r="R14" s="247" t="s">
        <v>36</v>
      </c>
      <c r="S14" s="247"/>
      <c r="T14" s="247"/>
      <c r="U14" s="74" t="s">
        <v>37</v>
      </c>
      <c r="V14" s="217"/>
      <c r="W14" s="217"/>
      <c r="X14" s="217"/>
      <c r="Y14" s="217"/>
      <c r="Z14" s="217"/>
      <c r="AA14" s="217"/>
      <c r="AB14" s="217"/>
      <c r="AC14" s="217"/>
      <c r="AD14" s="217"/>
      <c r="AE14" s="217"/>
      <c r="AF14" s="268" t="s">
        <v>38</v>
      </c>
      <c r="AG14" s="251" t="s">
        <v>39</v>
      </c>
      <c r="AH14" s="217"/>
      <c r="AI14" s="217"/>
      <c r="AJ14" s="245"/>
      <c r="AK14" s="245"/>
      <c r="AL14" s="245"/>
      <c r="AM14" s="245"/>
      <c r="AN14" s="245"/>
      <c r="AO14" s="267" t="s">
        <v>40</v>
      </c>
      <c r="AP14" s="267" t="s">
        <v>41</v>
      </c>
      <c r="AQ14" s="267" t="s">
        <v>42</v>
      </c>
      <c r="AR14" s="267" t="s">
        <v>43</v>
      </c>
      <c r="AS14" s="267" t="s">
        <v>44</v>
      </c>
      <c r="AT14" s="267" t="s">
        <v>45</v>
      </c>
      <c r="AU14" s="267" t="s">
        <v>46</v>
      </c>
      <c r="AV14" s="267" t="s">
        <v>47</v>
      </c>
      <c r="AW14" s="267" t="s">
        <v>48</v>
      </c>
    </row>
    <row r="15" spans="1:49" ht="48.6" customHeight="1" x14ac:dyDescent="0.25">
      <c r="A15" s="218"/>
      <c r="B15" s="218"/>
      <c r="C15" s="218"/>
      <c r="D15" s="218"/>
      <c r="E15" s="218"/>
      <c r="F15" s="218"/>
      <c r="G15" s="218"/>
      <c r="H15" s="218"/>
      <c r="I15" s="218"/>
      <c r="J15" s="247"/>
      <c r="K15" s="247"/>
      <c r="L15" s="247"/>
      <c r="M15" s="74" t="s">
        <v>49</v>
      </c>
      <c r="N15" s="74" t="s">
        <v>50</v>
      </c>
      <c r="O15" s="74" t="s">
        <v>51</v>
      </c>
      <c r="P15" s="74" t="s">
        <v>52</v>
      </c>
      <c r="Q15" s="250"/>
      <c r="R15" s="74" t="s">
        <v>49</v>
      </c>
      <c r="S15" s="74" t="s">
        <v>50</v>
      </c>
      <c r="T15" s="74" t="s">
        <v>51</v>
      </c>
      <c r="U15" s="74" t="s">
        <v>52</v>
      </c>
      <c r="V15" s="218"/>
      <c r="W15" s="218"/>
      <c r="X15" s="218"/>
      <c r="Y15" s="218"/>
      <c r="Z15" s="218"/>
      <c r="AA15" s="218"/>
      <c r="AB15" s="218"/>
      <c r="AC15" s="218"/>
      <c r="AD15" s="218"/>
      <c r="AE15" s="218"/>
      <c r="AF15" s="269"/>
      <c r="AG15" s="252"/>
      <c r="AH15" s="218"/>
      <c r="AI15" s="218"/>
      <c r="AJ15" s="246"/>
      <c r="AK15" s="246"/>
      <c r="AL15" s="246"/>
      <c r="AM15" s="246"/>
      <c r="AN15" s="246"/>
      <c r="AO15" s="267"/>
      <c r="AP15" s="267"/>
      <c r="AQ15" s="267"/>
      <c r="AR15" s="267"/>
      <c r="AS15" s="267"/>
      <c r="AT15" s="267"/>
      <c r="AU15" s="267"/>
      <c r="AV15" s="267"/>
      <c r="AW15" s="267"/>
    </row>
    <row r="16" spans="1:49" s="18" customFormat="1" ht="22.15" customHeight="1" x14ac:dyDescent="0.25">
      <c r="A16" s="146" t="s">
        <v>53</v>
      </c>
      <c r="B16" s="146" t="s">
        <v>54</v>
      </c>
      <c r="C16" s="146">
        <v>2016</v>
      </c>
      <c r="D16" s="146" t="s">
        <v>55</v>
      </c>
      <c r="E16" s="149">
        <v>5</v>
      </c>
      <c r="F16" s="146" t="s">
        <v>56</v>
      </c>
      <c r="G16" s="152" t="s">
        <v>57</v>
      </c>
      <c r="H16" s="146" t="s">
        <v>58</v>
      </c>
      <c r="I16" s="146" t="s">
        <v>58</v>
      </c>
      <c r="J16" s="155" t="s">
        <v>59</v>
      </c>
      <c r="K16" s="155" t="s">
        <v>60</v>
      </c>
      <c r="L16" s="155" t="s">
        <v>60</v>
      </c>
      <c r="M16" s="15" t="s">
        <v>61</v>
      </c>
      <c r="N16" s="15" t="s">
        <v>62</v>
      </c>
      <c r="O16" s="15" t="s">
        <v>63</v>
      </c>
      <c r="P16" s="10" t="s">
        <v>64</v>
      </c>
      <c r="Q16" s="12">
        <v>45820</v>
      </c>
      <c r="R16" s="146" t="s">
        <v>61</v>
      </c>
      <c r="S16" s="146" t="s">
        <v>62</v>
      </c>
      <c r="T16" s="146" t="s">
        <v>63</v>
      </c>
      <c r="U16" s="156" t="s">
        <v>65</v>
      </c>
      <c r="V16" s="156" t="s">
        <v>66</v>
      </c>
      <c r="W16" s="159">
        <v>42376</v>
      </c>
      <c r="X16" s="162">
        <v>39500</v>
      </c>
      <c r="Y16" s="165">
        <v>45820</v>
      </c>
      <c r="Z16" s="146" t="s">
        <v>67</v>
      </c>
      <c r="AA16" s="146" t="s">
        <v>68</v>
      </c>
      <c r="AB16" s="146" t="s">
        <v>69</v>
      </c>
      <c r="AC16" s="146" t="s">
        <v>70</v>
      </c>
      <c r="AD16" s="146" t="s">
        <v>59</v>
      </c>
      <c r="AE16" s="146" t="s">
        <v>71</v>
      </c>
      <c r="AF16" s="168">
        <v>42376</v>
      </c>
      <c r="AG16" s="168">
        <v>42376</v>
      </c>
      <c r="AH16" s="152" t="s">
        <v>57</v>
      </c>
      <c r="AI16" s="146" t="s">
        <v>72</v>
      </c>
      <c r="AJ16" s="146" t="s">
        <v>73</v>
      </c>
      <c r="AK16" s="146" t="s">
        <v>72</v>
      </c>
      <c r="AL16" s="146" t="s">
        <v>72</v>
      </c>
      <c r="AM16" s="146" t="s">
        <v>72</v>
      </c>
      <c r="AN16" s="146" t="s">
        <v>72</v>
      </c>
      <c r="AO16" s="146" t="s">
        <v>74</v>
      </c>
      <c r="AP16" s="146" t="s">
        <v>74</v>
      </c>
      <c r="AQ16" s="146" t="s">
        <v>74</v>
      </c>
      <c r="AR16" s="146" t="s">
        <v>74</v>
      </c>
      <c r="AS16" s="146" t="s">
        <v>74</v>
      </c>
      <c r="AT16" s="146" t="s">
        <v>74</v>
      </c>
      <c r="AU16" s="146" t="s">
        <v>74</v>
      </c>
      <c r="AV16" s="146" t="s">
        <v>74</v>
      </c>
      <c r="AW16" s="146" t="s">
        <v>74</v>
      </c>
    </row>
    <row r="17" spans="1:49" s="18" customFormat="1" ht="22.15" customHeight="1" x14ac:dyDescent="0.25">
      <c r="A17" s="147"/>
      <c r="B17" s="147"/>
      <c r="C17" s="147"/>
      <c r="D17" s="147"/>
      <c r="E17" s="150"/>
      <c r="F17" s="147"/>
      <c r="G17" s="153"/>
      <c r="H17" s="147"/>
      <c r="I17" s="147"/>
      <c r="J17" s="155"/>
      <c r="K17" s="155"/>
      <c r="L17" s="155"/>
      <c r="M17" s="33" t="s">
        <v>75</v>
      </c>
      <c r="N17" s="33" t="s">
        <v>76</v>
      </c>
      <c r="O17" s="33" t="s">
        <v>77</v>
      </c>
      <c r="P17" s="68" t="s">
        <v>78</v>
      </c>
      <c r="Q17" s="12">
        <v>50460</v>
      </c>
      <c r="R17" s="147"/>
      <c r="S17" s="147"/>
      <c r="T17" s="147"/>
      <c r="U17" s="157"/>
      <c r="V17" s="157"/>
      <c r="W17" s="160"/>
      <c r="X17" s="163"/>
      <c r="Y17" s="166"/>
      <c r="Z17" s="147"/>
      <c r="AA17" s="147"/>
      <c r="AB17" s="147"/>
      <c r="AC17" s="147"/>
      <c r="AD17" s="147"/>
      <c r="AE17" s="147"/>
      <c r="AF17" s="169"/>
      <c r="AG17" s="169"/>
      <c r="AH17" s="153"/>
      <c r="AI17" s="147"/>
      <c r="AJ17" s="147"/>
      <c r="AK17" s="147"/>
      <c r="AL17" s="147"/>
      <c r="AM17" s="147"/>
      <c r="AN17" s="147"/>
      <c r="AO17" s="147"/>
      <c r="AP17" s="147"/>
      <c r="AQ17" s="147"/>
      <c r="AR17" s="147"/>
      <c r="AS17" s="147"/>
      <c r="AT17" s="147"/>
      <c r="AU17" s="147"/>
      <c r="AV17" s="147"/>
      <c r="AW17" s="147"/>
    </row>
    <row r="18" spans="1:49" s="18" customFormat="1" ht="22.15" customHeight="1" x14ac:dyDescent="0.25">
      <c r="A18" s="148"/>
      <c r="B18" s="148"/>
      <c r="C18" s="148"/>
      <c r="D18" s="148"/>
      <c r="E18" s="151"/>
      <c r="F18" s="148"/>
      <c r="G18" s="154"/>
      <c r="H18" s="148"/>
      <c r="I18" s="148"/>
      <c r="J18" s="155"/>
      <c r="K18" s="155"/>
      <c r="L18" s="155"/>
      <c r="M18" s="75" t="s">
        <v>75</v>
      </c>
      <c r="N18" s="75" t="s">
        <v>76</v>
      </c>
      <c r="O18" s="75" t="s">
        <v>77</v>
      </c>
      <c r="P18" s="68" t="s">
        <v>79</v>
      </c>
      <c r="Q18" s="12">
        <v>65261.599999999999</v>
      </c>
      <c r="R18" s="148"/>
      <c r="S18" s="148"/>
      <c r="T18" s="148"/>
      <c r="U18" s="158"/>
      <c r="V18" s="158"/>
      <c r="W18" s="161"/>
      <c r="X18" s="164"/>
      <c r="Y18" s="167"/>
      <c r="Z18" s="148"/>
      <c r="AA18" s="148"/>
      <c r="AB18" s="148"/>
      <c r="AC18" s="148"/>
      <c r="AD18" s="148"/>
      <c r="AE18" s="148"/>
      <c r="AF18" s="170"/>
      <c r="AG18" s="170"/>
      <c r="AH18" s="154"/>
      <c r="AI18" s="148"/>
      <c r="AJ18" s="148"/>
      <c r="AK18" s="148"/>
      <c r="AL18" s="148"/>
      <c r="AM18" s="148"/>
      <c r="AN18" s="148"/>
      <c r="AO18" s="148"/>
      <c r="AP18" s="148"/>
      <c r="AQ18" s="148"/>
      <c r="AR18" s="148"/>
      <c r="AS18" s="148"/>
      <c r="AT18" s="148"/>
      <c r="AU18" s="148"/>
      <c r="AV18" s="148"/>
      <c r="AW18" s="148"/>
    </row>
    <row r="19" spans="1:49" s="36" customFormat="1" ht="22.15" customHeight="1" x14ac:dyDescent="0.25">
      <c r="A19" s="149" t="s">
        <v>53</v>
      </c>
      <c r="B19" s="149" t="s">
        <v>80</v>
      </c>
      <c r="C19" s="149">
        <v>2016</v>
      </c>
      <c r="D19" s="149" t="s">
        <v>55</v>
      </c>
      <c r="E19" s="149">
        <v>8</v>
      </c>
      <c r="F19" s="149" t="s">
        <v>56</v>
      </c>
      <c r="G19" s="152" t="s">
        <v>57</v>
      </c>
      <c r="H19" s="149" t="s">
        <v>58</v>
      </c>
      <c r="I19" s="149" t="s">
        <v>58</v>
      </c>
      <c r="J19" s="171" t="s">
        <v>81</v>
      </c>
      <c r="K19" s="171" t="s">
        <v>60</v>
      </c>
      <c r="L19" s="171" t="s">
        <v>60</v>
      </c>
      <c r="M19" s="38" t="s">
        <v>75</v>
      </c>
      <c r="N19" s="38" t="s">
        <v>77</v>
      </c>
      <c r="O19" s="38" t="s">
        <v>77</v>
      </c>
      <c r="P19" s="64" t="s">
        <v>79</v>
      </c>
      <c r="Q19" s="12">
        <v>241280</v>
      </c>
      <c r="R19" s="260" t="s">
        <v>77</v>
      </c>
      <c r="S19" s="260" t="s">
        <v>77</v>
      </c>
      <c r="T19" s="260" t="s">
        <v>77</v>
      </c>
      <c r="U19" s="260" t="s">
        <v>79</v>
      </c>
      <c r="V19" s="260" t="s">
        <v>82</v>
      </c>
      <c r="W19" s="229">
        <v>42388</v>
      </c>
      <c r="X19" s="235">
        <v>208000</v>
      </c>
      <c r="Y19" s="232">
        <v>241280</v>
      </c>
      <c r="Z19" s="149" t="s">
        <v>67</v>
      </c>
      <c r="AA19" s="149" t="s">
        <v>68</v>
      </c>
      <c r="AB19" s="149" t="s">
        <v>69</v>
      </c>
      <c r="AC19" s="149" t="s">
        <v>70</v>
      </c>
      <c r="AD19" s="149" t="s">
        <v>81</v>
      </c>
      <c r="AE19" s="149" t="s">
        <v>71</v>
      </c>
      <c r="AF19" s="184">
        <v>42388</v>
      </c>
      <c r="AG19" s="184">
        <v>42388</v>
      </c>
      <c r="AH19" s="152" t="s">
        <v>57</v>
      </c>
      <c r="AI19" s="149" t="s">
        <v>72</v>
      </c>
      <c r="AJ19" s="149" t="s">
        <v>73</v>
      </c>
      <c r="AK19" s="149" t="s">
        <v>72</v>
      </c>
      <c r="AL19" s="149" t="s">
        <v>72</v>
      </c>
      <c r="AM19" s="149" t="s">
        <v>72</v>
      </c>
      <c r="AN19" s="149" t="s">
        <v>72</v>
      </c>
      <c r="AO19" s="149" t="s">
        <v>74</v>
      </c>
      <c r="AP19" s="149" t="s">
        <v>74</v>
      </c>
      <c r="AQ19" s="149" t="s">
        <v>74</v>
      </c>
      <c r="AR19" s="149" t="s">
        <v>74</v>
      </c>
      <c r="AS19" s="149" t="s">
        <v>74</v>
      </c>
      <c r="AT19" s="149" t="s">
        <v>74</v>
      </c>
      <c r="AU19" s="149" t="s">
        <v>74</v>
      </c>
      <c r="AV19" s="149" t="s">
        <v>74</v>
      </c>
      <c r="AW19" s="149" t="s">
        <v>74</v>
      </c>
    </row>
    <row r="20" spans="1:49" s="36" customFormat="1" ht="22.15" customHeight="1" x14ac:dyDescent="0.25">
      <c r="A20" s="150"/>
      <c r="B20" s="150"/>
      <c r="C20" s="150"/>
      <c r="D20" s="150"/>
      <c r="E20" s="150"/>
      <c r="F20" s="150"/>
      <c r="G20" s="153"/>
      <c r="H20" s="150"/>
      <c r="I20" s="150"/>
      <c r="J20" s="171"/>
      <c r="K20" s="171"/>
      <c r="L20" s="171"/>
      <c r="M20" s="38" t="s">
        <v>75</v>
      </c>
      <c r="N20" s="38" t="s">
        <v>77</v>
      </c>
      <c r="O20" s="38" t="s">
        <v>77</v>
      </c>
      <c r="P20" s="64" t="s">
        <v>83</v>
      </c>
      <c r="Q20" s="12">
        <v>277472</v>
      </c>
      <c r="R20" s="150"/>
      <c r="S20" s="150"/>
      <c r="T20" s="150"/>
      <c r="U20" s="261"/>
      <c r="V20" s="261"/>
      <c r="W20" s="230"/>
      <c r="X20" s="236"/>
      <c r="Y20" s="233"/>
      <c r="Z20" s="150"/>
      <c r="AA20" s="150"/>
      <c r="AB20" s="150"/>
      <c r="AC20" s="150"/>
      <c r="AD20" s="150"/>
      <c r="AE20" s="150"/>
      <c r="AF20" s="185"/>
      <c r="AG20" s="185"/>
      <c r="AH20" s="153"/>
      <c r="AI20" s="150"/>
      <c r="AJ20" s="150"/>
      <c r="AK20" s="150"/>
      <c r="AL20" s="150"/>
      <c r="AM20" s="150"/>
      <c r="AN20" s="150"/>
      <c r="AO20" s="150"/>
      <c r="AP20" s="150"/>
      <c r="AQ20" s="150"/>
      <c r="AR20" s="150"/>
      <c r="AS20" s="150"/>
      <c r="AT20" s="150"/>
      <c r="AU20" s="150"/>
      <c r="AV20" s="150"/>
      <c r="AW20" s="150"/>
    </row>
    <row r="21" spans="1:49" s="36" customFormat="1" ht="22.15" customHeight="1" x14ac:dyDescent="0.25">
      <c r="A21" s="151"/>
      <c r="B21" s="151"/>
      <c r="C21" s="151"/>
      <c r="D21" s="151"/>
      <c r="E21" s="151"/>
      <c r="F21" s="151"/>
      <c r="G21" s="154"/>
      <c r="H21" s="151"/>
      <c r="I21" s="151"/>
      <c r="J21" s="171"/>
      <c r="K21" s="171"/>
      <c r="L21" s="171"/>
      <c r="M21" s="38" t="s">
        <v>75</v>
      </c>
      <c r="N21" s="38" t="s">
        <v>77</v>
      </c>
      <c r="O21" s="38" t="s">
        <v>77</v>
      </c>
      <c r="P21" s="64" t="s">
        <v>84</v>
      </c>
      <c r="Q21" s="12">
        <v>301600</v>
      </c>
      <c r="R21" s="151"/>
      <c r="S21" s="151"/>
      <c r="T21" s="151"/>
      <c r="U21" s="262"/>
      <c r="V21" s="262"/>
      <c r="W21" s="231"/>
      <c r="X21" s="237"/>
      <c r="Y21" s="234"/>
      <c r="Z21" s="151"/>
      <c r="AA21" s="151"/>
      <c r="AB21" s="151"/>
      <c r="AC21" s="151"/>
      <c r="AD21" s="151"/>
      <c r="AE21" s="151"/>
      <c r="AF21" s="186"/>
      <c r="AG21" s="186"/>
      <c r="AH21" s="154"/>
      <c r="AI21" s="151"/>
      <c r="AJ21" s="151"/>
      <c r="AK21" s="151"/>
      <c r="AL21" s="151"/>
      <c r="AM21" s="151"/>
      <c r="AN21" s="151"/>
      <c r="AO21" s="151"/>
      <c r="AP21" s="151"/>
      <c r="AQ21" s="151"/>
      <c r="AR21" s="151"/>
      <c r="AS21" s="151"/>
      <c r="AT21" s="151"/>
      <c r="AU21" s="151"/>
      <c r="AV21" s="151"/>
      <c r="AW21" s="151"/>
    </row>
    <row r="22" spans="1:49" s="36" customFormat="1" ht="22.15" customHeight="1" x14ac:dyDescent="0.25">
      <c r="A22" s="149" t="s">
        <v>53</v>
      </c>
      <c r="B22" s="149" t="s">
        <v>80</v>
      </c>
      <c r="C22" s="149">
        <v>2016</v>
      </c>
      <c r="D22" s="149" t="s">
        <v>55</v>
      </c>
      <c r="E22" s="149">
        <v>9</v>
      </c>
      <c r="F22" s="149" t="s">
        <v>56</v>
      </c>
      <c r="G22" s="152" t="s">
        <v>57</v>
      </c>
      <c r="H22" s="149" t="s">
        <v>58</v>
      </c>
      <c r="I22" s="149" t="s">
        <v>58</v>
      </c>
      <c r="J22" s="171" t="s">
        <v>85</v>
      </c>
      <c r="K22" s="171" t="s">
        <v>60</v>
      </c>
      <c r="L22" s="171" t="s">
        <v>60</v>
      </c>
      <c r="M22" s="6" t="s">
        <v>75</v>
      </c>
      <c r="N22" s="6" t="s">
        <v>77</v>
      </c>
      <c r="O22" s="6" t="s">
        <v>77</v>
      </c>
      <c r="P22" s="64" t="s">
        <v>79</v>
      </c>
      <c r="Q22" s="12">
        <v>199520</v>
      </c>
      <c r="R22" s="260" t="s">
        <v>77</v>
      </c>
      <c r="S22" s="260" t="s">
        <v>77</v>
      </c>
      <c r="T22" s="260" t="s">
        <v>77</v>
      </c>
      <c r="U22" s="260" t="s">
        <v>79</v>
      </c>
      <c r="V22" s="260" t="s">
        <v>86</v>
      </c>
      <c r="W22" s="229">
        <v>42388</v>
      </c>
      <c r="X22" s="235">
        <v>172000</v>
      </c>
      <c r="Y22" s="232">
        <v>199520</v>
      </c>
      <c r="Z22" s="149" t="s">
        <v>67</v>
      </c>
      <c r="AA22" s="149" t="s">
        <v>68</v>
      </c>
      <c r="AB22" s="149" t="s">
        <v>69</v>
      </c>
      <c r="AC22" s="149" t="s">
        <v>70</v>
      </c>
      <c r="AD22" s="149" t="s">
        <v>85</v>
      </c>
      <c r="AE22" s="149" t="s">
        <v>71</v>
      </c>
      <c r="AF22" s="184">
        <v>42388</v>
      </c>
      <c r="AG22" s="184">
        <v>42388</v>
      </c>
      <c r="AH22" s="152" t="s">
        <v>57</v>
      </c>
      <c r="AI22" s="149" t="s">
        <v>72</v>
      </c>
      <c r="AJ22" s="149" t="s">
        <v>73</v>
      </c>
      <c r="AK22" s="149" t="s">
        <v>72</v>
      </c>
      <c r="AL22" s="149" t="s">
        <v>72</v>
      </c>
      <c r="AM22" s="149" t="s">
        <v>72</v>
      </c>
      <c r="AN22" s="149" t="s">
        <v>72</v>
      </c>
      <c r="AO22" s="149" t="s">
        <v>74</v>
      </c>
      <c r="AP22" s="149" t="s">
        <v>74</v>
      </c>
      <c r="AQ22" s="149" t="s">
        <v>74</v>
      </c>
      <c r="AR22" s="149" t="s">
        <v>74</v>
      </c>
      <c r="AS22" s="149" t="s">
        <v>74</v>
      </c>
      <c r="AT22" s="149" t="s">
        <v>74</v>
      </c>
      <c r="AU22" s="149" t="s">
        <v>74</v>
      </c>
      <c r="AV22" s="149" t="s">
        <v>74</v>
      </c>
      <c r="AW22" s="149" t="s">
        <v>74</v>
      </c>
    </row>
    <row r="23" spans="1:49" s="36" customFormat="1" ht="22.15" customHeight="1" x14ac:dyDescent="0.25">
      <c r="A23" s="150"/>
      <c r="B23" s="150"/>
      <c r="C23" s="150"/>
      <c r="D23" s="150"/>
      <c r="E23" s="150"/>
      <c r="F23" s="150"/>
      <c r="G23" s="153"/>
      <c r="H23" s="150"/>
      <c r="I23" s="150"/>
      <c r="J23" s="171"/>
      <c r="K23" s="171"/>
      <c r="L23" s="171"/>
      <c r="M23" s="64" t="s">
        <v>87</v>
      </c>
      <c r="N23" s="64" t="s">
        <v>88</v>
      </c>
      <c r="O23" s="64" t="s">
        <v>89</v>
      </c>
      <c r="P23" s="11" t="s">
        <v>90</v>
      </c>
      <c r="Q23" s="12">
        <v>249516</v>
      </c>
      <c r="R23" s="150"/>
      <c r="S23" s="150"/>
      <c r="T23" s="150"/>
      <c r="U23" s="261"/>
      <c r="V23" s="261"/>
      <c r="W23" s="230"/>
      <c r="X23" s="236"/>
      <c r="Y23" s="233"/>
      <c r="Z23" s="150"/>
      <c r="AA23" s="150"/>
      <c r="AB23" s="150"/>
      <c r="AC23" s="150"/>
      <c r="AD23" s="150"/>
      <c r="AE23" s="150"/>
      <c r="AF23" s="185"/>
      <c r="AG23" s="185"/>
      <c r="AH23" s="153"/>
      <c r="AI23" s="150"/>
      <c r="AJ23" s="150"/>
      <c r="AK23" s="150"/>
      <c r="AL23" s="150"/>
      <c r="AM23" s="150"/>
      <c r="AN23" s="150"/>
      <c r="AO23" s="150"/>
      <c r="AP23" s="150"/>
      <c r="AQ23" s="150"/>
      <c r="AR23" s="150"/>
      <c r="AS23" s="150"/>
      <c r="AT23" s="150"/>
      <c r="AU23" s="150"/>
      <c r="AV23" s="150"/>
      <c r="AW23" s="150"/>
    </row>
    <row r="24" spans="1:49" s="36" customFormat="1" ht="22.15" customHeight="1" x14ac:dyDescent="0.25">
      <c r="A24" s="151"/>
      <c r="B24" s="151"/>
      <c r="C24" s="151"/>
      <c r="D24" s="151"/>
      <c r="E24" s="151"/>
      <c r="F24" s="151"/>
      <c r="G24" s="154"/>
      <c r="H24" s="151"/>
      <c r="I24" s="151"/>
      <c r="J24" s="171"/>
      <c r="K24" s="171"/>
      <c r="L24" s="171"/>
      <c r="M24" s="38" t="s">
        <v>75</v>
      </c>
      <c r="N24" s="38" t="s">
        <v>77</v>
      </c>
      <c r="O24" s="38" t="s">
        <v>77</v>
      </c>
      <c r="P24" s="64" t="s">
        <v>91</v>
      </c>
      <c r="Q24" s="12">
        <v>254330</v>
      </c>
      <c r="R24" s="151"/>
      <c r="S24" s="151"/>
      <c r="T24" s="151"/>
      <c r="U24" s="262"/>
      <c r="V24" s="262"/>
      <c r="W24" s="231"/>
      <c r="X24" s="237"/>
      <c r="Y24" s="234"/>
      <c r="Z24" s="151"/>
      <c r="AA24" s="151"/>
      <c r="AB24" s="151"/>
      <c r="AC24" s="151"/>
      <c r="AD24" s="151"/>
      <c r="AE24" s="151"/>
      <c r="AF24" s="186"/>
      <c r="AG24" s="186"/>
      <c r="AH24" s="154"/>
      <c r="AI24" s="151"/>
      <c r="AJ24" s="151"/>
      <c r="AK24" s="151"/>
      <c r="AL24" s="151"/>
      <c r="AM24" s="151"/>
      <c r="AN24" s="151"/>
      <c r="AO24" s="151"/>
      <c r="AP24" s="151"/>
      <c r="AQ24" s="151"/>
      <c r="AR24" s="151"/>
      <c r="AS24" s="151"/>
      <c r="AT24" s="151"/>
      <c r="AU24" s="151"/>
      <c r="AV24" s="151"/>
      <c r="AW24" s="151"/>
    </row>
    <row r="25" spans="1:49" s="36" customFormat="1" ht="64.900000000000006" customHeight="1" x14ac:dyDescent="0.25">
      <c r="A25" s="64" t="s">
        <v>53</v>
      </c>
      <c r="B25" s="64" t="s">
        <v>80</v>
      </c>
      <c r="C25" s="64">
        <v>2016</v>
      </c>
      <c r="D25" s="64" t="s">
        <v>55</v>
      </c>
      <c r="E25" s="64">
        <v>14</v>
      </c>
      <c r="F25" s="64" t="s">
        <v>56</v>
      </c>
      <c r="G25" s="6" t="s">
        <v>57</v>
      </c>
      <c r="H25" s="64" t="s">
        <v>58</v>
      </c>
      <c r="I25" s="64" t="s">
        <v>58</v>
      </c>
      <c r="J25" s="64" t="s">
        <v>92</v>
      </c>
      <c r="K25" s="64" t="s">
        <v>93</v>
      </c>
      <c r="L25" s="64" t="s">
        <v>93</v>
      </c>
      <c r="M25" s="38" t="s">
        <v>75</v>
      </c>
      <c r="N25" s="38" t="s">
        <v>77</v>
      </c>
      <c r="O25" s="38" t="s">
        <v>77</v>
      </c>
      <c r="P25" s="64" t="s">
        <v>94</v>
      </c>
      <c r="Q25" s="12">
        <v>19604</v>
      </c>
      <c r="R25" s="6" t="s">
        <v>77</v>
      </c>
      <c r="S25" s="6" t="s">
        <v>77</v>
      </c>
      <c r="T25" s="6" t="s">
        <v>77</v>
      </c>
      <c r="U25" s="64" t="s">
        <v>94</v>
      </c>
      <c r="V25" s="64" t="s">
        <v>95</v>
      </c>
      <c r="W25" s="70">
        <v>42391</v>
      </c>
      <c r="X25" s="12">
        <v>16900</v>
      </c>
      <c r="Y25" s="3">
        <v>19604</v>
      </c>
      <c r="Z25" s="64" t="s">
        <v>67</v>
      </c>
      <c r="AA25" s="64" t="s">
        <v>68</v>
      </c>
      <c r="AB25" s="64" t="s">
        <v>69</v>
      </c>
      <c r="AC25" s="64" t="s">
        <v>70</v>
      </c>
      <c r="AD25" s="64" t="s">
        <v>92</v>
      </c>
      <c r="AE25" s="64" t="s">
        <v>71</v>
      </c>
      <c r="AF25" s="70">
        <v>42391</v>
      </c>
      <c r="AG25" s="70">
        <v>42391</v>
      </c>
      <c r="AH25" s="6" t="s">
        <v>57</v>
      </c>
      <c r="AI25" s="64" t="s">
        <v>72</v>
      </c>
      <c r="AJ25" s="64" t="s">
        <v>73</v>
      </c>
      <c r="AK25" s="64" t="s">
        <v>72</v>
      </c>
      <c r="AL25" s="64" t="s">
        <v>72</v>
      </c>
      <c r="AM25" s="64" t="s">
        <v>72</v>
      </c>
      <c r="AN25" s="64" t="s">
        <v>72</v>
      </c>
      <c r="AO25" s="64" t="s">
        <v>74</v>
      </c>
      <c r="AP25" s="64" t="s">
        <v>74</v>
      </c>
      <c r="AQ25" s="64" t="s">
        <v>74</v>
      </c>
      <c r="AR25" s="64" t="s">
        <v>74</v>
      </c>
      <c r="AS25" s="64" t="s">
        <v>74</v>
      </c>
      <c r="AT25" s="64" t="s">
        <v>74</v>
      </c>
      <c r="AU25" s="64" t="s">
        <v>74</v>
      </c>
      <c r="AV25" s="64" t="s">
        <v>74</v>
      </c>
      <c r="AW25" s="64" t="s">
        <v>74</v>
      </c>
    </row>
    <row r="26" spans="1:49" s="36" customFormat="1" ht="22.15" customHeight="1" x14ac:dyDescent="0.25">
      <c r="A26" s="149" t="s">
        <v>53</v>
      </c>
      <c r="B26" s="149" t="s">
        <v>80</v>
      </c>
      <c r="C26" s="149">
        <v>2016</v>
      </c>
      <c r="D26" s="149" t="s">
        <v>55</v>
      </c>
      <c r="E26" s="149">
        <v>25</v>
      </c>
      <c r="F26" s="149" t="s">
        <v>56</v>
      </c>
      <c r="G26" s="152" t="s">
        <v>57</v>
      </c>
      <c r="H26" s="149" t="s">
        <v>58</v>
      </c>
      <c r="I26" s="149" t="s">
        <v>58</v>
      </c>
      <c r="J26" s="171" t="s">
        <v>96</v>
      </c>
      <c r="K26" s="171" t="s">
        <v>97</v>
      </c>
      <c r="L26" s="171" t="s">
        <v>97</v>
      </c>
      <c r="M26" s="38" t="s">
        <v>75</v>
      </c>
      <c r="N26" s="38" t="s">
        <v>77</v>
      </c>
      <c r="O26" s="38" t="s">
        <v>77</v>
      </c>
      <c r="P26" s="64" t="s">
        <v>98</v>
      </c>
      <c r="Q26" s="12">
        <v>64380</v>
      </c>
      <c r="R26" s="260" t="s">
        <v>77</v>
      </c>
      <c r="S26" s="260" t="s">
        <v>77</v>
      </c>
      <c r="T26" s="260" t="s">
        <v>77</v>
      </c>
      <c r="U26" s="260" t="s">
        <v>98</v>
      </c>
      <c r="V26" s="260" t="s">
        <v>99</v>
      </c>
      <c r="W26" s="229">
        <v>42388</v>
      </c>
      <c r="X26" s="235">
        <v>55500.000000000007</v>
      </c>
      <c r="Y26" s="232">
        <v>64380</v>
      </c>
      <c r="Z26" s="149" t="s">
        <v>67</v>
      </c>
      <c r="AA26" s="149" t="s">
        <v>68</v>
      </c>
      <c r="AB26" s="149" t="s">
        <v>69</v>
      </c>
      <c r="AC26" s="149" t="s">
        <v>70</v>
      </c>
      <c r="AD26" s="149" t="s">
        <v>100</v>
      </c>
      <c r="AE26" s="149" t="s">
        <v>71</v>
      </c>
      <c r="AF26" s="184">
        <v>42388</v>
      </c>
      <c r="AG26" s="184">
        <v>42388</v>
      </c>
      <c r="AH26" s="152" t="s">
        <v>57</v>
      </c>
      <c r="AI26" s="149" t="s">
        <v>72</v>
      </c>
      <c r="AJ26" s="149" t="s">
        <v>73</v>
      </c>
      <c r="AK26" s="149" t="s">
        <v>72</v>
      </c>
      <c r="AL26" s="149" t="s">
        <v>72</v>
      </c>
      <c r="AM26" s="149" t="s">
        <v>72</v>
      </c>
      <c r="AN26" s="149" t="s">
        <v>72</v>
      </c>
      <c r="AO26" s="149" t="s">
        <v>74</v>
      </c>
      <c r="AP26" s="149" t="s">
        <v>74</v>
      </c>
      <c r="AQ26" s="149" t="s">
        <v>74</v>
      </c>
      <c r="AR26" s="149" t="s">
        <v>74</v>
      </c>
      <c r="AS26" s="149" t="s">
        <v>74</v>
      </c>
      <c r="AT26" s="149" t="s">
        <v>74</v>
      </c>
      <c r="AU26" s="149" t="s">
        <v>74</v>
      </c>
      <c r="AV26" s="149" t="s">
        <v>74</v>
      </c>
      <c r="AW26" s="149" t="s">
        <v>74</v>
      </c>
    </row>
    <row r="27" spans="1:49" s="36" customFormat="1" ht="22.15" customHeight="1" x14ac:dyDescent="0.25">
      <c r="A27" s="150"/>
      <c r="B27" s="150"/>
      <c r="C27" s="150"/>
      <c r="D27" s="150"/>
      <c r="E27" s="150"/>
      <c r="F27" s="150"/>
      <c r="G27" s="153"/>
      <c r="H27" s="150"/>
      <c r="I27" s="150"/>
      <c r="J27" s="171"/>
      <c r="K27" s="171"/>
      <c r="L27" s="171"/>
      <c r="M27" s="6" t="s">
        <v>75</v>
      </c>
      <c r="N27" s="6" t="s">
        <v>77</v>
      </c>
      <c r="O27" s="6" t="s">
        <v>77</v>
      </c>
      <c r="P27" s="64" t="s">
        <v>101</v>
      </c>
      <c r="Q27" s="12">
        <v>69961.919999999998</v>
      </c>
      <c r="R27" s="150"/>
      <c r="S27" s="150"/>
      <c r="T27" s="150"/>
      <c r="U27" s="261"/>
      <c r="V27" s="261"/>
      <c r="W27" s="230"/>
      <c r="X27" s="236"/>
      <c r="Y27" s="233"/>
      <c r="Z27" s="150"/>
      <c r="AA27" s="150"/>
      <c r="AB27" s="150"/>
      <c r="AC27" s="150"/>
      <c r="AD27" s="150"/>
      <c r="AE27" s="150"/>
      <c r="AF27" s="185"/>
      <c r="AG27" s="185"/>
      <c r="AH27" s="153"/>
      <c r="AI27" s="150"/>
      <c r="AJ27" s="150"/>
      <c r="AK27" s="150"/>
      <c r="AL27" s="150"/>
      <c r="AM27" s="150"/>
      <c r="AN27" s="150"/>
      <c r="AO27" s="150"/>
      <c r="AP27" s="150"/>
      <c r="AQ27" s="150"/>
      <c r="AR27" s="150"/>
      <c r="AS27" s="150"/>
      <c r="AT27" s="150"/>
      <c r="AU27" s="150"/>
      <c r="AV27" s="150"/>
      <c r="AW27" s="150"/>
    </row>
    <row r="28" spans="1:49" s="36" customFormat="1" ht="22.15" customHeight="1" x14ac:dyDescent="0.25">
      <c r="A28" s="151"/>
      <c r="B28" s="151"/>
      <c r="C28" s="151"/>
      <c r="D28" s="151"/>
      <c r="E28" s="151"/>
      <c r="F28" s="151"/>
      <c r="G28" s="154"/>
      <c r="H28" s="151"/>
      <c r="I28" s="151"/>
      <c r="J28" s="171"/>
      <c r="K28" s="171"/>
      <c r="L28" s="171"/>
      <c r="M28" s="64" t="s">
        <v>102</v>
      </c>
      <c r="N28" s="64" t="s">
        <v>103</v>
      </c>
      <c r="O28" s="64" t="s">
        <v>104</v>
      </c>
      <c r="P28" s="11" t="s">
        <v>64</v>
      </c>
      <c r="Q28" s="12">
        <v>69272.88</v>
      </c>
      <c r="R28" s="151"/>
      <c r="S28" s="151"/>
      <c r="T28" s="151"/>
      <c r="U28" s="262"/>
      <c r="V28" s="262"/>
      <c r="W28" s="231"/>
      <c r="X28" s="237"/>
      <c r="Y28" s="234"/>
      <c r="Z28" s="151"/>
      <c r="AA28" s="151"/>
      <c r="AB28" s="151"/>
      <c r="AC28" s="151"/>
      <c r="AD28" s="151"/>
      <c r="AE28" s="151"/>
      <c r="AF28" s="186"/>
      <c r="AG28" s="186"/>
      <c r="AH28" s="154"/>
      <c r="AI28" s="151"/>
      <c r="AJ28" s="151"/>
      <c r="AK28" s="151"/>
      <c r="AL28" s="151"/>
      <c r="AM28" s="151"/>
      <c r="AN28" s="151"/>
      <c r="AO28" s="151"/>
      <c r="AP28" s="151"/>
      <c r="AQ28" s="151"/>
      <c r="AR28" s="151"/>
      <c r="AS28" s="151"/>
      <c r="AT28" s="151"/>
      <c r="AU28" s="151"/>
      <c r="AV28" s="151"/>
      <c r="AW28" s="151"/>
    </row>
    <row r="29" spans="1:49" s="36" customFormat="1" ht="22.15" customHeight="1" x14ac:dyDescent="0.25">
      <c r="A29" s="149" t="s">
        <v>53</v>
      </c>
      <c r="B29" s="149" t="s">
        <v>80</v>
      </c>
      <c r="C29" s="149">
        <v>2016</v>
      </c>
      <c r="D29" s="149" t="s">
        <v>55</v>
      </c>
      <c r="E29" s="149">
        <v>26</v>
      </c>
      <c r="F29" s="149" t="s">
        <v>56</v>
      </c>
      <c r="G29" s="149" t="s">
        <v>57</v>
      </c>
      <c r="H29" s="149" t="s">
        <v>58</v>
      </c>
      <c r="I29" s="149" t="s">
        <v>58</v>
      </c>
      <c r="J29" s="171" t="s">
        <v>92</v>
      </c>
      <c r="K29" s="171" t="s">
        <v>93</v>
      </c>
      <c r="L29" s="171" t="s">
        <v>93</v>
      </c>
      <c r="M29" s="6" t="s">
        <v>75</v>
      </c>
      <c r="N29" s="6" t="s">
        <v>77</v>
      </c>
      <c r="O29" s="6" t="s">
        <v>77</v>
      </c>
      <c r="P29" s="64" t="s">
        <v>105</v>
      </c>
      <c r="Q29" s="12">
        <v>292378</v>
      </c>
      <c r="R29" s="260" t="s">
        <v>77</v>
      </c>
      <c r="S29" s="260" t="s">
        <v>77</v>
      </c>
      <c r="T29" s="260" t="s">
        <v>77</v>
      </c>
      <c r="U29" s="260" t="s">
        <v>105</v>
      </c>
      <c r="V29" s="260" t="s">
        <v>106</v>
      </c>
      <c r="W29" s="229">
        <v>42390</v>
      </c>
      <c r="X29" s="235">
        <v>252050.00000000003</v>
      </c>
      <c r="Y29" s="232">
        <v>292378</v>
      </c>
      <c r="Z29" s="149" t="s">
        <v>67</v>
      </c>
      <c r="AA29" s="149" t="s">
        <v>68</v>
      </c>
      <c r="AB29" s="149" t="s">
        <v>69</v>
      </c>
      <c r="AC29" s="149" t="s">
        <v>70</v>
      </c>
      <c r="AD29" s="149" t="s">
        <v>92</v>
      </c>
      <c r="AE29" s="149" t="s">
        <v>71</v>
      </c>
      <c r="AF29" s="184">
        <v>42390</v>
      </c>
      <c r="AG29" s="184">
        <v>42390</v>
      </c>
      <c r="AH29" s="149" t="s">
        <v>57</v>
      </c>
      <c r="AI29" s="149" t="s">
        <v>72</v>
      </c>
      <c r="AJ29" s="149" t="s">
        <v>73</v>
      </c>
      <c r="AK29" s="149" t="s">
        <v>72</v>
      </c>
      <c r="AL29" s="149" t="s">
        <v>72</v>
      </c>
      <c r="AM29" s="149" t="s">
        <v>72</v>
      </c>
      <c r="AN29" s="149" t="s">
        <v>72</v>
      </c>
      <c r="AO29" s="149" t="s">
        <v>74</v>
      </c>
      <c r="AP29" s="149" t="s">
        <v>74</v>
      </c>
      <c r="AQ29" s="149" t="s">
        <v>74</v>
      </c>
      <c r="AR29" s="149" t="s">
        <v>74</v>
      </c>
      <c r="AS29" s="149" t="s">
        <v>74</v>
      </c>
      <c r="AT29" s="149" t="s">
        <v>74</v>
      </c>
      <c r="AU29" s="149" t="s">
        <v>74</v>
      </c>
      <c r="AV29" s="149" t="s">
        <v>74</v>
      </c>
      <c r="AW29" s="149" t="s">
        <v>74</v>
      </c>
    </row>
    <row r="30" spans="1:49" s="36" customFormat="1" ht="22.15" customHeight="1" x14ac:dyDescent="0.25">
      <c r="A30" s="150"/>
      <c r="B30" s="150"/>
      <c r="C30" s="150"/>
      <c r="D30" s="150"/>
      <c r="E30" s="150"/>
      <c r="F30" s="150"/>
      <c r="G30" s="150"/>
      <c r="H30" s="150"/>
      <c r="I30" s="150"/>
      <c r="J30" s="171"/>
      <c r="K30" s="171"/>
      <c r="L30" s="171"/>
      <c r="M30" s="6" t="s">
        <v>75</v>
      </c>
      <c r="N30" s="6" t="s">
        <v>77</v>
      </c>
      <c r="O30" s="6" t="s">
        <v>77</v>
      </c>
      <c r="P30" s="64" t="s">
        <v>107</v>
      </c>
      <c r="Q30" s="12">
        <v>306996.90000000002</v>
      </c>
      <c r="R30" s="150"/>
      <c r="S30" s="150"/>
      <c r="T30" s="150"/>
      <c r="U30" s="261"/>
      <c r="V30" s="261"/>
      <c r="W30" s="230"/>
      <c r="X30" s="236"/>
      <c r="Y30" s="233"/>
      <c r="Z30" s="150"/>
      <c r="AA30" s="150"/>
      <c r="AB30" s="150"/>
      <c r="AC30" s="150"/>
      <c r="AD30" s="150"/>
      <c r="AE30" s="150"/>
      <c r="AF30" s="185"/>
      <c r="AG30" s="185"/>
      <c r="AH30" s="150"/>
      <c r="AI30" s="150"/>
      <c r="AJ30" s="150"/>
      <c r="AK30" s="150"/>
      <c r="AL30" s="150"/>
      <c r="AM30" s="150"/>
      <c r="AN30" s="150"/>
      <c r="AO30" s="150"/>
      <c r="AP30" s="150"/>
      <c r="AQ30" s="150"/>
      <c r="AR30" s="150"/>
      <c r="AS30" s="150"/>
      <c r="AT30" s="150"/>
      <c r="AU30" s="150"/>
      <c r="AV30" s="150"/>
      <c r="AW30" s="150"/>
    </row>
    <row r="31" spans="1:49" s="36" customFormat="1" ht="22.15" customHeight="1" x14ac:dyDescent="0.25">
      <c r="A31" s="151"/>
      <c r="B31" s="151"/>
      <c r="C31" s="151"/>
      <c r="D31" s="151"/>
      <c r="E31" s="151"/>
      <c r="F31" s="151"/>
      <c r="G31" s="151"/>
      <c r="H31" s="151"/>
      <c r="I31" s="151"/>
      <c r="J31" s="171"/>
      <c r="K31" s="171"/>
      <c r="L31" s="171"/>
      <c r="M31" s="64" t="s">
        <v>108</v>
      </c>
      <c r="N31" s="64" t="s">
        <v>109</v>
      </c>
      <c r="O31" s="64" t="s">
        <v>110</v>
      </c>
      <c r="P31" s="11" t="s">
        <v>90</v>
      </c>
      <c r="Q31" s="12">
        <v>321615.8</v>
      </c>
      <c r="R31" s="151"/>
      <c r="S31" s="151"/>
      <c r="T31" s="151"/>
      <c r="U31" s="262"/>
      <c r="V31" s="262"/>
      <c r="W31" s="231"/>
      <c r="X31" s="237"/>
      <c r="Y31" s="234"/>
      <c r="Z31" s="151"/>
      <c r="AA31" s="151"/>
      <c r="AB31" s="151"/>
      <c r="AC31" s="151"/>
      <c r="AD31" s="151"/>
      <c r="AE31" s="151"/>
      <c r="AF31" s="186"/>
      <c r="AG31" s="186"/>
      <c r="AH31" s="151"/>
      <c r="AI31" s="151"/>
      <c r="AJ31" s="151"/>
      <c r="AK31" s="151"/>
      <c r="AL31" s="151"/>
      <c r="AM31" s="151"/>
      <c r="AN31" s="151"/>
      <c r="AO31" s="151"/>
      <c r="AP31" s="151"/>
      <c r="AQ31" s="151"/>
      <c r="AR31" s="151"/>
      <c r="AS31" s="151"/>
      <c r="AT31" s="151"/>
      <c r="AU31" s="151"/>
      <c r="AV31" s="151"/>
      <c r="AW31" s="151"/>
    </row>
    <row r="32" spans="1:49" s="36" customFormat="1" ht="63" customHeight="1" x14ac:dyDescent="0.25">
      <c r="A32" s="64" t="s">
        <v>53</v>
      </c>
      <c r="B32" s="64" t="s">
        <v>80</v>
      </c>
      <c r="C32" s="64">
        <v>2016</v>
      </c>
      <c r="D32" s="64" t="s">
        <v>55</v>
      </c>
      <c r="E32" s="64">
        <v>24</v>
      </c>
      <c r="F32" s="64" t="s">
        <v>56</v>
      </c>
      <c r="G32" s="6" t="s">
        <v>57</v>
      </c>
      <c r="H32" s="64" t="s">
        <v>58</v>
      </c>
      <c r="I32" s="64" t="s">
        <v>58</v>
      </c>
      <c r="J32" s="64" t="s">
        <v>111</v>
      </c>
      <c r="K32" s="64" t="s">
        <v>93</v>
      </c>
      <c r="L32" s="64" t="s">
        <v>93</v>
      </c>
      <c r="M32" s="6" t="s">
        <v>75</v>
      </c>
      <c r="N32" s="6" t="s">
        <v>77</v>
      </c>
      <c r="O32" s="6" t="s">
        <v>77</v>
      </c>
      <c r="P32" s="64" t="s">
        <v>112</v>
      </c>
      <c r="Q32" s="12">
        <v>20648</v>
      </c>
      <c r="R32" s="6" t="s">
        <v>77</v>
      </c>
      <c r="S32" s="6" t="s">
        <v>77</v>
      </c>
      <c r="T32" s="6" t="s">
        <v>77</v>
      </c>
      <c r="U32" s="64" t="s">
        <v>112</v>
      </c>
      <c r="V32" s="64" t="s">
        <v>113</v>
      </c>
      <c r="W32" s="70">
        <v>42391</v>
      </c>
      <c r="X32" s="12">
        <v>17800</v>
      </c>
      <c r="Y32" s="3">
        <v>20648</v>
      </c>
      <c r="Z32" s="64" t="s">
        <v>67</v>
      </c>
      <c r="AA32" s="64" t="s">
        <v>68</v>
      </c>
      <c r="AB32" s="64" t="s">
        <v>69</v>
      </c>
      <c r="AC32" s="64" t="s">
        <v>70</v>
      </c>
      <c r="AD32" s="64" t="s">
        <v>111</v>
      </c>
      <c r="AE32" s="64" t="s">
        <v>71</v>
      </c>
      <c r="AF32" s="70">
        <v>42391</v>
      </c>
      <c r="AG32" s="70">
        <v>42391</v>
      </c>
      <c r="AH32" s="6" t="s">
        <v>57</v>
      </c>
      <c r="AI32" s="64" t="s">
        <v>72</v>
      </c>
      <c r="AJ32" s="64" t="s">
        <v>73</v>
      </c>
      <c r="AK32" s="64" t="s">
        <v>72</v>
      </c>
      <c r="AL32" s="64" t="s">
        <v>72</v>
      </c>
      <c r="AM32" s="64" t="s">
        <v>72</v>
      </c>
      <c r="AN32" s="64" t="s">
        <v>72</v>
      </c>
      <c r="AO32" s="64" t="s">
        <v>74</v>
      </c>
      <c r="AP32" s="64" t="s">
        <v>74</v>
      </c>
      <c r="AQ32" s="64" t="s">
        <v>74</v>
      </c>
      <c r="AR32" s="64" t="s">
        <v>74</v>
      </c>
      <c r="AS32" s="64" t="s">
        <v>74</v>
      </c>
      <c r="AT32" s="64" t="s">
        <v>74</v>
      </c>
      <c r="AU32" s="64" t="s">
        <v>74</v>
      </c>
      <c r="AV32" s="64" t="s">
        <v>74</v>
      </c>
      <c r="AW32" s="64" t="s">
        <v>74</v>
      </c>
    </row>
    <row r="33" spans="1:49" s="36" customFormat="1" ht="22.15" customHeight="1" x14ac:dyDescent="0.25">
      <c r="A33" s="149" t="s">
        <v>53</v>
      </c>
      <c r="B33" s="149" t="s">
        <v>80</v>
      </c>
      <c r="C33" s="149">
        <v>2016</v>
      </c>
      <c r="D33" s="149" t="s">
        <v>55</v>
      </c>
      <c r="E33" s="149">
        <v>22</v>
      </c>
      <c r="F33" s="149" t="s">
        <v>56</v>
      </c>
      <c r="G33" s="149" t="s">
        <v>57</v>
      </c>
      <c r="H33" s="149" t="s">
        <v>58</v>
      </c>
      <c r="I33" s="149" t="s">
        <v>58</v>
      </c>
      <c r="J33" s="171" t="s">
        <v>111</v>
      </c>
      <c r="K33" s="171" t="s">
        <v>114</v>
      </c>
      <c r="L33" s="171" t="s">
        <v>114</v>
      </c>
      <c r="M33" s="6" t="s">
        <v>75</v>
      </c>
      <c r="N33" s="6" t="s">
        <v>77</v>
      </c>
      <c r="O33" s="6" t="s">
        <v>77</v>
      </c>
      <c r="P33" s="64" t="s">
        <v>115</v>
      </c>
      <c r="Q33" s="12">
        <v>227568.8</v>
      </c>
      <c r="R33" s="260" t="s">
        <v>77</v>
      </c>
      <c r="S33" s="260" t="s">
        <v>77</v>
      </c>
      <c r="T33" s="260" t="s">
        <v>77</v>
      </c>
      <c r="U33" s="260" t="s">
        <v>115</v>
      </c>
      <c r="V33" s="260" t="s">
        <v>116</v>
      </c>
      <c r="W33" s="229">
        <v>42391</v>
      </c>
      <c r="X33" s="235">
        <v>196180</v>
      </c>
      <c r="Y33" s="232">
        <v>227568.8</v>
      </c>
      <c r="Z33" s="149" t="s">
        <v>67</v>
      </c>
      <c r="AA33" s="149" t="s">
        <v>68</v>
      </c>
      <c r="AB33" s="149" t="s">
        <v>69</v>
      </c>
      <c r="AC33" s="149" t="s">
        <v>70</v>
      </c>
      <c r="AD33" s="149" t="s">
        <v>111</v>
      </c>
      <c r="AE33" s="149" t="s">
        <v>71</v>
      </c>
      <c r="AF33" s="184">
        <v>42391</v>
      </c>
      <c r="AG33" s="184">
        <v>42391</v>
      </c>
      <c r="AH33" s="149" t="s">
        <v>57</v>
      </c>
      <c r="AI33" s="149" t="s">
        <v>72</v>
      </c>
      <c r="AJ33" s="149" t="s">
        <v>73</v>
      </c>
      <c r="AK33" s="149" t="s">
        <v>72</v>
      </c>
      <c r="AL33" s="149" t="s">
        <v>72</v>
      </c>
      <c r="AM33" s="149" t="s">
        <v>72</v>
      </c>
      <c r="AN33" s="149" t="s">
        <v>72</v>
      </c>
      <c r="AO33" s="149" t="s">
        <v>74</v>
      </c>
      <c r="AP33" s="149" t="s">
        <v>74</v>
      </c>
      <c r="AQ33" s="149" t="s">
        <v>74</v>
      </c>
      <c r="AR33" s="149" t="s">
        <v>74</v>
      </c>
      <c r="AS33" s="149" t="s">
        <v>74</v>
      </c>
      <c r="AT33" s="149" t="s">
        <v>74</v>
      </c>
      <c r="AU33" s="149" t="s">
        <v>74</v>
      </c>
      <c r="AV33" s="149" t="s">
        <v>74</v>
      </c>
      <c r="AW33" s="149" t="s">
        <v>74</v>
      </c>
    </row>
    <row r="34" spans="1:49" s="36" customFormat="1" ht="22.15" customHeight="1" x14ac:dyDescent="0.25">
      <c r="A34" s="150"/>
      <c r="B34" s="150"/>
      <c r="C34" s="150"/>
      <c r="D34" s="150"/>
      <c r="E34" s="150"/>
      <c r="F34" s="150"/>
      <c r="G34" s="150"/>
      <c r="H34" s="150"/>
      <c r="I34" s="150"/>
      <c r="J34" s="171"/>
      <c r="K34" s="171"/>
      <c r="L34" s="171"/>
      <c r="M34" s="6" t="s">
        <v>75</v>
      </c>
      <c r="N34" s="6" t="s">
        <v>77</v>
      </c>
      <c r="O34" s="6" t="s">
        <v>77</v>
      </c>
      <c r="P34" s="64" t="s">
        <v>117</v>
      </c>
      <c r="Q34" s="12">
        <v>231018.87</v>
      </c>
      <c r="R34" s="150"/>
      <c r="S34" s="150"/>
      <c r="T34" s="150"/>
      <c r="U34" s="261"/>
      <c r="V34" s="261"/>
      <c r="W34" s="230"/>
      <c r="X34" s="236"/>
      <c r="Y34" s="233"/>
      <c r="Z34" s="150"/>
      <c r="AA34" s="150"/>
      <c r="AB34" s="150"/>
      <c r="AC34" s="150"/>
      <c r="AD34" s="150"/>
      <c r="AE34" s="150"/>
      <c r="AF34" s="185"/>
      <c r="AG34" s="185"/>
      <c r="AH34" s="150"/>
      <c r="AI34" s="150"/>
      <c r="AJ34" s="150"/>
      <c r="AK34" s="150"/>
      <c r="AL34" s="150"/>
      <c r="AM34" s="150"/>
      <c r="AN34" s="150"/>
      <c r="AO34" s="150"/>
      <c r="AP34" s="150"/>
      <c r="AQ34" s="150"/>
      <c r="AR34" s="150"/>
      <c r="AS34" s="150"/>
      <c r="AT34" s="150"/>
      <c r="AU34" s="150"/>
      <c r="AV34" s="150"/>
      <c r="AW34" s="150"/>
    </row>
    <row r="35" spans="1:49" s="36" customFormat="1" ht="22.15" customHeight="1" x14ac:dyDescent="0.25">
      <c r="A35" s="151"/>
      <c r="B35" s="151"/>
      <c r="C35" s="151"/>
      <c r="D35" s="151"/>
      <c r="E35" s="151"/>
      <c r="F35" s="151"/>
      <c r="G35" s="151"/>
      <c r="H35" s="151"/>
      <c r="I35" s="151"/>
      <c r="J35" s="171"/>
      <c r="K35" s="171"/>
      <c r="L35" s="171"/>
      <c r="M35" s="6" t="s">
        <v>75</v>
      </c>
      <c r="N35" s="6" t="s">
        <v>77</v>
      </c>
      <c r="O35" s="6" t="s">
        <v>77</v>
      </c>
      <c r="P35" s="64" t="s">
        <v>112</v>
      </c>
      <c r="Q35" s="12">
        <v>230654.4</v>
      </c>
      <c r="R35" s="151"/>
      <c r="S35" s="151"/>
      <c r="T35" s="151"/>
      <c r="U35" s="262"/>
      <c r="V35" s="262"/>
      <c r="W35" s="231"/>
      <c r="X35" s="237"/>
      <c r="Y35" s="234"/>
      <c r="Z35" s="151"/>
      <c r="AA35" s="151"/>
      <c r="AB35" s="151"/>
      <c r="AC35" s="151"/>
      <c r="AD35" s="151"/>
      <c r="AE35" s="151"/>
      <c r="AF35" s="186"/>
      <c r="AG35" s="186"/>
      <c r="AH35" s="151"/>
      <c r="AI35" s="151"/>
      <c r="AJ35" s="151"/>
      <c r="AK35" s="151"/>
      <c r="AL35" s="151"/>
      <c r="AM35" s="151"/>
      <c r="AN35" s="151"/>
      <c r="AO35" s="151"/>
      <c r="AP35" s="151"/>
      <c r="AQ35" s="151"/>
      <c r="AR35" s="151"/>
      <c r="AS35" s="151"/>
      <c r="AT35" s="151"/>
      <c r="AU35" s="151"/>
      <c r="AV35" s="151"/>
      <c r="AW35" s="151"/>
    </row>
    <row r="36" spans="1:49" s="36" customFormat="1" ht="25.15" customHeight="1" x14ac:dyDescent="0.25">
      <c r="A36" s="149" t="s">
        <v>53</v>
      </c>
      <c r="B36" s="149" t="s">
        <v>80</v>
      </c>
      <c r="C36" s="149">
        <v>2016</v>
      </c>
      <c r="D36" s="149" t="s">
        <v>55</v>
      </c>
      <c r="E36" s="149">
        <v>16</v>
      </c>
      <c r="F36" s="149" t="s">
        <v>56</v>
      </c>
      <c r="G36" s="149" t="s">
        <v>57</v>
      </c>
      <c r="H36" s="149" t="s">
        <v>58</v>
      </c>
      <c r="I36" s="149" t="s">
        <v>58</v>
      </c>
      <c r="J36" s="171" t="s">
        <v>118</v>
      </c>
      <c r="K36" s="171" t="s">
        <v>93</v>
      </c>
      <c r="L36" s="171" t="s">
        <v>93</v>
      </c>
      <c r="M36" s="6" t="s">
        <v>75</v>
      </c>
      <c r="N36" s="6" t="s">
        <v>77</v>
      </c>
      <c r="O36" s="6" t="s">
        <v>77</v>
      </c>
      <c r="P36" s="64" t="s">
        <v>112</v>
      </c>
      <c r="Q36" s="12">
        <v>15448.88</v>
      </c>
      <c r="R36" s="263" t="s">
        <v>77</v>
      </c>
      <c r="S36" s="263" t="s">
        <v>77</v>
      </c>
      <c r="T36" s="263" t="s">
        <v>77</v>
      </c>
      <c r="U36" s="64" t="s">
        <v>112</v>
      </c>
      <c r="V36" s="64" t="s">
        <v>119</v>
      </c>
      <c r="W36" s="70">
        <v>42395</v>
      </c>
      <c r="X36" s="12">
        <v>13318</v>
      </c>
      <c r="Y36" s="3">
        <v>15448.88</v>
      </c>
      <c r="Z36" s="64" t="s">
        <v>67</v>
      </c>
      <c r="AA36" s="64" t="s">
        <v>68</v>
      </c>
      <c r="AB36" s="64" t="s">
        <v>69</v>
      </c>
      <c r="AC36" s="64" t="s">
        <v>70</v>
      </c>
      <c r="AD36" s="64" t="s">
        <v>118</v>
      </c>
      <c r="AE36" s="64" t="s">
        <v>71</v>
      </c>
      <c r="AF36" s="70">
        <v>42395</v>
      </c>
      <c r="AG36" s="70">
        <v>42395</v>
      </c>
      <c r="AH36" s="149" t="s">
        <v>57</v>
      </c>
      <c r="AI36" s="149" t="s">
        <v>72</v>
      </c>
      <c r="AJ36" s="149" t="s">
        <v>73</v>
      </c>
      <c r="AK36" s="149" t="s">
        <v>72</v>
      </c>
      <c r="AL36" s="149" t="s">
        <v>72</v>
      </c>
      <c r="AM36" s="149" t="s">
        <v>72</v>
      </c>
      <c r="AN36" s="149" t="s">
        <v>72</v>
      </c>
      <c r="AO36" s="149" t="s">
        <v>74</v>
      </c>
      <c r="AP36" s="149" t="s">
        <v>74</v>
      </c>
      <c r="AQ36" s="149" t="s">
        <v>74</v>
      </c>
      <c r="AR36" s="149" t="s">
        <v>74</v>
      </c>
      <c r="AS36" s="149" t="s">
        <v>74</v>
      </c>
      <c r="AT36" s="149" t="s">
        <v>74</v>
      </c>
      <c r="AU36" s="149" t="s">
        <v>74</v>
      </c>
      <c r="AV36" s="149" t="s">
        <v>74</v>
      </c>
      <c r="AW36" s="149" t="s">
        <v>74</v>
      </c>
    </row>
    <row r="37" spans="1:49" s="36" customFormat="1" ht="25.15" customHeight="1" x14ac:dyDescent="0.25">
      <c r="A37" s="150"/>
      <c r="B37" s="150"/>
      <c r="C37" s="150"/>
      <c r="D37" s="150"/>
      <c r="E37" s="150"/>
      <c r="F37" s="150"/>
      <c r="G37" s="150"/>
      <c r="H37" s="150"/>
      <c r="I37" s="150"/>
      <c r="J37" s="171"/>
      <c r="K37" s="171"/>
      <c r="L37" s="171"/>
      <c r="M37" s="6" t="s">
        <v>75</v>
      </c>
      <c r="N37" s="6" t="s">
        <v>77</v>
      </c>
      <c r="O37" s="6" t="s">
        <v>77</v>
      </c>
      <c r="P37" s="64" t="s">
        <v>115</v>
      </c>
      <c r="Q37" s="12">
        <v>85598.2</v>
      </c>
      <c r="R37" s="264"/>
      <c r="S37" s="264"/>
      <c r="T37" s="264"/>
      <c r="U37" s="64" t="s">
        <v>115</v>
      </c>
      <c r="V37" s="64" t="s">
        <v>120</v>
      </c>
      <c r="W37" s="70">
        <v>42395</v>
      </c>
      <c r="X37" s="12">
        <v>5794.3534482758623</v>
      </c>
      <c r="Y37" s="3">
        <v>6721.45</v>
      </c>
      <c r="Z37" s="64" t="s">
        <v>67</v>
      </c>
      <c r="AA37" s="64" t="s">
        <v>68</v>
      </c>
      <c r="AB37" s="64" t="s">
        <v>69</v>
      </c>
      <c r="AC37" s="64" t="s">
        <v>70</v>
      </c>
      <c r="AD37" s="64" t="s">
        <v>118</v>
      </c>
      <c r="AE37" s="64" t="s">
        <v>71</v>
      </c>
      <c r="AF37" s="70">
        <v>42395</v>
      </c>
      <c r="AG37" s="70">
        <v>42395</v>
      </c>
      <c r="AH37" s="150"/>
      <c r="AI37" s="150"/>
      <c r="AJ37" s="150"/>
      <c r="AK37" s="150"/>
      <c r="AL37" s="150"/>
      <c r="AM37" s="150"/>
      <c r="AN37" s="150"/>
      <c r="AO37" s="150"/>
      <c r="AP37" s="150"/>
      <c r="AQ37" s="150"/>
      <c r="AR37" s="150"/>
      <c r="AS37" s="150"/>
      <c r="AT37" s="150"/>
      <c r="AU37" s="150"/>
      <c r="AV37" s="150"/>
      <c r="AW37" s="150"/>
    </row>
    <row r="38" spans="1:49" s="36" customFormat="1" ht="25.15" customHeight="1" x14ac:dyDescent="0.25">
      <c r="A38" s="150"/>
      <c r="B38" s="150"/>
      <c r="C38" s="150"/>
      <c r="D38" s="150"/>
      <c r="E38" s="150"/>
      <c r="F38" s="150"/>
      <c r="G38" s="150"/>
      <c r="H38" s="150"/>
      <c r="I38" s="150"/>
      <c r="J38" s="171"/>
      <c r="K38" s="171"/>
      <c r="L38" s="171"/>
      <c r="M38" s="6" t="s">
        <v>75</v>
      </c>
      <c r="N38" s="6" t="s">
        <v>77</v>
      </c>
      <c r="O38" s="6" t="s">
        <v>77</v>
      </c>
      <c r="P38" s="64" t="s">
        <v>121</v>
      </c>
      <c r="Q38" s="12">
        <v>71495.44</v>
      </c>
      <c r="R38" s="264"/>
      <c r="S38" s="264"/>
      <c r="T38" s="264"/>
      <c r="U38" s="64" t="s">
        <v>121</v>
      </c>
      <c r="V38" s="64" t="s">
        <v>122</v>
      </c>
      <c r="W38" s="70">
        <v>42395</v>
      </c>
      <c r="X38" s="12">
        <v>44209.000000000007</v>
      </c>
      <c r="Y38" s="3">
        <v>51282.44</v>
      </c>
      <c r="Z38" s="64" t="s">
        <v>67</v>
      </c>
      <c r="AA38" s="64" t="s">
        <v>68</v>
      </c>
      <c r="AB38" s="64" t="s">
        <v>69</v>
      </c>
      <c r="AC38" s="64" t="s">
        <v>70</v>
      </c>
      <c r="AD38" s="64" t="s">
        <v>118</v>
      </c>
      <c r="AE38" s="64" t="s">
        <v>71</v>
      </c>
      <c r="AF38" s="70">
        <v>42395</v>
      </c>
      <c r="AG38" s="70">
        <v>42395</v>
      </c>
      <c r="AH38" s="150"/>
      <c r="AI38" s="150"/>
      <c r="AJ38" s="150"/>
      <c r="AK38" s="150"/>
      <c r="AL38" s="150"/>
      <c r="AM38" s="150"/>
      <c r="AN38" s="150"/>
      <c r="AO38" s="150"/>
      <c r="AP38" s="150"/>
      <c r="AQ38" s="150"/>
      <c r="AR38" s="150"/>
      <c r="AS38" s="150"/>
      <c r="AT38" s="150"/>
      <c r="AU38" s="150"/>
      <c r="AV38" s="150"/>
      <c r="AW38" s="150"/>
    </row>
    <row r="39" spans="1:49" s="36" customFormat="1" ht="25.15" customHeight="1" x14ac:dyDescent="0.25">
      <c r="A39" s="151"/>
      <c r="B39" s="151"/>
      <c r="C39" s="151"/>
      <c r="D39" s="151"/>
      <c r="E39" s="151"/>
      <c r="F39" s="151"/>
      <c r="G39" s="151"/>
      <c r="H39" s="151"/>
      <c r="I39" s="151"/>
      <c r="J39" s="171"/>
      <c r="K39" s="171"/>
      <c r="L39" s="171"/>
      <c r="M39" s="6" t="s">
        <v>75</v>
      </c>
      <c r="N39" s="6" t="s">
        <v>77</v>
      </c>
      <c r="O39" s="6" t="s">
        <v>77</v>
      </c>
      <c r="P39" s="64" t="s">
        <v>117</v>
      </c>
      <c r="Q39" s="12">
        <v>35969.589999999997</v>
      </c>
      <c r="R39" s="265"/>
      <c r="S39" s="265"/>
      <c r="T39" s="265"/>
      <c r="U39" s="11" t="s">
        <v>123</v>
      </c>
      <c r="V39" s="6" t="s">
        <v>75</v>
      </c>
      <c r="W39" s="6" t="s">
        <v>75</v>
      </c>
      <c r="X39" s="6" t="s">
        <v>75</v>
      </c>
      <c r="Y39" s="6" t="s">
        <v>75</v>
      </c>
      <c r="Z39" s="6" t="s">
        <v>76</v>
      </c>
      <c r="AA39" s="6" t="s">
        <v>124</v>
      </c>
      <c r="AB39" s="6" t="s">
        <v>124</v>
      </c>
      <c r="AC39" s="6" t="s">
        <v>75</v>
      </c>
      <c r="AD39" s="6" t="s">
        <v>75</v>
      </c>
      <c r="AE39" s="6" t="s">
        <v>75</v>
      </c>
      <c r="AF39" s="6" t="s">
        <v>75</v>
      </c>
      <c r="AG39" s="6" t="s">
        <v>75</v>
      </c>
      <c r="AH39" s="151"/>
      <c r="AI39" s="151"/>
      <c r="AJ39" s="151"/>
      <c r="AK39" s="151"/>
      <c r="AL39" s="151"/>
      <c r="AM39" s="151"/>
      <c r="AN39" s="151"/>
      <c r="AO39" s="151"/>
      <c r="AP39" s="151"/>
      <c r="AQ39" s="151"/>
      <c r="AR39" s="151"/>
      <c r="AS39" s="151"/>
      <c r="AT39" s="151"/>
      <c r="AU39" s="151"/>
      <c r="AV39" s="151"/>
      <c r="AW39" s="151"/>
    </row>
    <row r="40" spans="1:49" s="36" customFormat="1" ht="67.150000000000006" customHeight="1" x14ac:dyDescent="0.25">
      <c r="A40" s="64" t="s">
        <v>53</v>
      </c>
      <c r="B40" s="64" t="s">
        <v>80</v>
      </c>
      <c r="C40" s="64">
        <v>2016</v>
      </c>
      <c r="D40" s="64" t="s">
        <v>55</v>
      </c>
      <c r="E40" s="64">
        <v>27</v>
      </c>
      <c r="F40" s="64" t="s">
        <v>56</v>
      </c>
      <c r="G40" s="6" t="s">
        <v>57</v>
      </c>
      <c r="H40" s="64" t="s">
        <v>58</v>
      </c>
      <c r="I40" s="64" t="s">
        <v>58</v>
      </c>
      <c r="J40" s="64" t="s">
        <v>125</v>
      </c>
      <c r="K40" s="64" t="s">
        <v>93</v>
      </c>
      <c r="L40" s="64" t="s">
        <v>93</v>
      </c>
      <c r="M40" s="6" t="s">
        <v>75</v>
      </c>
      <c r="N40" s="6" t="s">
        <v>77</v>
      </c>
      <c r="O40" s="6" t="s">
        <v>77</v>
      </c>
      <c r="P40" s="64" t="s">
        <v>112</v>
      </c>
      <c r="Q40" s="12">
        <v>20941.48</v>
      </c>
      <c r="R40" s="6" t="s">
        <v>77</v>
      </c>
      <c r="S40" s="6" t="s">
        <v>77</v>
      </c>
      <c r="T40" s="6" t="s">
        <v>77</v>
      </c>
      <c r="U40" s="64" t="s">
        <v>112</v>
      </c>
      <c r="V40" s="64" t="s">
        <v>126</v>
      </c>
      <c r="W40" s="70">
        <v>42396</v>
      </c>
      <c r="X40" s="12">
        <v>18053</v>
      </c>
      <c r="Y40" s="3">
        <v>20941.48</v>
      </c>
      <c r="Z40" s="64" t="s">
        <v>67</v>
      </c>
      <c r="AA40" s="64" t="s">
        <v>68</v>
      </c>
      <c r="AB40" s="64" t="s">
        <v>69</v>
      </c>
      <c r="AC40" s="64" t="s">
        <v>70</v>
      </c>
      <c r="AD40" s="64" t="s">
        <v>125</v>
      </c>
      <c r="AE40" s="64" t="s">
        <v>71</v>
      </c>
      <c r="AF40" s="70">
        <v>42396</v>
      </c>
      <c r="AG40" s="70">
        <v>42396</v>
      </c>
      <c r="AH40" s="6" t="s">
        <v>57</v>
      </c>
      <c r="AI40" s="64" t="s">
        <v>72</v>
      </c>
      <c r="AJ40" s="64" t="s">
        <v>73</v>
      </c>
      <c r="AK40" s="64" t="s">
        <v>72</v>
      </c>
      <c r="AL40" s="64" t="s">
        <v>72</v>
      </c>
      <c r="AM40" s="64" t="s">
        <v>72</v>
      </c>
      <c r="AN40" s="64" t="s">
        <v>72</v>
      </c>
      <c r="AO40" s="64" t="s">
        <v>74</v>
      </c>
      <c r="AP40" s="64" t="s">
        <v>74</v>
      </c>
      <c r="AQ40" s="64" t="s">
        <v>74</v>
      </c>
      <c r="AR40" s="64" t="s">
        <v>74</v>
      </c>
      <c r="AS40" s="64" t="s">
        <v>74</v>
      </c>
      <c r="AT40" s="64" t="s">
        <v>74</v>
      </c>
      <c r="AU40" s="64" t="s">
        <v>74</v>
      </c>
      <c r="AV40" s="64" t="s">
        <v>74</v>
      </c>
      <c r="AW40" s="64" t="s">
        <v>74</v>
      </c>
    </row>
    <row r="41" spans="1:49" s="36" customFormat="1" ht="22.15" customHeight="1" x14ac:dyDescent="0.25">
      <c r="A41" s="149" t="s">
        <v>53</v>
      </c>
      <c r="B41" s="149" t="s">
        <v>80</v>
      </c>
      <c r="C41" s="149">
        <v>2016</v>
      </c>
      <c r="D41" s="149" t="s">
        <v>55</v>
      </c>
      <c r="E41" s="149">
        <v>28</v>
      </c>
      <c r="F41" s="149" t="s">
        <v>56</v>
      </c>
      <c r="G41" s="149" t="s">
        <v>57</v>
      </c>
      <c r="H41" s="149" t="s">
        <v>58</v>
      </c>
      <c r="I41" s="149" t="s">
        <v>58</v>
      </c>
      <c r="J41" s="171" t="s">
        <v>111</v>
      </c>
      <c r="K41" s="171" t="s">
        <v>60</v>
      </c>
      <c r="L41" s="171" t="s">
        <v>60</v>
      </c>
      <c r="M41" s="6" t="s">
        <v>75</v>
      </c>
      <c r="N41" s="6" t="s">
        <v>77</v>
      </c>
      <c r="O41" s="6" t="s">
        <v>77</v>
      </c>
      <c r="P41" s="64" t="s">
        <v>127</v>
      </c>
      <c r="Q41" s="12">
        <v>210540</v>
      </c>
      <c r="R41" s="260" t="s">
        <v>77</v>
      </c>
      <c r="S41" s="260" t="s">
        <v>77</v>
      </c>
      <c r="T41" s="260" t="s">
        <v>77</v>
      </c>
      <c r="U41" s="260" t="s">
        <v>127</v>
      </c>
      <c r="V41" s="260" t="s">
        <v>128</v>
      </c>
      <c r="W41" s="229">
        <v>42396</v>
      </c>
      <c r="X41" s="235">
        <v>181500</v>
      </c>
      <c r="Y41" s="232">
        <v>210540</v>
      </c>
      <c r="Z41" s="149" t="s">
        <v>67</v>
      </c>
      <c r="AA41" s="149" t="s">
        <v>68</v>
      </c>
      <c r="AB41" s="149" t="s">
        <v>69</v>
      </c>
      <c r="AC41" s="149" t="s">
        <v>70</v>
      </c>
      <c r="AD41" s="149" t="s">
        <v>111</v>
      </c>
      <c r="AE41" s="149" t="s">
        <v>71</v>
      </c>
      <c r="AF41" s="184">
        <v>42396</v>
      </c>
      <c r="AG41" s="184">
        <v>42396</v>
      </c>
      <c r="AH41" s="149" t="s">
        <v>57</v>
      </c>
      <c r="AI41" s="149" t="s">
        <v>72</v>
      </c>
      <c r="AJ41" s="149" t="s">
        <v>73</v>
      </c>
      <c r="AK41" s="149" t="s">
        <v>72</v>
      </c>
      <c r="AL41" s="149" t="s">
        <v>72</v>
      </c>
      <c r="AM41" s="149" t="s">
        <v>72</v>
      </c>
      <c r="AN41" s="149" t="s">
        <v>72</v>
      </c>
      <c r="AO41" s="149" t="s">
        <v>74</v>
      </c>
      <c r="AP41" s="149" t="s">
        <v>74</v>
      </c>
      <c r="AQ41" s="149" t="s">
        <v>74</v>
      </c>
      <c r="AR41" s="149" t="s">
        <v>74</v>
      </c>
      <c r="AS41" s="149" t="s">
        <v>74</v>
      </c>
      <c r="AT41" s="149" t="s">
        <v>74</v>
      </c>
      <c r="AU41" s="149" t="s">
        <v>74</v>
      </c>
      <c r="AV41" s="149" t="s">
        <v>74</v>
      </c>
      <c r="AW41" s="149" t="s">
        <v>74</v>
      </c>
    </row>
    <row r="42" spans="1:49" s="36" customFormat="1" ht="22.15" customHeight="1" x14ac:dyDescent="0.25">
      <c r="A42" s="150"/>
      <c r="B42" s="150"/>
      <c r="C42" s="150"/>
      <c r="D42" s="150"/>
      <c r="E42" s="150"/>
      <c r="F42" s="150"/>
      <c r="G42" s="150"/>
      <c r="H42" s="150"/>
      <c r="I42" s="150"/>
      <c r="J42" s="171"/>
      <c r="K42" s="171"/>
      <c r="L42" s="171"/>
      <c r="M42" s="6" t="s">
        <v>75</v>
      </c>
      <c r="N42" s="6" t="s">
        <v>77</v>
      </c>
      <c r="O42" s="6" t="s">
        <v>77</v>
      </c>
      <c r="P42" s="64" t="s">
        <v>115</v>
      </c>
      <c r="Q42" s="12">
        <v>225747.6</v>
      </c>
      <c r="R42" s="150"/>
      <c r="S42" s="150"/>
      <c r="T42" s="150"/>
      <c r="U42" s="261"/>
      <c r="V42" s="261"/>
      <c r="W42" s="230"/>
      <c r="X42" s="236"/>
      <c r="Y42" s="233"/>
      <c r="Z42" s="150"/>
      <c r="AA42" s="150"/>
      <c r="AB42" s="150"/>
      <c r="AC42" s="150"/>
      <c r="AD42" s="150"/>
      <c r="AE42" s="150"/>
      <c r="AF42" s="185"/>
      <c r="AG42" s="185"/>
      <c r="AH42" s="150"/>
      <c r="AI42" s="150"/>
      <c r="AJ42" s="150"/>
      <c r="AK42" s="150"/>
      <c r="AL42" s="150"/>
      <c r="AM42" s="150"/>
      <c r="AN42" s="150"/>
      <c r="AO42" s="150"/>
      <c r="AP42" s="150"/>
      <c r="AQ42" s="150"/>
      <c r="AR42" s="150"/>
      <c r="AS42" s="150"/>
      <c r="AT42" s="150"/>
      <c r="AU42" s="150"/>
      <c r="AV42" s="150"/>
      <c r="AW42" s="150"/>
    </row>
    <row r="43" spans="1:49" s="36" customFormat="1" ht="22.15" customHeight="1" x14ac:dyDescent="0.25">
      <c r="A43" s="151"/>
      <c r="B43" s="151"/>
      <c r="C43" s="151"/>
      <c r="D43" s="151"/>
      <c r="E43" s="151"/>
      <c r="F43" s="151"/>
      <c r="G43" s="151"/>
      <c r="H43" s="151"/>
      <c r="I43" s="151"/>
      <c r="J43" s="171"/>
      <c r="K43" s="171"/>
      <c r="L43" s="171"/>
      <c r="M43" s="6" t="s">
        <v>75</v>
      </c>
      <c r="N43" s="6" t="s">
        <v>77</v>
      </c>
      <c r="O43" s="6" t="s">
        <v>77</v>
      </c>
      <c r="P43" s="64" t="s">
        <v>112</v>
      </c>
      <c r="Q43" s="12">
        <v>218317.8</v>
      </c>
      <c r="R43" s="151"/>
      <c r="S43" s="151"/>
      <c r="T43" s="151"/>
      <c r="U43" s="262"/>
      <c r="V43" s="262"/>
      <c r="W43" s="231"/>
      <c r="X43" s="237"/>
      <c r="Y43" s="234"/>
      <c r="Z43" s="151"/>
      <c r="AA43" s="151"/>
      <c r="AB43" s="151"/>
      <c r="AC43" s="151"/>
      <c r="AD43" s="151"/>
      <c r="AE43" s="151"/>
      <c r="AF43" s="186"/>
      <c r="AG43" s="186"/>
      <c r="AH43" s="151"/>
      <c r="AI43" s="151"/>
      <c r="AJ43" s="151"/>
      <c r="AK43" s="151"/>
      <c r="AL43" s="151"/>
      <c r="AM43" s="151"/>
      <c r="AN43" s="151"/>
      <c r="AO43" s="151"/>
      <c r="AP43" s="151"/>
      <c r="AQ43" s="151"/>
      <c r="AR43" s="151"/>
      <c r="AS43" s="151"/>
      <c r="AT43" s="151"/>
      <c r="AU43" s="151"/>
      <c r="AV43" s="151"/>
      <c r="AW43" s="151"/>
    </row>
    <row r="44" spans="1:49" s="36" customFormat="1" ht="22.15" customHeight="1" x14ac:dyDescent="0.25">
      <c r="A44" s="149" t="s">
        <v>53</v>
      </c>
      <c r="B44" s="149" t="s">
        <v>80</v>
      </c>
      <c r="C44" s="149">
        <v>2016</v>
      </c>
      <c r="D44" s="149" t="s">
        <v>55</v>
      </c>
      <c r="E44" s="149">
        <v>21</v>
      </c>
      <c r="F44" s="149" t="s">
        <v>56</v>
      </c>
      <c r="G44" s="149" t="s">
        <v>57</v>
      </c>
      <c r="H44" s="149" t="s">
        <v>58</v>
      </c>
      <c r="I44" s="149" t="s">
        <v>58</v>
      </c>
      <c r="J44" s="171" t="s">
        <v>129</v>
      </c>
      <c r="K44" s="171" t="s">
        <v>93</v>
      </c>
      <c r="L44" s="171" t="s">
        <v>93</v>
      </c>
      <c r="M44" s="6" t="s">
        <v>75</v>
      </c>
      <c r="N44" s="6" t="s">
        <v>77</v>
      </c>
      <c r="O44" s="6" t="s">
        <v>77</v>
      </c>
      <c r="P44" s="64" t="s">
        <v>121</v>
      </c>
      <c r="Q44" s="12">
        <v>29812</v>
      </c>
      <c r="R44" s="260" t="s">
        <v>77</v>
      </c>
      <c r="S44" s="260" t="s">
        <v>77</v>
      </c>
      <c r="T44" s="260" t="s">
        <v>77</v>
      </c>
      <c r="U44" s="260" t="s">
        <v>121</v>
      </c>
      <c r="V44" s="260" t="s">
        <v>130</v>
      </c>
      <c r="W44" s="229">
        <v>42397</v>
      </c>
      <c r="X44" s="235">
        <v>25700</v>
      </c>
      <c r="Y44" s="232">
        <v>29812</v>
      </c>
      <c r="Z44" s="149" t="s">
        <v>67</v>
      </c>
      <c r="AA44" s="149" t="s">
        <v>68</v>
      </c>
      <c r="AB44" s="149" t="s">
        <v>69</v>
      </c>
      <c r="AC44" s="149" t="s">
        <v>70</v>
      </c>
      <c r="AD44" s="149" t="s">
        <v>129</v>
      </c>
      <c r="AE44" s="149" t="s">
        <v>71</v>
      </c>
      <c r="AF44" s="184">
        <v>42397</v>
      </c>
      <c r="AG44" s="184">
        <v>42397</v>
      </c>
      <c r="AH44" s="149" t="s">
        <v>57</v>
      </c>
      <c r="AI44" s="149" t="s">
        <v>72</v>
      </c>
      <c r="AJ44" s="149" t="s">
        <v>73</v>
      </c>
      <c r="AK44" s="149" t="s">
        <v>72</v>
      </c>
      <c r="AL44" s="149" t="s">
        <v>72</v>
      </c>
      <c r="AM44" s="149" t="s">
        <v>72</v>
      </c>
      <c r="AN44" s="149" t="s">
        <v>72</v>
      </c>
      <c r="AO44" s="149" t="s">
        <v>74</v>
      </c>
      <c r="AP44" s="149" t="s">
        <v>74</v>
      </c>
      <c r="AQ44" s="149" t="s">
        <v>74</v>
      </c>
      <c r="AR44" s="149" t="s">
        <v>74</v>
      </c>
      <c r="AS44" s="149" t="s">
        <v>74</v>
      </c>
      <c r="AT44" s="149" t="s">
        <v>74</v>
      </c>
      <c r="AU44" s="149" t="s">
        <v>74</v>
      </c>
      <c r="AV44" s="149" t="s">
        <v>74</v>
      </c>
      <c r="AW44" s="149" t="s">
        <v>74</v>
      </c>
    </row>
    <row r="45" spans="1:49" s="36" customFormat="1" ht="22.15" customHeight="1" x14ac:dyDescent="0.25">
      <c r="A45" s="150"/>
      <c r="B45" s="150"/>
      <c r="C45" s="150"/>
      <c r="D45" s="150"/>
      <c r="E45" s="150"/>
      <c r="F45" s="150"/>
      <c r="G45" s="150"/>
      <c r="H45" s="150"/>
      <c r="I45" s="150"/>
      <c r="J45" s="171"/>
      <c r="K45" s="171"/>
      <c r="L45" s="171"/>
      <c r="M45" s="6" t="s">
        <v>75</v>
      </c>
      <c r="N45" s="6" t="s">
        <v>77</v>
      </c>
      <c r="O45" s="6" t="s">
        <v>77</v>
      </c>
      <c r="P45" s="64" t="s">
        <v>115</v>
      </c>
      <c r="Q45" s="12">
        <v>37462.28</v>
      </c>
      <c r="R45" s="150"/>
      <c r="S45" s="150"/>
      <c r="T45" s="150"/>
      <c r="U45" s="261"/>
      <c r="V45" s="261"/>
      <c r="W45" s="230"/>
      <c r="X45" s="236"/>
      <c r="Y45" s="233"/>
      <c r="Z45" s="150"/>
      <c r="AA45" s="150"/>
      <c r="AB45" s="150"/>
      <c r="AC45" s="150"/>
      <c r="AD45" s="150"/>
      <c r="AE45" s="150"/>
      <c r="AF45" s="185"/>
      <c r="AG45" s="185"/>
      <c r="AH45" s="150"/>
      <c r="AI45" s="150"/>
      <c r="AJ45" s="150"/>
      <c r="AK45" s="150"/>
      <c r="AL45" s="150"/>
      <c r="AM45" s="150"/>
      <c r="AN45" s="150"/>
      <c r="AO45" s="150"/>
      <c r="AP45" s="150"/>
      <c r="AQ45" s="150"/>
      <c r="AR45" s="150"/>
      <c r="AS45" s="150"/>
      <c r="AT45" s="150"/>
      <c r="AU45" s="150"/>
      <c r="AV45" s="150"/>
      <c r="AW45" s="150"/>
    </row>
    <row r="46" spans="1:49" s="36" customFormat="1" ht="22.15" customHeight="1" x14ac:dyDescent="0.25">
      <c r="A46" s="151"/>
      <c r="B46" s="151"/>
      <c r="C46" s="151"/>
      <c r="D46" s="151"/>
      <c r="E46" s="151"/>
      <c r="F46" s="151"/>
      <c r="G46" s="151"/>
      <c r="H46" s="151"/>
      <c r="I46" s="151"/>
      <c r="J46" s="171"/>
      <c r="K46" s="171"/>
      <c r="L46" s="171"/>
      <c r="M46" s="6" t="s">
        <v>75</v>
      </c>
      <c r="N46" s="6" t="s">
        <v>77</v>
      </c>
      <c r="O46" s="6" t="s">
        <v>77</v>
      </c>
      <c r="P46" s="64" t="s">
        <v>117</v>
      </c>
      <c r="Q46" s="12">
        <v>49399.71</v>
      </c>
      <c r="R46" s="151"/>
      <c r="S46" s="151"/>
      <c r="T46" s="151"/>
      <c r="U46" s="262"/>
      <c r="V46" s="262"/>
      <c r="W46" s="231"/>
      <c r="X46" s="237"/>
      <c r="Y46" s="234"/>
      <c r="Z46" s="151"/>
      <c r="AA46" s="151"/>
      <c r="AB46" s="151"/>
      <c r="AC46" s="151"/>
      <c r="AD46" s="151"/>
      <c r="AE46" s="151"/>
      <c r="AF46" s="186"/>
      <c r="AG46" s="186"/>
      <c r="AH46" s="151"/>
      <c r="AI46" s="151"/>
      <c r="AJ46" s="151"/>
      <c r="AK46" s="151"/>
      <c r="AL46" s="151"/>
      <c r="AM46" s="151"/>
      <c r="AN46" s="151"/>
      <c r="AO46" s="151"/>
      <c r="AP46" s="151"/>
      <c r="AQ46" s="151"/>
      <c r="AR46" s="151"/>
      <c r="AS46" s="151"/>
      <c r="AT46" s="151"/>
      <c r="AU46" s="151"/>
      <c r="AV46" s="151"/>
      <c r="AW46" s="151"/>
    </row>
    <row r="47" spans="1:49" s="36" customFormat="1" ht="22.15" customHeight="1" x14ac:dyDescent="0.25">
      <c r="A47" s="149" t="s">
        <v>53</v>
      </c>
      <c r="B47" s="149" t="s">
        <v>80</v>
      </c>
      <c r="C47" s="149">
        <v>2016</v>
      </c>
      <c r="D47" s="149" t="s">
        <v>55</v>
      </c>
      <c r="E47" s="149">
        <v>32</v>
      </c>
      <c r="F47" s="149" t="s">
        <v>56</v>
      </c>
      <c r="G47" s="149" t="s">
        <v>57</v>
      </c>
      <c r="H47" s="149" t="s">
        <v>58</v>
      </c>
      <c r="I47" s="149" t="s">
        <v>58</v>
      </c>
      <c r="J47" s="171" t="s">
        <v>111</v>
      </c>
      <c r="K47" s="171" t="s">
        <v>93</v>
      </c>
      <c r="L47" s="171" t="s">
        <v>93</v>
      </c>
      <c r="M47" s="6" t="s">
        <v>75</v>
      </c>
      <c r="N47" s="6" t="s">
        <v>77</v>
      </c>
      <c r="O47" s="6" t="s">
        <v>77</v>
      </c>
      <c r="P47" s="64" t="s">
        <v>112</v>
      </c>
      <c r="Q47" s="12">
        <v>47903.360000000001</v>
      </c>
      <c r="R47" s="260" t="s">
        <v>77</v>
      </c>
      <c r="S47" s="260" t="s">
        <v>77</v>
      </c>
      <c r="T47" s="260" t="s">
        <v>77</v>
      </c>
      <c r="U47" s="260" t="s">
        <v>112</v>
      </c>
      <c r="V47" s="260" t="s">
        <v>131</v>
      </c>
      <c r="W47" s="229">
        <v>42397</v>
      </c>
      <c r="X47" s="235">
        <v>41296</v>
      </c>
      <c r="Y47" s="232">
        <v>47903.360000000001</v>
      </c>
      <c r="Z47" s="149" t="s">
        <v>67</v>
      </c>
      <c r="AA47" s="149" t="s">
        <v>68</v>
      </c>
      <c r="AB47" s="149" t="s">
        <v>69</v>
      </c>
      <c r="AC47" s="149" t="s">
        <v>70</v>
      </c>
      <c r="AD47" s="149" t="s">
        <v>111</v>
      </c>
      <c r="AE47" s="149" t="s">
        <v>71</v>
      </c>
      <c r="AF47" s="184">
        <v>42397</v>
      </c>
      <c r="AG47" s="184">
        <v>42397</v>
      </c>
      <c r="AH47" s="149" t="s">
        <v>57</v>
      </c>
      <c r="AI47" s="149" t="s">
        <v>72</v>
      </c>
      <c r="AJ47" s="149" t="s">
        <v>73</v>
      </c>
      <c r="AK47" s="149" t="s">
        <v>72</v>
      </c>
      <c r="AL47" s="149" t="s">
        <v>72</v>
      </c>
      <c r="AM47" s="149" t="s">
        <v>72</v>
      </c>
      <c r="AN47" s="149" t="s">
        <v>72</v>
      </c>
      <c r="AO47" s="149" t="s">
        <v>74</v>
      </c>
      <c r="AP47" s="149" t="s">
        <v>74</v>
      </c>
      <c r="AQ47" s="149" t="s">
        <v>74</v>
      </c>
      <c r="AR47" s="149" t="s">
        <v>74</v>
      </c>
      <c r="AS47" s="149" t="s">
        <v>74</v>
      </c>
      <c r="AT47" s="149" t="s">
        <v>74</v>
      </c>
      <c r="AU47" s="149" t="s">
        <v>74</v>
      </c>
      <c r="AV47" s="149" t="s">
        <v>74</v>
      </c>
      <c r="AW47" s="149" t="s">
        <v>74</v>
      </c>
    </row>
    <row r="48" spans="1:49" s="36" customFormat="1" ht="22.15" customHeight="1" x14ac:dyDescent="0.25">
      <c r="A48" s="150"/>
      <c r="B48" s="150"/>
      <c r="C48" s="150"/>
      <c r="D48" s="150"/>
      <c r="E48" s="150"/>
      <c r="F48" s="150"/>
      <c r="G48" s="150"/>
      <c r="H48" s="150"/>
      <c r="I48" s="150"/>
      <c r="J48" s="171"/>
      <c r="K48" s="171"/>
      <c r="L48" s="171"/>
      <c r="M48" s="6" t="s">
        <v>75</v>
      </c>
      <c r="N48" s="6" t="s">
        <v>77</v>
      </c>
      <c r="O48" s="6" t="s">
        <v>77</v>
      </c>
      <c r="P48" s="64" t="s">
        <v>115</v>
      </c>
      <c r="Q48" s="12">
        <v>59373.440000000002</v>
      </c>
      <c r="R48" s="150"/>
      <c r="S48" s="150"/>
      <c r="T48" s="150"/>
      <c r="U48" s="261"/>
      <c r="V48" s="261"/>
      <c r="W48" s="230"/>
      <c r="X48" s="236"/>
      <c r="Y48" s="233"/>
      <c r="Z48" s="150"/>
      <c r="AA48" s="150"/>
      <c r="AB48" s="150"/>
      <c r="AC48" s="150"/>
      <c r="AD48" s="150"/>
      <c r="AE48" s="150"/>
      <c r="AF48" s="185"/>
      <c r="AG48" s="185"/>
      <c r="AH48" s="150"/>
      <c r="AI48" s="150"/>
      <c r="AJ48" s="150"/>
      <c r="AK48" s="150"/>
      <c r="AL48" s="150"/>
      <c r="AM48" s="150"/>
      <c r="AN48" s="150"/>
      <c r="AO48" s="150"/>
      <c r="AP48" s="150"/>
      <c r="AQ48" s="150"/>
      <c r="AR48" s="150"/>
      <c r="AS48" s="150"/>
      <c r="AT48" s="150"/>
      <c r="AU48" s="150"/>
      <c r="AV48" s="150"/>
      <c r="AW48" s="150"/>
    </row>
    <row r="49" spans="1:49" s="36" customFormat="1" ht="22.15" customHeight="1" x14ac:dyDescent="0.25">
      <c r="A49" s="151"/>
      <c r="B49" s="151"/>
      <c r="C49" s="151"/>
      <c r="D49" s="151"/>
      <c r="E49" s="151"/>
      <c r="F49" s="151"/>
      <c r="G49" s="151"/>
      <c r="H49" s="151"/>
      <c r="I49" s="151"/>
      <c r="J49" s="171"/>
      <c r="K49" s="171"/>
      <c r="L49" s="171"/>
      <c r="M49" s="6" t="s">
        <v>75</v>
      </c>
      <c r="N49" s="6" t="s">
        <v>77</v>
      </c>
      <c r="O49" s="6" t="s">
        <v>77</v>
      </c>
      <c r="P49" s="64" t="s">
        <v>117</v>
      </c>
      <c r="Q49" s="12">
        <v>49992.68</v>
      </c>
      <c r="R49" s="151"/>
      <c r="S49" s="151"/>
      <c r="T49" s="151"/>
      <c r="U49" s="262"/>
      <c r="V49" s="262"/>
      <c r="W49" s="231"/>
      <c r="X49" s="237"/>
      <c r="Y49" s="234"/>
      <c r="Z49" s="151"/>
      <c r="AA49" s="151"/>
      <c r="AB49" s="151"/>
      <c r="AC49" s="151"/>
      <c r="AD49" s="151"/>
      <c r="AE49" s="151"/>
      <c r="AF49" s="186"/>
      <c r="AG49" s="186"/>
      <c r="AH49" s="151"/>
      <c r="AI49" s="151"/>
      <c r="AJ49" s="151"/>
      <c r="AK49" s="151"/>
      <c r="AL49" s="151"/>
      <c r="AM49" s="151"/>
      <c r="AN49" s="151"/>
      <c r="AO49" s="151"/>
      <c r="AP49" s="151"/>
      <c r="AQ49" s="151"/>
      <c r="AR49" s="151"/>
      <c r="AS49" s="151"/>
      <c r="AT49" s="151"/>
      <c r="AU49" s="151"/>
      <c r="AV49" s="151"/>
      <c r="AW49" s="151"/>
    </row>
    <row r="50" spans="1:49" s="36" customFormat="1" ht="63" customHeight="1" x14ac:dyDescent="0.25">
      <c r="A50" s="64" t="s">
        <v>53</v>
      </c>
      <c r="B50" s="64" t="s">
        <v>54</v>
      </c>
      <c r="C50" s="64">
        <v>2016</v>
      </c>
      <c r="D50" s="64" t="s">
        <v>55</v>
      </c>
      <c r="E50" s="64">
        <v>109</v>
      </c>
      <c r="F50" s="64" t="s">
        <v>56</v>
      </c>
      <c r="G50" s="6" t="s">
        <v>57</v>
      </c>
      <c r="H50" s="64" t="s">
        <v>58</v>
      </c>
      <c r="I50" s="64" t="s">
        <v>58</v>
      </c>
      <c r="J50" s="64" t="s">
        <v>132</v>
      </c>
      <c r="K50" s="64" t="s">
        <v>60</v>
      </c>
      <c r="L50" s="64" t="s">
        <v>60</v>
      </c>
      <c r="M50" s="39" t="s">
        <v>61</v>
      </c>
      <c r="N50" s="39" t="s">
        <v>62</v>
      </c>
      <c r="O50" s="39" t="s">
        <v>63</v>
      </c>
      <c r="P50" s="10" t="s">
        <v>64</v>
      </c>
      <c r="Q50" s="12">
        <v>12296</v>
      </c>
      <c r="R50" s="39" t="s">
        <v>61</v>
      </c>
      <c r="S50" s="39" t="s">
        <v>62</v>
      </c>
      <c r="T50" s="39" t="s">
        <v>63</v>
      </c>
      <c r="U50" s="11" t="s">
        <v>123</v>
      </c>
      <c r="V50" s="64" t="s">
        <v>133</v>
      </c>
      <c r="W50" s="70">
        <v>42380</v>
      </c>
      <c r="X50" s="12">
        <v>10600</v>
      </c>
      <c r="Y50" s="3">
        <v>12296</v>
      </c>
      <c r="Z50" s="64" t="s">
        <v>67</v>
      </c>
      <c r="AA50" s="64" t="s">
        <v>68</v>
      </c>
      <c r="AB50" s="64" t="s">
        <v>69</v>
      </c>
      <c r="AC50" s="64" t="s">
        <v>70</v>
      </c>
      <c r="AD50" s="64" t="s">
        <v>132</v>
      </c>
      <c r="AE50" s="64" t="s">
        <v>71</v>
      </c>
      <c r="AF50" s="70">
        <v>42380</v>
      </c>
      <c r="AG50" s="70">
        <v>42380</v>
      </c>
      <c r="AH50" s="6" t="s">
        <v>57</v>
      </c>
      <c r="AI50" s="64" t="s">
        <v>72</v>
      </c>
      <c r="AJ50" s="64" t="s">
        <v>73</v>
      </c>
      <c r="AK50" s="64" t="s">
        <v>72</v>
      </c>
      <c r="AL50" s="64" t="s">
        <v>72</v>
      </c>
      <c r="AM50" s="64" t="s">
        <v>72</v>
      </c>
      <c r="AN50" s="64" t="s">
        <v>72</v>
      </c>
      <c r="AO50" s="64" t="s">
        <v>74</v>
      </c>
      <c r="AP50" s="64" t="s">
        <v>74</v>
      </c>
      <c r="AQ50" s="64" t="s">
        <v>74</v>
      </c>
      <c r="AR50" s="64" t="s">
        <v>74</v>
      </c>
      <c r="AS50" s="64" t="s">
        <v>74</v>
      </c>
      <c r="AT50" s="64" t="s">
        <v>74</v>
      </c>
      <c r="AU50" s="64" t="s">
        <v>74</v>
      </c>
      <c r="AV50" s="64" t="s">
        <v>74</v>
      </c>
      <c r="AW50" s="64" t="s">
        <v>74</v>
      </c>
    </row>
    <row r="51" spans="1:49" s="36" customFormat="1" ht="66" customHeight="1" x14ac:dyDescent="0.25">
      <c r="A51" s="64" t="s">
        <v>134</v>
      </c>
      <c r="B51" s="64" t="s">
        <v>54</v>
      </c>
      <c r="C51" s="64">
        <v>2016</v>
      </c>
      <c r="D51" s="64" t="s">
        <v>55</v>
      </c>
      <c r="E51" s="64">
        <v>1</v>
      </c>
      <c r="F51" s="64" t="s">
        <v>135</v>
      </c>
      <c r="G51" s="6" t="s">
        <v>57</v>
      </c>
      <c r="H51" s="64" t="s">
        <v>58</v>
      </c>
      <c r="I51" s="64" t="s">
        <v>58</v>
      </c>
      <c r="J51" s="64" t="s">
        <v>136</v>
      </c>
      <c r="K51" s="64" t="s">
        <v>137</v>
      </c>
      <c r="L51" s="64" t="s">
        <v>137</v>
      </c>
      <c r="M51" s="6" t="s">
        <v>75</v>
      </c>
      <c r="N51" s="6" t="s">
        <v>77</v>
      </c>
      <c r="O51" s="6" t="s">
        <v>77</v>
      </c>
      <c r="P51" s="64" t="s">
        <v>138</v>
      </c>
      <c r="Q51" s="12">
        <v>2911896.96</v>
      </c>
      <c r="R51" s="6" t="s">
        <v>77</v>
      </c>
      <c r="S51" s="6" t="s">
        <v>77</v>
      </c>
      <c r="T51" s="6" t="s">
        <v>77</v>
      </c>
      <c r="U51" s="64" t="s">
        <v>139</v>
      </c>
      <c r="V51" s="64" t="s">
        <v>140</v>
      </c>
      <c r="W51" s="70">
        <v>42375</v>
      </c>
      <c r="X51" s="12">
        <v>2510256</v>
      </c>
      <c r="Y51" s="3">
        <v>2911896.96</v>
      </c>
      <c r="Z51" s="68" t="s">
        <v>67</v>
      </c>
      <c r="AA51" s="64" t="s">
        <v>68</v>
      </c>
      <c r="AB51" s="64" t="s">
        <v>69</v>
      </c>
      <c r="AC51" s="64" t="s">
        <v>70</v>
      </c>
      <c r="AD51" s="64" t="s">
        <v>136</v>
      </c>
      <c r="AE51" s="64" t="s">
        <v>71</v>
      </c>
      <c r="AF51" s="70">
        <v>42375</v>
      </c>
      <c r="AG51" s="70">
        <v>42375</v>
      </c>
      <c r="AH51" s="6" t="s">
        <v>57</v>
      </c>
      <c r="AI51" s="64" t="s">
        <v>72</v>
      </c>
      <c r="AJ51" s="64" t="s">
        <v>73</v>
      </c>
      <c r="AK51" s="64" t="s">
        <v>72</v>
      </c>
      <c r="AL51" s="64" t="s">
        <v>72</v>
      </c>
      <c r="AM51" s="64" t="s">
        <v>72</v>
      </c>
      <c r="AN51" s="64" t="s">
        <v>72</v>
      </c>
      <c r="AO51" s="64" t="s">
        <v>74</v>
      </c>
      <c r="AP51" s="64" t="s">
        <v>74</v>
      </c>
      <c r="AQ51" s="64" t="s">
        <v>74</v>
      </c>
      <c r="AR51" s="64" t="s">
        <v>74</v>
      </c>
      <c r="AS51" s="64" t="s">
        <v>74</v>
      </c>
      <c r="AT51" s="64" t="s">
        <v>74</v>
      </c>
      <c r="AU51" s="64" t="s">
        <v>74</v>
      </c>
      <c r="AV51" s="64" t="s">
        <v>74</v>
      </c>
      <c r="AW51" s="64" t="s">
        <v>74</v>
      </c>
    </row>
    <row r="52" spans="1:49" s="36" customFormat="1" ht="64.900000000000006" customHeight="1" x14ac:dyDescent="0.25">
      <c r="A52" s="64" t="s">
        <v>134</v>
      </c>
      <c r="B52" s="64" t="s">
        <v>80</v>
      </c>
      <c r="C52" s="64">
        <v>2016</v>
      </c>
      <c r="D52" s="64" t="s">
        <v>55</v>
      </c>
      <c r="E52" s="64">
        <v>6</v>
      </c>
      <c r="F52" s="64" t="s">
        <v>135</v>
      </c>
      <c r="G52" s="6" t="s">
        <v>57</v>
      </c>
      <c r="H52" s="64" t="s">
        <v>58</v>
      </c>
      <c r="I52" s="64" t="s">
        <v>58</v>
      </c>
      <c r="J52" s="64" t="s">
        <v>141</v>
      </c>
      <c r="K52" s="64" t="s">
        <v>93</v>
      </c>
      <c r="L52" s="64" t="s">
        <v>93</v>
      </c>
      <c r="M52" s="6" t="s">
        <v>75</v>
      </c>
      <c r="N52" s="6" t="s">
        <v>77</v>
      </c>
      <c r="O52" s="6" t="s">
        <v>77</v>
      </c>
      <c r="P52" s="64" t="s">
        <v>142</v>
      </c>
      <c r="Q52" s="12">
        <v>11584872.300000001</v>
      </c>
      <c r="R52" s="6" t="s">
        <v>77</v>
      </c>
      <c r="S52" s="6" t="s">
        <v>77</v>
      </c>
      <c r="T52" s="6" t="s">
        <v>77</v>
      </c>
      <c r="U52" s="64" t="s">
        <v>142</v>
      </c>
      <c r="V52" s="64" t="s">
        <v>143</v>
      </c>
      <c r="W52" s="70">
        <v>42383</v>
      </c>
      <c r="X52" s="12">
        <v>9986958.8793103453</v>
      </c>
      <c r="Y52" s="3">
        <v>11584872.300000001</v>
      </c>
      <c r="Z52" s="68" t="s">
        <v>67</v>
      </c>
      <c r="AA52" s="64" t="s">
        <v>68</v>
      </c>
      <c r="AB52" s="64" t="s">
        <v>69</v>
      </c>
      <c r="AC52" s="64" t="s">
        <v>70</v>
      </c>
      <c r="AD52" s="64" t="s">
        <v>141</v>
      </c>
      <c r="AE52" s="64" t="s">
        <v>71</v>
      </c>
      <c r="AF52" s="70">
        <v>42383</v>
      </c>
      <c r="AG52" s="70">
        <v>42393</v>
      </c>
      <c r="AH52" s="6" t="s">
        <v>57</v>
      </c>
      <c r="AI52" s="64" t="s">
        <v>72</v>
      </c>
      <c r="AJ52" s="64" t="s">
        <v>73</v>
      </c>
      <c r="AK52" s="64" t="s">
        <v>72</v>
      </c>
      <c r="AL52" s="64" t="s">
        <v>72</v>
      </c>
      <c r="AM52" s="64" t="s">
        <v>72</v>
      </c>
      <c r="AN52" s="64" t="s">
        <v>72</v>
      </c>
      <c r="AO52" s="64" t="s">
        <v>74</v>
      </c>
      <c r="AP52" s="64" t="s">
        <v>74</v>
      </c>
      <c r="AQ52" s="64" t="s">
        <v>74</v>
      </c>
      <c r="AR52" s="64" t="s">
        <v>74</v>
      </c>
      <c r="AS52" s="64" t="s">
        <v>74</v>
      </c>
      <c r="AT52" s="64" t="s">
        <v>74</v>
      </c>
      <c r="AU52" s="64" t="s">
        <v>74</v>
      </c>
      <c r="AV52" s="64" t="s">
        <v>74</v>
      </c>
      <c r="AW52" s="64" t="s">
        <v>74</v>
      </c>
    </row>
    <row r="53" spans="1:49" s="36" customFormat="1" ht="63" customHeight="1" x14ac:dyDescent="0.25">
      <c r="A53" s="64" t="s">
        <v>134</v>
      </c>
      <c r="B53" s="64" t="s">
        <v>80</v>
      </c>
      <c r="C53" s="64">
        <v>2016</v>
      </c>
      <c r="D53" s="64" t="s">
        <v>55</v>
      </c>
      <c r="E53" s="64">
        <v>4</v>
      </c>
      <c r="F53" s="64" t="s">
        <v>135</v>
      </c>
      <c r="G53" s="6" t="s">
        <v>57</v>
      </c>
      <c r="H53" s="64" t="s">
        <v>58</v>
      </c>
      <c r="I53" s="64" t="s">
        <v>58</v>
      </c>
      <c r="J53" s="64" t="s">
        <v>144</v>
      </c>
      <c r="K53" s="64" t="s">
        <v>60</v>
      </c>
      <c r="L53" s="64" t="s">
        <v>60</v>
      </c>
      <c r="M53" s="6" t="s">
        <v>75</v>
      </c>
      <c r="N53" s="6" t="s">
        <v>77</v>
      </c>
      <c r="O53" s="6" t="s">
        <v>77</v>
      </c>
      <c r="P53" s="64" t="s">
        <v>145</v>
      </c>
      <c r="Q53" s="12">
        <v>945400</v>
      </c>
      <c r="R53" s="6" t="s">
        <v>77</v>
      </c>
      <c r="S53" s="6" t="s">
        <v>77</v>
      </c>
      <c r="T53" s="6" t="s">
        <v>77</v>
      </c>
      <c r="U53" s="64" t="s">
        <v>145</v>
      </c>
      <c r="V53" s="64" t="s">
        <v>146</v>
      </c>
      <c r="W53" s="70">
        <v>42380</v>
      </c>
      <c r="X53" s="12">
        <v>815000</v>
      </c>
      <c r="Y53" s="3">
        <v>945400</v>
      </c>
      <c r="Z53" s="68" t="s">
        <v>67</v>
      </c>
      <c r="AA53" s="64" t="s">
        <v>68</v>
      </c>
      <c r="AB53" s="64" t="s">
        <v>69</v>
      </c>
      <c r="AC53" s="64" t="s">
        <v>70</v>
      </c>
      <c r="AD53" s="64" t="s">
        <v>144</v>
      </c>
      <c r="AE53" s="64" t="s">
        <v>71</v>
      </c>
      <c r="AF53" s="70">
        <v>42380</v>
      </c>
      <c r="AG53" s="70">
        <v>42385</v>
      </c>
      <c r="AH53" s="6" t="s">
        <v>57</v>
      </c>
      <c r="AI53" s="64" t="s">
        <v>72</v>
      </c>
      <c r="AJ53" s="64" t="s">
        <v>73</v>
      </c>
      <c r="AK53" s="64" t="s">
        <v>72</v>
      </c>
      <c r="AL53" s="64" t="s">
        <v>72</v>
      </c>
      <c r="AM53" s="64" t="s">
        <v>72</v>
      </c>
      <c r="AN53" s="64" t="s">
        <v>72</v>
      </c>
      <c r="AO53" s="64" t="s">
        <v>74</v>
      </c>
      <c r="AP53" s="64" t="s">
        <v>74</v>
      </c>
      <c r="AQ53" s="64" t="s">
        <v>74</v>
      </c>
      <c r="AR53" s="64" t="s">
        <v>74</v>
      </c>
      <c r="AS53" s="64" t="s">
        <v>74</v>
      </c>
      <c r="AT53" s="64" t="s">
        <v>74</v>
      </c>
      <c r="AU53" s="64" t="s">
        <v>74</v>
      </c>
      <c r="AV53" s="64" t="s">
        <v>74</v>
      </c>
      <c r="AW53" s="64" t="s">
        <v>74</v>
      </c>
    </row>
    <row r="54" spans="1:49" s="36" customFormat="1" ht="49.9" customHeight="1" x14ac:dyDescent="0.25">
      <c r="A54" s="64" t="s">
        <v>134</v>
      </c>
      <c r="B54" s="64" t="s">
        <v>80</v>
      </c>
      <c r="C54" s="64">
        <v>2016</v>
      </c>
      <c r="D54" s="64" t="s">
        <v>55</v>
      </c>
      <c r="E54" s="64">
        <v>7</v>
      </c>
      <c r="F54" s="64" t="s">
        <v>135</v>
      </c>
      <c r="G54" s="6" t="s">
        <v>57</v>
      </c>
      <c r="H54" s="64" t="s">
        <v>58</v>
      </c>
      <c r="I54" s="64" t="s">
        <v>58</v>
      </c>
      <c r="J54" s="64" t="s">
        <v>147</v>
      </c>
      <c r="K54" s="64" t="s">
        <v>60</v>
      </c>
      <c r="L54" s="64" t="s">
        <v>60</v>
      </c>
      <c r="M54" s="6" t="s">
        <v>75</v>
      </c>
      <c r="N54" s="6" t="s">
        <v>77</v>
      </c>
      <c r="O54" s="6" t="s">
        <v>77</v>
      </c>
      <c r="P54" s="64" t="s">
        <v>148</v>
      </c>
      <c r="Q54" s="12">
        <v>543900</v>
      </c>
      <c r="R54" s="6" t="s">
        <v>77</v>
      </c>
      <c r="S54" s="6" t="s">
        <v>77</v>
      </c>
      <c r="T54" s="6" t="s">
        <v>77</v>
      </c>
      <c r="U54" s="64" t="s">
        <v>148</v>
      </c>
      <c r="V54" s="64" t="s">
        <v>149</v>
      </c>
      <c r="W54" s="70">
        <v>42387</v>
      </c>
      <c r="X54" s="12">
        <v>468879.31034482759</v>
      </c>
      <c r="Y54" s="3">
        <v>543900</v>
      </c>
      <c r="Z54" s="68" t="s">
        <v>67</v>
      </c>
      <c r="AA54" s="64" t="s">
        <v>68</v>
      </c>
      <c r="AB54" s="64" t="s">
        <v>69</v>
      </c>
      <c r="AC54" s="64" t="s">
        <v>70</v>
      </c>
      <c r="AD54" s="64" t="s">
        <v>147</v>
      </c>
      <c r="AE54" s="64" t="s">
        <v>71</v>
      </c>
      <c r="AF54" s="70">
        <v>42387</v>
      </c>
      <c r="AG54" s="70">
        <v>42397</v>
      </c>
      <c r="AH54" s="6" t="s">
        <v>57</v>
      </c>
      <c r="AI54" s="64" t="s">
        <v>72</v>
      </c>
      <c r="AJ54" s="64" t="s">
        <v>73</v>
      </c>
      <c r="AK54" s="64" t="s">
        <v>72</v>
      </c>
      <c r="AL54" s="64" t="s">
        <v>72</v>
      </c>
      <c r="AM54" s="64" t="s">
        <v>72</v>
      </c>
      <c r="AN54" s="64" t="s">
        <v>72</v>
      </c>
      <c r="AO54" s="64" t="s">
        <v>74</v>
      </c>
      <c r="AP54" s="64" t="s">
        <v>74</v>
      </c>
      <c r="AQ54" s="64" t="s">
        <v>74</v>
      </c>
      <c r="AR54" s="64" t="s">
        <v>74</v>
      </c>
      <c r="AS54" s="64" t="s">
        <v>74</v>
      </c>
      <c r="AT54" s="64" t="s">
        <v>74</v>
      </c>
      <c r="AU54" s="64" t="s">
        <v>74</v>
      </c>
      <c r="AV54" s="64" t="s">
        <v>74</v>
      </c>
      <c r="AW54" s="64" t="s">
        <v>74</v>
      </c>
    </row>
    <row r="55" spans="1:49" s="36" customFormat="1" ht="49.9" customHeight="1" x14ac:dyDescent="0.25">
      <c r="A55" s="64" t="s">
        <v>134</v>
      </c>
      <c r="B55" s="64" t="s">
        <v>80</v>
      </c>
      <c r="C55" s="64">
        <v>2016</v>
      </c>
      <c r="D55" s="64" t="s">
        <v>55</v>
      </c>
      <c r="E55" s="64">
        <v>10</v>
      </c>
      <c r="F55" s="64" t="s">
        <v>135</v>
      </c>
      <c r="G55" s="6" t="s">
        <v>57</v>
      </c>
      <c r="H55" s="64" t="s">
        <v>58</v>
      </c>
      <c r="I55" s="64" t="s">
        <v>58</v>
      </c>
      <c r="J55" s="64" t="s">
        <v>150</v>
      </c>
      <c r="K55" s="64" t="s">
        <v>60</v>
      </c>
      <c r="L55" s="64" t="s">
        <v>60</v>
      </c>
      <c r="M55" s="6" t="s">
        <v>75</v>
      </c>
      <c r="N55" s="6" t="s">
        <v>77</v>
      </c>
      <c r="O55" s="6" t="s">
        <v>77</v>
      </c>
      <c r="P55" s="64" t="s">
        <v>151</v>
      </c>
      <c r="Q55" s="12">
        <v>5046000</v>
      </c>
      <c r="R55" s="6" t="s">
        <v>77</v>
      </c>
      <c r="S55" s="6" t="s">
        <v>77</v>
      </c>
      <c r="T55" s="6" t="s">
        <v>77</v>
      </c>
      <c r="U55" s="64" t="s">
        <v>151</v>
      </c>
      <c r="V55" s="64" t="s">
        <v>152</v>
      </c>
      <c r="W55" s="70">
        <v>42387</v>
      </c>
      <c r="X55" s="12">
        <v>4350000</v>
      </c>
      <c r="Y55" s="3">
        <v>5046000</v>
      </c>
      <c r="Z55" s="68" t="s">
        <v>67</v>
      </c>
      <c r="AA55" s="64" t="s">
        <v>68</v>
      </c>
      <c r="AB55" s="64" t="s">
        <v>69</v>
      </c>
      <c r="AC55" s="64" t="s">
        <v>70</v>
      </c>
      <c r="AD55" s="64" t="s">
        <v>150</v>
      </c>
      <c r="AE55" s="64" t="s">
        <v>71</v>
      </c>
      <c r="AF55" s="70">
        <v>42387</v>
      </c>
      <c r="AG55" s="70">
        <v>42397</v>
      </c>
      <c r="AH55" s="6" t="s">
        <v>57</v>
      </c>
      <c r="AI55" s="64" t="s">
        <v>72</v>
      </c>
      <c r="AJ55" s="64" t="s">
        <v>73</v>
      </c>
      <c r="AK55" s="64" t="s">
        <v>72</v>
      </c>
      <c r="AL55" s="64" t="s">
        <v>72</v>
      </c>
      <c r="AM55" s="64" t="s">
        <v>72</v>
      </c>
      <c r="AN55" s="64" t="s">
        <v>72</v>
      </c>
      <c r="AO55" s="64" t="s">
        <v>74</v>
      </c>
      <c r="AP55" s="64" t="s">
        <v>74</v>
      </c>
      <c r="AQ55" s="64" t="s">
        <v>74</v>
      </c>
      <c r="AR55" s="64" t="s">
        <v>74</v>
      </c>
      <c r="AS55" s="64" t="s">
        <v>74</v>
      </c>
      <c r="AT55" s="64" t="s">
        <v>74</v>
      </c>
      <c r="AU55" s="64" t="s">
        <v>74</v>
      </c>
      <c r="AV55" s="64" t="s">
        <v>74</v>
      </c>
      <c r="AW55" s="64" t="s">
        <v>74</v>
      </c>
    </row>
    <row r="56" spans="1:49" s="36" customFormat="1" ht="49.9" customHeight="1" x14ac:dyDescent="0.25">
      <c r="A56" s="64" t="s">
        <v>134</v>
      </c>
      <c r="B56" s="64" t="s">
        <v>80</v>
      </c>
      <c r="C56" s="64">
        <v>2016</v>
      </c>
      <c r="D56" s="64" t="s">
        <v>55</v>
      </c>
      <c r="E56" s="64">
        <v>11</v>
      </c>
      <c r="F56" s="64" t="s">
        <v>135</v>
      </c>
      <c r="G56" s="6" t="s">
        <v>57</v>
      </c>
      <c r="H56" s="64" t="s">
        <v>58</v>
      </c>
      <c r="I56" s="64" t="s">
        <v>58</v>
      </c>
      <c r="J56" s="64" t="s">
        <v>153</v>
      </c>
      <c r="K56" s="64" t="s">
        <v>60</v>
      </c>
      <c r="L56" s="64" t="s">
        <v>60</v>
      </c>
      <c r="M56" s="6" t="s">
        <v>75</v>
      </c>
      <c r="N56" s="6" t="s">
        <v>77</v>
      </c>
      <c r="O56" s="6" t="s">
        <v>77</v>
      </c>
      <c r="P56" s="64" t="s">
        <v>151</v>
      </c>
      <c r="Q56" s="12">
        <v>12180000</v>
      </c>
      <c r="R56" s="6" t="s">
        <v>77</v>
      </c>
      <c r="S56" s="6" t="s">
        <v>77</v>
      </c>
      <c r="T56" s="6" t="s">
        <v>77</v>
      </c>
      <c r="U56" s="64" t="s">
        <v>151</v>
      </c>
      <c r="V56" s="64" t="s">
        <v>154</v>
      </c>
      <c r="W56" s="70">
        <v>42387</v>
      </c>
      <c r="X56" s="12">
        <v>10500000</v>
      </c>
      <c r="Y56" s="3">
        <v>12180000</v>
      </c>
      <c r="Z56" s="68" t="s">
        <v>67</v>
      </c>
      <c r="AA56" s="64" t="s">
        <v>68</v>
      </c>
      <c r="AB56" s="64" t="s">
        <v>69</v>
      </c>
      <c r="AC56" s="64" t="s">
        <v>70</v>
      </c>
      <c r="AD56" s="64" t="s">
        <v>153</v>
      </c>
      <c r="AE56" s="64" t="s">
        <v>71</v>
      </c>
      <c r="AF56" s="70">
        <v>42387</v>
      </c>
      <c r="AG56" s="70">
        <v>42397</v>
      </c>
      <c r="AH56" s="6" t="s">
        <v>57</v>
      </c>
      <c r="AI56" s="64" t="s">
        <v>72</v>
      </c>
      <c r="AJ56" s="64" t="s">
        <v>73</v>
      </c>
      <c r="AK56" s="64" t="s">
        <v>72</v>
      </c>
      <c r="AL56" s="64" t="s">
        <v>72</v>
      </c>
      <c r="AM56" s="64" t="s">
        <v>72</v>
      </c>
      <c r="AN56" s="64" t="s">
        <v>72</v>
      </c>
      <c r="AO56" s="64" t="s">
        <v>74</v>
      </c>
      <c r="AP56" s="64" t="s">
        <v>74</v>
      </c>
      <c r="AQ56" s="64" t="s">
        <v>74</v>
      </c>
      <c r="AR56" s="64" t="s">
        <v>74</v>
      </c>
      <c r="AS56" s="64" t="s">
        <v>74</v>
      </c>
      <c r="AT56" s="64" t="s">
        <v>74</v>
      </c>
      <c r="AU56" s="64" t="s">
        <v>74</v>
      </c>
      <c r="AV56" s="64" t="s">
        <v>74</v>
      </c>
      <c r="AW56" s="64" t="s">
        <v>74</v>
      </c>
    </row>
    <row r="57" spans="1:49" s="36" customFormat="1" ht="49.9" customHeight="1" x14ac:dyDescent="0.25">
      <c r="A57" s="64" t="s">
        <v>134</v>
      </c>
      <c r="B57" s="64" t="s">
        <v>80</v>
      </c>
      <c r="C57" s="64">
        <v>2016</v>
      </c>
      <c r="D57" s="64" t="s">
        <v>55</v>
      </c>
      <c r="E57" s="64">
        <v>12</v>
      </c>
      <c r="F57" s="64" t="s">
        <v>135</v>
      </c>
      <c r="G57" s="6" t="s">
        <v>57</v>
      </c>
      <c r="H57" s="64" t="s">
        <v>58</v>
      </c>
      <c r="I57" s="64" t="s">
        <v>58</v>
      </c>
      <c r="J57" s="64" t="s">
        <v>155</v>
      </c>
      <c r="K57" s="64" t="s">
        <v>60</v>
      </c>
      <c r="L57" s="64" t="s">
        <v>60</v>
      </c>
      <c r="M57" s="6" t="s">
        <v>75</v>
      </c>
      <c r="N57" s="6" t="s">
        <v>77</v>
      </c>
      <c r="O57" s="6" t="s">
        <v>77</v>
      </c>
      <c r="P57" s="64" t="s">
        <v>156</v>
      </c>
      <c r="Q57" s="12">
        <v>15389314</v>
      </c>
      <c r="R57" s="6" t="s">
        <v>77</v>
      </c>
      <c r="S57" s="6" t="s">
        <v>77</v>
      </c>
      <c r="T57" s="6" t="s">
        <v>77</v>
      </c>
      <c r="U57" s="64" t="s">
        <v>156</v>
      </c>
      <c r="V57" s="64" t="s">
        <v>157</v>
      </c>
      <c r="W57" s="70">
        <v>42387</v>
      </c>
      <c r="X57" s="12">
        <v>13266650</v>
      </c>
      <c r="Y57" s="3">
        <v>15389314</v>
      </c>
      <c r="Z57" s="68" t="s">
        <v>67</v>
      </c>
      <c r="AA57" s="64" t="s">
        <v>68</v>
      </c>
      <c r="AB57" s="64" t="s">
        <v>69</v>
      </c>
      <c r="AC57" s="64" t="s">
        <v>70</v>
      </c>
      <c r="AD57" s="64" t="s">
        <v>155</v>
      </c>
      <c r="AE57" s="64" t="s">
        <v>71</v>
      </c>
      <c r="AF57" s="70">
        <v>42387</v>
      </c>
      <c r="AG57" s="70">
        <v>42397</v>
      </c>
      <c r="AH57" s="6" t="s">
        <v>57</v>
      </c>
      <c r="AI57" s="64" t="s">
        <v>72</v>
      </c>
      <c r="AJ57" s="64" t="s">
        <v>73</v>
      </c>
      <c r="AK57" s="64" t="s">
        <v>72</v>
      </c>
      <c r="AL57" s="64" t="s">
        <v>72</v>
      </c>
      <c r="AM57" s="64" t="s">
        <v>72</v>
      </c>
      <c r="AN57" s="64" t="s">
        <v>72</v>
      </c>
      <c r="AO57" s="64" t="s">
        <v>74</v>
      </c>
      <c r="AP57" s="64" t="s">
        <v>74</v>
      </c>
      <c r="AQ57" s="64" t="s">
        <v>74</v>
      </c>
      <c r="AR57" s="64" t="s">
        <v>74</v>
      </c>
      <c r="AS57" s="64" t="s">
        <v>74</v>
      </c>
      <c r="AT57" s="64" t="s">
        <v>74</v>
      </c>
      <c r="AU57" s="64" t="s">
        <v>74</v>
      </c>
      <c r="AV57" s="64" t="s">
        <v>74</v>
      </c>
      <c r="AW57" s="64" t="s">
        <v>74</v>
      </c>
    </row>
    <row r="58" spans="1:49" s="36" customFormat="1" ht="60" customHeight="1" x14ac:dyDescent="0.25">
      <c r="A58" s="64" t="s">
        <v>134</v>
      </c>
      <c r="B58" s="64" t="s">
        <v>80</v>
      </c>
      <c r="C58" s="64">
        <v>2016</v>
      </c>
      <c r="D58" s="64" t="s">
        <v>55</v>
      </c>
      <c r="E58" s="64">
        <v>13</v>
      </c>
      <c r="F58" s="64" t="s">
        <v>135</v>
      </c>
      <c r="G58" s="6" t="s">
        <v>57</v>
      </c>
      <c r="H58" s="64" t="s">
        <v>58</v>
      </c>
      <c r="I58" s="64" t="s">
        <v>58</v>
      </c>
      <c r="J58" s="64" t="s">
        <v>158</v>
      </c>
      <c r="K58" s="64" t="s">
        <v>60</v>
      </c>
      <c r="L58" s="64" t="s">
        <v>60</v>
      </c>
      <c r="M58" s="6" t="s">
        <v>75</v>
      </c>
      <c r="N58" s="6" t="s">
        <v>77</v>
      </c>
      <c r="O58" s="6" t="s">
        <v>77</v>
      </c>
      <c r="P58" s="64" t="s">
        <v>159</v>
      </c>
      <c r="Q58" s="12">
        <v>1243636</v>
      </c>
      <c r="R58" s="6" t="s">
        <v>77</v>
      </c>
      <c r="S58" s="6" t="s">
        <v>77</v>
      </c>
      <c r="T58" s="6" t="s">
        <v>77</v>
      </c>
      <c r="U58" s="64" t="s">
        <v>159</v>
      </c>
      <c r="V58" s="64" t="s">
        <v>160</v>
      </c>
      <c r="W58" s="70">
        <v>42388</v>
      </c>
      <c r="X58" s="12">
        <v>1072100</v>
      </c>
      <c r="Y58" s="3">
        <v>1243636</v>
      </c>
      <c r="Z58" s="68" t="s">
        <v>67</v>
      </c>
      <c r="AA58" s="64" t="s">
        <v>68</v>
      </c>
      <c r="AB58" s="64" t="s">
        <v>69</v>
      </c>
      <c r="AC58" s="64" t="s">
        <v>70</v>
      </c>
      <c r="AD58" s="64" t="s">
        <v>158</v>
      </c>
      <c r="AE58" s="64" t="s">
        <v>71</v>
      </c>
      <c r="AF58" s="70">
        <v>42388</v>
      </c>
      <c r="AG58" s="70">
        <v>42398</v>
      </c>
      <c r="AH58" s="6" t="s">
        <v>57</v>
      </c>
      <c r="AI58" s="64" t="s">
        <v>72</v>
      </c>
      <c r="AJ58" s="64" t="s">
        <v>73</v>
      </c>
      <c r="AK58" s="64" t="s">
        <v>72</v>
      </c>
      <c r="AL58" s="64" t="s">
        <v>72</v>
      </c>
      <c r="AM58" s="64" t="s">
        <v>72</v>
      </c>
      <c r="AN58" s="64" t="s">
        <v>72</v>
      </c>
      <c r="AO58" s="64" t="s">
        <v>74</v>
      </c>
      <c r="AP58" s="64" t="s">
        <v>74</v>
      </c>
      <c r="AQ58" s="64" t="s">
        <v>74</v>
      </c>
      <c r="AR58" s="64" t="s">
        <v>74</v>
      </c>
      <c r="AS58" s="64" t="s">
        <v>74</v>
      </c>
      <c r="AT58" s="64" t="s">
        <v>74</v>
      </c>
      <c r="AU58" s="64" t="s">
        <v>74</v>
      </c>
      <c r="AV58" s="64" t="s">
        <v>74</v>
      </c>
      <c r="AW58" s="64" t="s">
        <v>74</v>
      </c>
    </row>
    <row r="59" spans="1:49" s="36" customFormat="1" ht="60.75" customHeight="1" x14ac:dyDescent="0.25">
      <c r="A59" s="64" t="s">
        <v>134</v>
      </c>
      <c r="B59" s="64" t="s">
        <v>80</v>
      </c>
      <c r="C59" s="64">
        <v>2016</v>
      </c>
      <c r="D59" s="64" t="s">
        <v>55</v>
      </c>
      <c r="E59" s="76" t="s">
        <v>161</v>
      </c>
      <c r="F59" s="64" t="s">
        <v>135</v>
      </c>
      <c r="G59" s="6" t="s">
        <v>57</v>
      </c>
      <c r="H59" s="64" t="s">
        <v>58</v>
      </c>
      <c r="I59" s="64" t="s">
        <v>58</v>
      </c>
      <c r="J59" s="64" t="s">
        <v>162</v>
      </c>
      <c r="K59" s="64" t="s">
        <v>163</v>
      </c>
      <c r="L59" s="64" t="s">
        <v>163</v>
      </c>
      <c r="M59" s="6" t="s">
        <v>75</v>
      </c>
      <c r="N59" s="6" t="s">
        <v>77</v>
      </c>
      <c r="O59" s="6" t="s">
        <v>77</v>
      </c>
      <c r="P59" s="64" t="s">
        <v>164</v>
      </c>
      <c r="Q59" s="12">
        <v>2130920</v>
      </c>
      <c r="R59" s="6" t="s">
        <v>77</v>
      </c>
      <c r="S59" s="6" t="s">
        <v>77</v>
      </c>
      <c r="T59" s="6" t="s">
        <v>77</v>
      </c>
      <c r="U59" s="64" t="s">
        <v>164</v>
      </c>
      <c r="V59" s="64" t="s">
        <v>165</v>
      </c>
      <c r="W59" s="70">
        <v>42390</v>
      </c>
      <c r="X59" s="12">
        <v>1837000.0000000002</v>
      </c>
      <c r="Y59" s="3">
        <v>2130920</v>
      </c>
      <c r="Z59" s="68" t="s">
        <v>67</v>
      </c>
      <c r="AA59" s="64" t="s">
        <v>68</v>
      </c>
      <c r="AB59" s="64" t="s">
        <v>69</v>
      </c>
      <c r="AC59" s="64" t="s">
        <v>70</v>
      </c>
      <c r="AD59" s="64" t="s">
        <v>162</v>
      </c>
      <c r="AE59" s="64" t="s">
        <v>71</v>
      </c>
      <c r="AF59" s="70">
        <v>42390</v>
      </c>
      <c r="AG59" s="70">
        <v>42415</v>
      </c>
      <c r="AH59" s="6" t="s">
        <v>57</v>
      </c>
      <c r="AI59" s="64" t="s">
        <v>72</v>
      </c>
      <c r="AJ59" s="64" t="s">
        <v>73</v>
      </c>
      <c r="AK59" s="64" t="s">
        <v>72</v>
      </c>
      <c r="AL59" s="64" t="s">
        <v>72</v>
      </c>
      <c r="AM59" s="64" t="s">
        <v>72</v>
      </c>
      <c r="AN59" s="64" t="s">
        <v>72</v>
      </c>
      <c r="AO59" s="64" t="s">
        <v>74</v>
      </c>
      <c r="AP59" s="64" t="s">
        <v>74</v>
      </c>
      <c r="AQ59" s="64" t="s">
        <v>74</v>
      </c>
      <c r="AR59" s="64" t="s">
        <v>74</v>
      </c>
      <c r="AS59" s="64" t="s">
        <v>74</v>
      </c>
      <c r="AT59" s="64" t="s">
        <v>74</v>
      </c>
      <c r="AU59" s="64" t="s">
        <v>74</v>
      </c>
      <c r="AV59" s="64" t="s">
        <v>74</v>
      </c>
      <c r="AW59" s="64" t="s">
        <v>74</v>
      </c>
    </row>
    <row r="60" spans="1:49" s="36" customFormat="1" ht="70.900000000000006" customHeight="1" x14ac:dyDescent="0.25">
      <c r="A60" s="64" t="s">
        <v>134</v>
      </c>
      <c r="B60" s="64" t="s">
        <v>80</v>
      </c>
      <c r="C60" s="64">
        <v>2016</v>
      </c>
      <c r="D60" s="64" t="s">
        <v>55</v>
      </c>
      <c r="E60" s="76" t="s">
        <v>161</v>
      </c>
      <c r="F60" s="64" t="s">
        <v>135</v>
      </c>
      <c r="G60" s="6" t="s">
        <v>57</v>
      </c>
      <c r="H60" s="64" t="s">
        <v>58</v>
      </c>
      <c r="I60" s="64" t="s">
        <v>58</v>
      </c>
      <c r="J60" s="64" t="s">
        <v>166</v>
      </c>
      <c r="K60" s="64" t="s">
        <v>163</v>
      </c>
      <c r="L60" s="64" t="s">
        <v>163</v>
      </c>
      <c r="M60" s="6" t="s">
        <v>75</v>
      </c>
      <c r="N60" s="6" t="s">
        <v>77</v>
      </c>
      <c r="O60" s="6" t="s">
        <v>77</v>
      </c>
      <c r="P60" s="64" t="s">
        <v>164</v>
      </c>
      <c r="Q60" s="12">
        <v>5556690.5800000001</v>
      </c>
      <c r="R60" s="6" t="s">
        <v>77</v>
      </c>
      <c r="S60" s="6" t="s">
        <v>77</v>
      </c>
      <c r="T60" s="6" t="s">
        <v>77</v>
      </c>
      <c r="U60" s="64" t="s">
        <v>164</v>
      </c>
      <c r="V60" s="64" t="s">
        <v>167</v>
      </c>
      <c r="W60" s="70">
        <v>42390</v>
      </c>
      <c r="X60" s="12">
        <v>4790250.5</v>
      </c>
      <c r="Y60" s="3">
        <v>5556690.5800000001</v>
      </c>
      <c r="Z60" s="68" t="s">
        <v>67</v>
      </c>
      <c r="AA60" s="64" t="s">
        <v>68</v>
      </c>
      <c r="AB60" s="64" t="s">
        <v>69</v>
      </c>
      <c r="AC60" s="64" t="s">
        <v>70</v>
      </c>
      <c r="AD60" s="64" t="s">
        <v>166</v>
      </c>
      <c r="AE60" s="64" t="s">
        <v>71</v>
      </c>
      <c r="AF60" s="70">
        <v>42390</v>
      </c>
      <c r="AG60" s="70">
        <v>42415</v>
      </c>
      <c r="AH60" s="6" t="s">
        <v>57</v>
      </c>
      <c r="AI60" s="64" t="s">
        <v>72</v>
      </c>
      <c r="AJ60" s="64" t="s">
        <v>73</v>
      </c>
      <c r="AK60" s="64" t="s">
        <v>72</v>
      </c>
      <c r="AL60" s="64" t="s">
        <v>72</v>
      </c>
      <c r="AM60" s="64" t="s">
        <v>72</v>
      </c>
      <c r="AN60" s="64" t="s">
        <v>72</v>
      </c>
      <c r="AO60" s="64" t="s">
        <v>74</v>
      </c>
      <c r="AP60" s="64" t="s">
        <v>74</v>
      </c>
      <c r="AQ60" s="64" t="s">
        <v>74</v>
      </c>
      <c r="AR60" s="64" t="s">
        <v>74</v>
      </c>
      <c r="AS60" s="64" t="s">
        <v>74</v>
      </c>
      <c r="AT60" s="64" t="s">
        <v>74</v>
      </c>
      <c r="AU60" s="64" t="s">
        <v>74</v>
      </c>
      <c r="AV60" s="64" t="s">
        <v>74</v>
      </c>
      <c r="AW60" s="64" t="s">
        <v>74</v>
      </c>
    </row>
    <row r="61" spans="1:49" s="36" customFormat="1" ht="61.9" customHeight="1" x14ac:dyDescent="0.25">
      <c r="A61" s="64" t="s">
        <v>134</v>
      </c>
      <c r="B61" s="64" t="s">
        <v>80</v>
      </c>
      <c r="C61" s="64">
        <v>2016</v>
      </c>
      <c r="D61" s="64" t="s">
        <v>55</v>
      </c>
      <c r="E61" s="64">
        <v>49</v>
      </c>
      <c r="F61" s="64" t="s">
        <v>135</v>
      </c>
      <c r="G61" s="6" t="s">
        <v>57</v>
      </c>
      <c r="H61" s="64" t="s">
        <v>58</v>
      </c>
      <c r="I61" s="64" t="s">
        <v>58</v>
      </c>
      <c r="J61" s="64" t="s">
        <v>168</v>
      </c>
      <c r="K61" s="64" t="s">
        <v>114</v>
      </c>
      <c r="L61" s="64" t="s">
        <v>114</v>
      </c>
      <c r="M61" s="6" t="s">
        <v>75</v>
      </c>
      <c r="N61" s="6" t="s">
        <v>77</v>
      </c>
      <c r="O61" s="6" t="s">
        <v>77</v>
      </c>
      <c r="P61" s="64" t="s">
        <v>142</v>
      </c>
      <c r="Q61" s="12">
        <v>12122267.640000001</v>
      </c>
      <c r="R61" s="6" t="s">
        <v>77</v>
      </c>
      <c r="S61" s="6" t="s">
        <v>77</v>
      </c>
      <c r="T61" s="6" t="s">
        <v>77</v>
      </c>
      <c r="U61" s="64" t="s">
        <v>142</v>
      </c>
      <c r="V61" s="64" t="s">
        <v>169</v>
      </c>
      <c r="W61" s="70">
        <v>42397</v>
      </c>
      <c r="X61" s="12">
        <v>10450230.724137932</v>
      </c>
      <c r="Y61" s="3">
        <v>12122267.640000001</v>
      </c>
      <c r="Z61" s="68" t="s">
        <v>67</v>
      </c>
      <c r="AA61" s="64" t="s">
        <v>68</v>
      </c>
      <c r="AB61" s="64" t="s">
        <v>69</v>
      </c>
      <c r="AC61" s="64" t="s">
        <v>70</v>
      </c>
      <c r="AD61" s="64" t="s">
        <v>168</v>
      </c>
      <c r="AE61" s="64" t="s">
        <v>71</v>
      </c>
      <c r="AF61" s="70">
        <v>42397</v>
      </c>
      <c r="AG61" s="70">
        <v>42407</v>
      </c>
      <c r="AH61" s="6" t="s">
        <v>57</v>
      </c>
      <c r="AI61" s="64" t="s">
        <v>72</v>
      </c>
      <c r="AJ61" s="64" t="s">
        <v>73</v>
      </c>
      <c r="AK61" s="64" t="s">
        <v>72</v>
      </c>
      <c r="AL61" s="64" t="s">
        <v>72</v>
      </c>
      <c r="AM61" s="64" t="s">
        <v>72</v>
      </c>
      <c r="AN61" s="64" t="s">
        <v>72</v>
      </c>
      <c r="AO61" s="64" t="s">
        <v>74</v>
      </c>
      <c r="AP61" s="64" t="s">
        <v>74</v>
      </c>
      <c r="AQ61" s="64" t="s">
        <v>74</v>
      </c>
      <c r="AR61" s="64" t="s">
        <v>74</v>
      </c>
      <c r="AS61" s="64" t="s">
        <v>74</v>
      </c>
      <c r="AT61" s="64" t="s">
        <v>74</v>
      </c>
      <c r="AU61" s="64" t="s">
        <v>74</v>
      </c>
      <c r="AV61" s="64" t="s">
        <v>74</v>
      </c>
      <c r="AW61" s="64" t="s">
        <v>74</v>
      </c>
    </row>
    <row r="62" spans="1:49" s="36" customFormat="1" ht="68.45" customHeight="1" x14ac:dyDescent="0.25">
      <c r="A62" s="64" t="s">
        <v>134</v>
      </c>
      <c r="B62" s="64" t="s">
        <v>80</v>
      </c>
      <c r="C62" s="64">
        <v>2016</v>
      </c>
      <c r="D62" s="64" t="s">
        <v>55</v>
      </c>
      <c r="E62" s="64">
        <v>23</v>
      </c>
      <c r="F62" s="64" t="s">
        <v>135</v>
      </c>
      <c r="G62" s="6" t="s">
        <v>57</v>
      </c>
      <c r="H62" s="64" t="s">
        <v>58</v>
      </c>
      <c r="I62" s="64" t="s">
        <v>58</v>
      </c>
      <c r="J62" s="64" t="s">
        <v>144</v>
      </c>
      <c r="K62" s="64" t="s">
        <v>60</v>
      </c>
      <c r="L62" s="64" t="s">
        <v>60</v>
      </c>
      <c r="M62" s="6" t="s">
        <v>75</v>
      </c>
      <c r="N62" s="6" t="s">
        <v>77</v>
      </c>
      <c r="O62" s="6" t="s">
        <v>77</v>
      </c>
      <c r="P62" s="64" t="s">
        <v>170</v>
      </c>
      <c r="Q62" s="12">
        <v>396590.01</v>
      </c>
      <c r="R62" s="6" t="s">
        <v>77</v>
      </c>
      <c r="S62" s="6" t="s">
        <v>77</v>
      </c>
      <c r="T62" s="6" t="s">
        <v>77</v>
      </c>
      <c r="U62" s="64" t="s">
        <v>170</v>
      </c>
      <c r="V62" s="64" t="s">
        <v>171</v>
      </c>
      <c r="W62" s="70">
        <v>42390</v>
      </c>
      <c r="X62" s="12">
        <v>341887.93965517246</v>
      </c>
      <c r="Y62" s="3">
        <v>396590.01</v>
      </c>
      <c r="Z62" s="68" t="s">
        <v>67</v>
      </c>
      <c r="AA62" s="64" t="s">
        <v>68</v>
      </c>
      <c r="AB62" s="64" t="s">
        <v>69</v>
      </c>
      <c r="AC62" s="64" t="s">
        <v>70</v>
      </c>
      <c r="AD62" s="64" t="s">
        <v>144</v>
      </c>
      <c r="AE62" s="64" t="s">
        <v>71</v>
      </c>
      <c r="AF62" s="70">
        <v>42390</v>
      </c>
      <c r="AG62" s="70">
        <v>42415</v>
      </c>
      <c r="AH62" s="6" t="s">
        <v>57</v>
      </c>
      <c r="AI62" s="64" t="s">
        <v>72</v>
      </c>
      <c r="AJ62" s="64" t="s">
        <v>73</v>
      </c>
      <c r="AK62" s="64" t="s">
        <v>72</v>
      </c>
      <c r="AL62" s="64" t="s">
        <v>72</v>
      </c>
      <c r="AM62" s="64" t="s">
        <v>72</v>
      </c>
      <c r="AN62" s="64" t="s">
        <v>72</v>
      </c>
      <c r="AO62" s="64" t="s">
        <v>74</v>
      </c>
      <c r="AP62" s="64" t="s">
        <v>74</v>
      </c>
      <c r="AQ62" s="64" t="s">
        <v>74</v>
      </c>
      <c r="AR62" s="64" t="s">
        <v>74</v>
      </c>
      <c r="AS62" s="64" t="s">
        <v>74</v>
      </c>
      <c r="AT62" s="64" t="s">
        <v>74</v>
      </c>
      <c r="AU62" s="64" t="s">
        <v>74</v>
      </c>
      <c r="AV62" s="64" t="s">
        <v>74</v>
      </c>
      <c r="AW62" s="64" t="s">
        <v>74</v>
      </c>
    </row>
    <row r="63" spans="1:49" s="36" customFormat="1" ht="28.9" customHeight="1" x14ac:dyDescent="0.25">
      <c r="A63" s="149" t="s">
        <v>134</v>
      </c>
      <c r="B63" s="149" t="s">
        <v>80</v>
      </c>
      <c r="C63" s="149">
        <v>2016</v>
      </c>
      <c r="D63" s="149" t="s">
        <v>55</v>
      </c>
      <c r="E63" s="149">
        <v>17</v>
      </c>
      <c r="F63" s="149" t="s">
        <v>135</v>
      </c>
      <c r="G63" s="149" t="s">
        <v>57</v>
      </c>
      <c r="H63" s="149" t="s">
        <v>58</v>
      </c>
      <c r="I63" s="149" t="s">
        <v>58</v>
      </c>
      <c r="J63" s="171" t="s">
        <v>172</v>
      </c>
      <c r="K63" s="171" t="s">
        <v>93</v>
      </c>
      <c r="L63" s="171" t="s">
        <v>93</v>
      </c>
      <c r="M63" s="6" t="s">
        <v>75</v>
      </c>
      <c r="N63" s="6" t="s">
        <v>77</v>
      </c>
      <c r="O63" s="6" t="s">
        <v>77</v>
      </c>
      <c r="P63" s="64" t="s">
        <v>121</v>
      </c>
      <c r="Q63" s="12">
        <v>1508000</v>
      </c>
      <c r="R63" s="260" t="s">
        <v>77</v>
      </c>
      <c r="S63" s="260" t="s">
        <v>77</v>
      </c>
      <c r="T63" s="260" t="s">
        <v>77</v>
      </c>
      <c r="U63" s="260" t="s">
        <v>121</v>
      </c>
      <c r="V63" s="260" t="s">
        <v>173</v>
      </c>
      <c r="W63" s="229">
        <v>42395</v>
      </c>
      <c r="X63" s="235">
        <v>1300000</v>
      </c>
      <c r="Y63" s="232">
        <v>1508000</v>
      </c>
      <c r="Z63" s="149" t="s">
        <v>67</v>
      </c>
      <c r="AA63" s="149" t="s">
        <v>68</v>
      </c>
      <c r="AB63" s="149" t="s">
        <v>69</v>
      </c>
      <c r="AC63" s="149" t="s">
        <v>70</v>
      </c>
      <c r="AD63" s="149" t="s">
        <v>172</v>
      </c>
      <c r="AE63" s="149" t="s">
        <v>71</v>
      </c>
      <c r="AF63" s="184">
        <v>42395</v>
      </c>
      <c r="AG63" s="184">
        <v>42405</v>
      </c>
      <c r="AH63" s="149" t="s">
        <v>57</v>
      </c>
      <c r="AI63" s="149" t="s">
        <v>72</v>
      </c>
      <c r="AJ63" s="149" t="s">
        <v>73</v>
      </c>
      <c r="AK63" s="149" t="s">
        <v>72</v>
      </c>
      <c r="AL63" s="149" t="s">
        <v>72</v>
      </c>
      <c r="AM63" s="149" t="s">
        <v>72</v>
      </c>
      <c r="AN63" s="149" t="s">
        <v>72</v>
      </c>
      <c r="AO63" s="149" t="s">
        <v>74</v>
      </c>
      <c r="AP63" s="149" t="s">
        <v>74</v>
      </c>
      <c r="AQ63" s="149" t="s">
        <v>74</v>
      </c>
      <c r="AR63" s="149" t="s">
        <v>74</v>
      </c>
      <c r="AS63" s="149" t="s">
        <v>74</v>
      </c>
      <c r="AT63" s="149" t="s">
        <v>74</v>
      </c>
      <c r="AU63" s="149" t="s">
        <v>74</v>
      </c>
      <c r="AV63" s="149" t="s">
        <v>74</v>
      </c>
      <c r="AW63" s="149" t="s">
        <v>74</v>
      </c>
    </row>
    <row r="64" spans="1:49" s="36" customFormat="1" ht="28.9" customHeight="1" x14ac:dyDescent="0.25">
      <c r="A64" s="150"/>
      <c r="B64" s="150"/>
      <c r="C64" s="150"/>
      <c r="D64" s="150"/>
      <c r="E64" s="150"/>
      <c r="F64" s="150"/>
      <c r="G64" s="150"/>
      <c r="H64" s="150"/>
      <c r="I64" s="150"/>
      <c r="J64" s="171"/>
      <c r="K64" s="171"/>
      <c r="L64" s="171"/>
      <c r="M64" s="6" t="s">
        <v>75</v>
      </c>
      <c r="N64" s="6" t="s">
        <v>77</v>
      </c>
      <c r="O64" s="6" t="s">
        <v>77</v>
      </c>
      <c r="P64" s="64" t="s">
        <v>174</v>
      </c>
      <c r="Q64" s="12">
        <v>1605208</v>
      </c>
      <c r="R64" s="150"/>
      <c r="S64" s="150"/>
      <c r="T64" s="150"/>
      <c r="U64" s="261"/>
      <c r="V64" s="261"/>
      <c r="W64" s="230"/>
      <c r="X64" s="236"/>
      <c r="Y64" s="233"/>
      <c r="Z64" s="150"/>
      <c r="AA64" s="150"/>
      <c r="AB64" s="150"/>
      <c r="AC64" s="150"/>
      <c r="AD64" s="150"/>
      <c r="AE64" s="150"/>
      <c r="AF64" s="185"/>
      <c r="AG64" s="185"/>
      <c r="AH64" s="150"/>
      <c r="AI64" s="150"/>
      <c r="AJ64" s="150"/>
      <c r="AK64" s="150"/>
      <c r="AL64" s="150"/>
      <c r="AM64" s="150"/>
      <c r="AN64" s="150"/>
      <c r="AO64" s="150"/>
      <c r="AP64" s="150"/>
      <c r="AQ64" s="150"/>
      <c r="AR64" s="150"/>
      <c r="AS64" s="150"/>
      <c r="AT64" s="150"/>
      <c r="AU64" s="150"/>
      <c r="AV64" s="150"/>
      <c r="AW64" s="150"/>
    </row>
    <row r="65" spans="1:49" s="36" customFormat="1" ht="28.9" customHeight="1" x14ac:dyDescent="0.25">
      <c r="A65" s="151"/>
      <c r="B65" s="151"/>
      <c r="C65" s="151"/>
      <c r="D65" s="151"/>
      <c r="E65" s="151"/>
      <c r="F65" s="151"/>
      <c r="G65" s="151"/>
      <c r="H65" s="151"/>
      <c r="I65" s="151"/>
      <c r="J65" s="171"/>
      <c r="K65" s="171"/>
      <c r="L65" s="171"/>
      <c r="M65" s="6" t="s">
        <v>75</v>
      </c>
      <c r="N65" s="6" t="s">
        <v>77</v>
      </c>
      <c r="O65" s="6" t="s">
        <v>77</v>
      </c>
      <c r="P65" s="64" t="s">
        <v>175</v>
      </c>
      <c r="Q65" s="12">
        <v>1886856</v>
      </c>
      <c r="R65" s="151"/>
      <c r="S65" s="151"/>
      <c r="T65" s="151"/>
      <c r="U65" s="262"/>
      <c r="V65" s="262"/>
      <c r="W65" s="231"/>
      <c r="X65" s="237"/>
      <c r="Y65" s="234"/>
      <c r="Z65" s="151"/>
      <c r="AA65" s="151"/>
      <c r="AB65" s="151"/>
      <c r="AC65" s="151"/>
      <c r="AD65" s="151"/>
      <c r="AE65" s="151"/>
      <c r="AF65" s="186"/>
      <c r="AG65" s="186"/>
      <c r="AH65" s="151"/>
      <c r="AI65" s="151"/>
      <c r="AJ65" s="151"/>
      <c r="AK65" s="151"/>
      <c r="AL65" s="151"/>
      <c r="AM65" s="151"/>
      <c r="AN65" s="151"/>
      <c r="AO65" s="151"/>
      <c r="AP65" s="151"/>
      <c r="AQ65" s="151"/>
      <c r="AR65" s="151"/>
      <c r="AS65" s="151"/>
      <c r="AT65" s="151"/>
      <c r="AU65" s="151"/>
      <c r="AV65" s="151"/>
      <c r="AW65" s="151"/>
    </row>
    <row r="66" spans="1:49" s="36" customFormat="1" ht="22.15" customHeight="1" x14ac:dyDescent="0.25">
      <c r="A66" s="149" t="s">
        <v>53</v>
      </c>
      <c r="B66" s="149" t="s">
        <v>80</v>
      </c>
      <c r="C66" s="149">
        <v>2016</v>
      </c>
      <c r="D66" s="149" t="s">
        <v>176</v>
      </c>
      <c r="E66" s="149">
        <v>29</v>
      </c>
      <c r="F66" s="149" t="s">
        <v>56</v>
      </c>
      <c r="G66" s="149" t="s">
        <v>57</v>
      </c>
      <c r="H66" s="149" t="s">
        <v>58</v>
      </c>
      <c r="I66" s="149" t="s">
        <v>58</v>
      </c>
      <c r="J66" s="171" t="s">
        <v>177</v>
      </c>
      <c r="K66" s="171" t="s">
        <v>97</v>
      </c>
      <c r="L66" s="171" t="s">
        <v>97</v>
      </c>
      <c r="M66" s="6" t="s">
        <v>75</v>
      </c>
      <c r="N66" s="6" t="s">
        <v>77</v>
      </c>
      <c r="O66" s="6" t="s">
        <v>77</v>
      </c>
      <c r="P66" s="64" t="s">
        <v>178</v>
      </c>
      <c r="Q66" s="12">
        <v>345673.41</v>
      </c>
      <c r="R66" s="260" t="s">
        <v>77</v>
      </c>
      <c r="S66" s="260" t="s">
        <v>77</v>
      </c>
      <c r="T66" s="260" t="s">
        <v>77</v>
      </c>
      <c r="U66" s="260" t="s">
        <v>178</v>
      </c>
      <c r="V66" s="260" t="s">
        <v>179</v>
      </c>
      <c r="W66" s="229">
        <v>42404</v>
      </c>
      <c r="X66" s="235">
        <v>297994.31896551722</v>
      </c>
      <c r="Y66" s="232">
        <v>345673.41</v>
      </c>
      <c r="Z66" s="149" t="s">
        <v>67</v>
      </c>
      <c r="AA66" s="149" t="s">
        <v>68</v>
      </c>
      <c r="AB66" s="149" t="s">
        <v>69</v>
      </c>
      <c r="AC66" s="149" t="s">
        <v>70</v>
      </c>
      <c r="AD66" s="149" t="s">
        <v>177</v>
      </c>
      <c r="AE66" s="149" t="s">
        <v>71</v>
      </c>
      <c r="AF66" s="184">
        <v>42404</v>
      </c>
      <c r="AG66" s="184">
        <v>42404</v>
      </c>
      <c r="AH66" s="149" t="s">
        <v>57</v>
      </c>
      <c r="AI66" s="149" t="s">
        <v>72</v>
      </c>
      <c r="AJ66" s="149" t="s">
        <v>73</v>
      </c>
      <c r="AK66" s="149" t="s">
        <v>72</v>
      </c>
      <c r="AL66" s="149" t="s">
        <v>72</v>
      </c>
      <c r="AM66" s="149" t="s">
        <v>72</v>
      </c>
      <c r="AN66" s="149" t="s">
        <v>72</v>
      </c>
      <c r="AO66" s="149" t="s">
        <v>74</v>
      </c>
      <c r="AP66" s="149" t="s">
        <v>74</v>
      </c>
      <c r="AQ66" s="149" t="s">
        <v>74</v>
      </c>
      <c r="AR66" s="149" t="s">
        <v>74</v>
      </c>
      <c r="AS66" s="149" t="s">
        <v>74</v>
      </c>
      <c r="AT66" s="149" t="s">
        <v>74</v>
      </c>
      <c r="AU66" s="149" t="s">
        <v>74</v>
      </c>
      <c r="AV66" s="149" t="s">
        <v>74</v>
      </c>
      <c r="AW66" s="149" t="s">
        <v>74</v>
      </c>
    </row>
    <row r="67" spans="1:49" s="36" customFormat="1" ht="22.15" customHeight="1" x14ac:dyDescent="0.25">
      <c r="A67" s="150"/>
      <c r="B67" s="150"/>
      <c r="C67" s="150"/>
      <c r="D67" s="150"/>
      <c r="E67" s="150"/>
      <c r="F67" s="150"/>
      <c r="G67" s="150"/>
      <c r="H67" s="150"/>
      <c r="I67" s="150"/>
      <c r="J67" s="171"/>
      <c r="K67" s="171"/>
      <c r="L67" s="171"/>
      <c r="M67" s="6" t="s">
        <v>75</v>
      </c>
      <c r="N67" s="6" t="s">
        <v>77</v>
      </c>
      <c r="O67" s="6" t="s">
        <v>77</v>
      </c>
      <c r="P67" s="64" t="s">
        <v>121</v>
      </c>
      <c r="Q67" s="12">
        <v>368720.62</v>
      </c>
      <c r="R67" s="150"/>
      <c r="S67" s="150"/>
      <c r="T67" s="150"/>
      <c r="U67" s="261"/>
      <c r="V67" s="261"/>
      <c r="W67" s="230"/>
      <c r="X67" s="236"/>
      <c r="Y67" s="233"/>
      <c r="Z67" s="150"/>
      <c r="AA67" s="150"/>
      <c r="AB67" s="150"/>
      <c r="AC67" s="150"/>
      <c r="AD67" s="150"/>
      <c r="AE67" s="150"/>
      <c r="AF67" s="185"/>
      <c r="AG67" s="185"/>
      <c r="AH67" s="150"/>
      <c r="AI67" s="150"/>
      <c r="AJ67" s="150"/>
      <c r="AK67" s="150"/>
      <c r="AL67" s="150"/>
      <c r="AM67" s="150"/>
      <c r="AN67" s="150"/>
      <c r="AO67" s="150"/>
      <c r="AP67" s="150"/>
      <c r="AQ67" s="150"/>
      <c r="AR67" s="150"/>
      <c r="AS67" s="150"/>
      <c r="AT67" s="150"/>
      <c r="AU67" s="150"/>
      <c r="AV67" s="150"/>
      <c r="AW67" s="150"/>
    </row>
    <row r="68" spans="1:49" s="36" customFormat="1" ht="22.15" customHeight="1" x14ac:dyDescent="0.25">
      <c r="A68" s="151"/>
      <c r="B68" s="151"/>
      <c r="C68" s="151"/>
      <c r="D68" s="151"/>
      <c r="E68" s="151"/>
      <c r="F68" s="151"/>
      <c r="G68" s="151"/>
      <c r="H68" s="151"/>
      <c r="I68" s="151"/>
      <c r="J68" s="171"/>
      <c r="K68" s="171"/>
      <c r="L68" s="171"/>
      <c r="M68" s="6" t="s">
        <v>75</v>
      </c>
      <c r="N68" s="6" t="s">
        <v>77</v>
      </c>
      <c r="O68" s="6" t="s">
        <v>77</v>
      </c>
      <c r="P68" s="64" t="s">
        <v>180</v>
      </c>
      <c r="Q68" s="12">
        <v>362956.55</v>
      </c>
      <c r="R68" s="151"/>
      <c r="S68" s="151"/>
      <c r="T68" s="151"/>
      <c r="U68" s="262"/>
      <c r="V68" s="262"/>
      <c r="W68" s="231"/>
      <c r="X68" s="237"/>
      <c r="Y68" s="234"/>
      <c r="Z68" s="151"/>
      <c r="AA68" s="151"/>
      <c r="AB68" s="151"/>
      <c r="AC68" s="151"/>
      <c r="AD68" s="151"/>
      <c r="AE68" s="151"/>
      <c r="AF68" s="186"/>
      <c r="AG68" s="186"/>
      <c r="AH68" s="151"/>
      <c r="AI68" s="151"/>
      <c r="AJ68" s="151"/>
      <c r="AK68" s="151"/>
      <c r="AL68" s="151"/>
      <c r="AM68" s="151"/>
      <c r="AN68" s="151"/>
      <c r="AO68" s="151"/>
      <c r="AP68" s="151"/>
      <c r="AQ68" s="151"/>
      <c r="AR68" s="151"/>
      <c r="AS68" s="151"/>
      <c r="AT68" s="151"/>
      <c r="AU68" s="151"/>
      <c r="AV68" s="151"/>
      <c r="AW68" s="151"/>
    </row>
    <row r="69" spans="1:49" s="36" customFormat="1" ht="22.15" customHeight="1" x14ac:dyDescent="0.25">
      <c r="A69" s="149" t="s">
        <v>53</v>
      </c>
      <c r="B69" s="149" t="s">
        <v>80</v>
      </c>
      <c r="C69" s="149">
        <v>2016</v>
      </c>
      <c r="D69" s="149" t="s">
        <v>176</v>
      </c>
      <c r="E69" s="149">
        <v>36</v>
      </c>
      <c r="F69" s="149" t="s">
        <v>56</v>
      </c>
      <c r="G69" s="149" t="s">
        <v>57</v>
      </c>
      <c r="H69" s="149" t="s">
        <v>58</v>
      </c>
      <c r="I69" s="149" t="s">
        <v>58</v>
      </c>
      <c r="J69" s="171" t="s">
        <v>181</v>
      </c>
      <c r="K69" s="171" t="s">
        <v>93</v>
      </c>
      <c r="L69" s="171" t="s">
        <v>93</v>
      </c>
      <c r="M69" s="6" t="s">
        <v>75</v>
      </c>
      <c r="N69" s="6" t="s">
        <v>77</v>
      </c>
      <c r="O69" s="6" t="s">
        <v>77</v>
      </c>
      <c r="P69" s="64" t="s">
        <v>121</v>
      </c>
      <c r="Q69" s="12">
        <v>45784.04</v>
      </c>
      <c r="R69" s="260" t="s">
        <v>77</v>
      </c>
      <c r="S69" s="260" t="s">
        <v>77</v>
      </c>
      <c r="T69" s="260" t="s">
        <v>77</v>
      </c>
      <c r="U69" s="260" t="s">
        <v>121</v>
      </c>
      <c r="V69" s="260" t="s">
        <v>182</v>
      </c>
      <c r="W69" s="229">
        <v>42404</v>
      </c>
      <c r="X69" s="235">
        <v>39469</v>
      </c>
      <c r="Y69" s="232">
        <v>45784.04</v>
      </c>
      <c r="Z69" s="149" t="s">
        <v>67</v>
      </c>
      <c r="AA69" s="149" t="s">
        <v>68</v>
      </c>
      <c r="AB69" s="149" t="s">
        <v>69</v>
      </c>
      <c r="AC69" s="149" t="s">
        <v>70</v>
      </c>
      <c r="AD69" s="149" t="s">
        <v>181</v>
      </c>
      <c r="AE69" s="149" t="s">
        <v>71</v>
      </c>
      <c r="AF69" s="184">
        <v>42404</v>
      </c>
      <c r="AG69" s="184">
        <v>42404</v>
      </c>
      <c r="AH69" s="149" t="s">
        <v>57</v>
      </c>
      <c r="AI69" s="149" t="s">
        <v>72</v>
      </c>
      <c r="AJ69" s="149" t="s">
        <v>73</v>
      </c>
      <c r="AK69" s="149" t="s">
        <v>72</v>
      </c>
      <c r="AL69" s="149" t="s">
        <v>72</v>
      </c>
      <c r="AM69" s="149" t="s">
        <v>72</v>
      </c>
      <c r="AN69" s="149" t="s">
        <v>72</v>
      </c>
      <c r="AO69" s="149" t="s">
        <v>74</v>
      </c>
      <c r="AP69" s="149" t="s">
        <v>74</v>
      </c>
      <c r="AQ69" s="149" t="s">
        <v>74</v>
      </c>
      <c r="AR69" s="149" t="s">
        <v>74</v>
      </c>
      <c r="AS69" s="149" t="s">
        <v>74</v>
      </c>
      <c r="AT69" s="149" t="s">
        <v>74</v>
      </c>
      <c r="AU69" s="149" t="s">
        <v>74</v>
      </c>
      <c r="AV69" s="149" t="s">
        <v>74</v>
      </c>
      <c r="AW69" s="149" t="s">
        <v>74</v>
      </c>
    </row>
    <row r="70" spans="1:49" s="36" customFormat="1" ht="22.15" customHeight="1" x14ac:dyDescent="0.25">
      <c r="A70" s="150"/>
      <c r="B70" s="150"/>
      <c r="C70" s="150"/>
      <c r="D70" s="150"/>
      <c r="E70" s="150"/>
      <c r="F70" s="150"/>
      <c r="G70" s="150"/>
      <c r="H70" s="150"/>
      <c r="I70" s="150"/>
      <c r="J70" s="171"/>
      <c r="K70" s="171"/>
      <c r="L70" s="171"/>
      <c r="M70" s="6" t="s">
        <v>75</v>
      </c>
      <c r="N70" s="6" t="s">
        <v>77</v>
      </c>
      <c r="O70" s="6" t="s">
        <v>77</v>
      </c>
      <c r="P70" s="64" t="s">
        <v>112</v>
      </c>
      <c r="Q70" s="12">
        <v>52027.16</v>
      </c>
      <c r="R70" s="150"/>
      <c r="S70" s="150"/>
      <c r="T70" s="150"/>
      <c r="U70" s="261"/>
      <c r="V70" s="261"/>
      <c r="W70" s="230"/>
      <c r="X70" s="236"/>
      <c r="Y70" s="233"/>
      <c r="Z70" s="150"/>
      <c r="AA70" s="150"/>
      <c r="AB70" s="150"/>
      <c r="AC70" s="150"/>
      <c r="AD70" s="150"/>
      <c r="AE70" s="150"/>
      <c r="AF70" s="185"/>
      <c r="AG70" s="185"/>
      <c r="AH70" s="150"/>
      <c r="AI70" s="150"/>
      <c r="AJ70" s="150"/>
      <c r="AK70" s="150"/>
      <c r="AL70" s="150"/>
      <c r="AM70" s="150"/>
      <c r="AN70" s="150"/>
      <c r="AO70" s="150"/>
      <c r="AP70" s="150"/>
      <c r="AQ70" s="150"/>
      <c r="AR70" s="150"/>
      <c r="AS70" s="150"/>
      <c r="AT70" s="150"/>
      <c r="AU70" s="150"/>
      <c r="AV70" s="150"/>
      <c r="AW70" s="150"/>
    </row>
    <row r="71" spans="1:49" s="36" customFormat="1" ht="22.15" customHeight="1" x14ac:dyDescent="0.25">
      <c r="A71" s="151"/>
      <c r="B71" s="151"/>
      <c r="C71" s="151"/>
      <c r="D71" s="151"/>
      <c r="E71" s="151"/>
      <c r="F71" s="151"/>
      <c r="G71" s="151"/>
      <c r="H71" s="151"/>
      <c r="I71" s="151"/>
      <c r="J71" s="171"/>
      <c r="K71" s="171"/>
      <c r="L71" s="171"/>
      <c r="M71" s="6" t="s">
        <v>75</v>
      </c>
      <c r="N71" s="6" t="s">
        <v>77</v>
      </c>
      <c r="O71" s="6" t="s">
        <v>77</v>
      </c>
      <c r="P71" s="64" t="s">
        <v>175</v>
      </c>
      <c r="Q71" s="12">
        <v>53877.08</v>
      </c>
      <c r="R71" s="151"/>
      <c r="S71" s="151"/>
      <c r="T71" s="151"/>
      <c r="U71" s="262"/>
      <c r="V71" s="262"/>
      <c r="W71" s="231"/>
      <c r="X71" s="237"/>
      <c r="Y71" s="234"/>
      <c r="Z71" s="151"/>
      <c r="AA71" s="151"/>
      <c r="AB71" s="151"/>
      <c r="AC71" s="151"/>
      <c r="AD71" s="151"/>
      <c r="AE71" s="151"/>
      <c r="AF71" s="186"/>
      <c r="AG71" s="186"/>
      <c r="AH71" s="151"/>
      <c r="AI71" s="151"/>
      <c r="AJ71" s="151"/>
      <c r="AK71" s="151"/>
      <c r="AL71" s="151"/>
      <c r="AM71" s="151"/>
      <c r="AN71" s="151"/>
      <c r="AO71" s="151"/>
      <c r="AP71" s="151"/>
      <c r="AQ71" s="151"/>
      <c r="AR71" s="151"/>
      <c r="AS71" s="151"/>
      <c r="AT71" s="151"/>
      <c r="AU71" s="151"/>
      <c r="AV71" s="151"/>
      <c r="AW71" s="151"/>
    </row>
    <row r="72" spans="1:49" s="36" customFormat="1" ht="22.15" customHeight="1" x14ac:dyDescent="0.25">
      <c r="A72" s="149" t="s">
        <v>53</v>
      </c>
      <c r="B72" s="149" t="s">
        <v>80</v>
      </c>
      <c r="C72" s="149">
        <v>2016</v>
      </c>
      <c r="D72" s="149" t="s">
        <v>176</v>
      </c>
      <c r="E72" s="149">
        <v>44</v>
      </c>
      <c r="F72" s="149" t="s">
        <v>56</v>
      </c>
      <c r="G72" s="149" t="s">
        <v>57</v>
      </c>
      <c r="H72" s="149" t="s">
        <v>58</v>
      </c>
      <c r="I72" s="149" t="s">
        <v>58</v>
      </c>
      <c r="J72" s="171" t="s">
        <v>183</v>
      </c>
      <c r="K72" s="171" t="s">
        <v>93</v>
      </c>
      <c r="L72" s="171" t="s">
        <v>93</v>
      </c>
      <c r="M72" s="6" t="s">
        <v>75</v>
      </c>
      <c r="N72" s="6" t="s">
        <v>77</v>
      </c>
      <c r="O72" s="6" t="s">
        <v>77</v>
      </c>
      <c r="P72" s="64" t="s">
        <v>178</v>
      </c>
      <c r="Q72" s="12">
        <v>204531.61</v>
      </c>
      <c r="R72" s="260" t="s">
        <v>77</v>
      </c>
      <c r="S72" s="260" t="s">
        <v>77</v>
      </c>
      <c r="T72" s="260" t="s">
        <v>77</v>
      </c>
      <c r="U72" s="260" t="s">
        <v>178</v>
      </c>
      <c r="V72" s="260" t="s">
        <v>184</v>
      </c>
      <c r="W72" s="229">
        <v>42404</v>
      </c>
      <c r="X72" s="235">
        <v>176320.35344827586</v>
      </c>
      <c r="Y72" s="232">
        <v>204531.61</v>
      </c>
      <c r="Z72" s="149" t="s">
        <v>67</v>
      </c>
      <c r="AA72" s="149" t="s">
        <v>68</v>
      </c>
      <c r="AB72" s="149" t="s">
        <v>69</v>
      </c>
      <c r="AC72" s="149" t="s">
        <v>70</v>
      </c>
      <c r="AD72" s="149" t="s">
        <v>183</v>
      </c>
      <c r="AE72" s="149" t="s">
        <v>71</v>
      </c>
      <c r="AF72" s="184">
        <v>42404</v>
      </c>
      <c r="AG72" s="184">
        <v>42404</v>
      </c>
      <c r="AH72" s="149" t="s">
        <v>57</v>
      </c>
      <c r="AI72" s="149" t="s">
        <v>72</v>
      </c>
      <c r="AJ72" s="149" t="s">
        <v>73</v>
      </c>
      <c r="AK72" s="149" t="s">
        <v>72</v>
      </c>
      <c r="AL72" s="149" t="s">
        <v>72</v>
      </c>
      <c r="AM72" s="149" t="s">
        <v>72</v>
      </c>
      <c r="AN72" s="149" t="s">
        <v>72</v>
      </c>
      <c r="AO72" s="149" t="s">
        <v>74</v>
      </c>
      <c r="AP72" s="149" t="s">
        <v>74</v>
      </c>
      <c r="AQ72" s="149" t="s">
        <v>74</v>
      </c>
      <c r="AR72" s="149" t="s">
        <v>74</v>
      </c>
      <c r="AS72" s="149" t="s">
        <v>74</v>
      </c>
      <c r="AT72" s="149" t="s">
        <v>74</v>
      </c>
      <c r="AU72" s="149" t="s">
        <v>74</v>
      </c>
      <c r="AV72" s="149" t="s">
        <v>74</v>
      </c>
      <c r="AW72" s="149" t="s">
        <v>74</v>
      </c>
    </row>
    <row r="73" spans="1:49" s="36" customFormat="1" ht="22.15" customHeight="1" x14ac:dyDescent="0.25">
      <c r="A73" s="150"/>
      <c r="B73" s="150"/>
      <c r="C73" s="150"/>
      <c r="D73" s="150"/>
      <c r="E73" s="150"/>
      <c r="F73" s="150"/>
      <c r="G73" s="150"/>
      <c r="H73" s="150"/>
      <c r="I73" s="150"/>
      <c r="J73" s="171"/>
      <c r="K73" s="171"/>
      <c r="L73" s="171"/>
      <c r="M73" s="6" t="s">
        <v>75</v>
      </c>
      <c r="N73" s="6" t="s">
        <v>77</v>
      </c>
      <c r="O73" s="6" t="s">
        <v>77</v>
      </c>
      <c r="P73" s="64" t="s">
        <v>115</v>
      </c>
      <c r="Q73" s="12">
        <v>238038.96</v>
      </c>
      <c r="R73" s="150"/>
      <c r="S73" s="150"/>
      <c r="T73" s="150"/>
      <c r="U73" s="261"/>
      <c r="V73" s="261"/>
      <c r="W73" s="230"/>
      <c r="X73" s="236"/>
      <c r="Y73" s="233"/>
      <c r="Z73" s="150"/>
      <c r="AA73" s="150"/>
      <c r="AB73" s="150"/>
      <c r="AC73" s="150"/>
      <c r="AD73" s="150"/>
      <c r="AE73" s="150"/>
      <c r="AF73" s="185"/>
      <c r="AG73" s="185"/>
      <c r="AH73" s="150"/>
      <c r="AI73" s="150"/>
      <c r="AJ73" s="150"/>
      <c r="AK73" s="150"/>
      <c r="AL73" s="150"/>
      <c r="AM73" s="150"/>
      <c r="AN73" s="150"/>
      <c r="AO73" s="150"/>
      <c r="AP73" s="150"/>
      <c r="AQ73" s="150"/>
      <c r="AR73" s="150"/>
      <c r="AS73" s="150"/>
      <c r="AT73" s="150"/>
      <c r="AU73" s="150"/>
      <c r="AV73" s="150"/>
      <c r="AW73" s="150"/>
    </row>
    <row r="74" spans="1:49" s="36" customFormat="1" ht="22.15" customHeight="1" x14ac:dyDescent="0.25">
      <c r="A74" s="151"/>
      <c r="B74" s="151"/>
      <c r="C74" s="151"/>
      <c r="D74" s="151"/>
      <c r="E74" s="151"/>
      <c r="F74" s="151"/>
      <c r="G74" s="151"/>
      <c r="H74" s="151"/>
      <c r="I74" s="151"/>
      <c r="J74" s="171"/>
      <c r="K74" s="171"/>
      <c r="L74" s="171"/>
      <c r="M74" s="6" t="s">
        <v>75</v>
      </c>
      <c r="N74" s="6" t="s">
        <v>77</v>
      </c>
      <c r="O74" s="6" t="s">
        <v>77</v>
      </c>
      <c r="P74" s="64" t="s">
        <v>121</v>
      </c>
      <c r="Q74" s="12">
        <v>217228.44</v>
      </c>
      <c r="R74" s="151"/>
      <c r="S74" s="151"/>
      <c r="T74" s="151"/>
      <c r="U74" s="262"/>
      <c r="V74" s="262"/>
      <c r="W74" s="231"/>
      <c r="X74" s="237"/>
      <c r="Y74" s="234"/>
      <c r="Z74" s="151"/>
      <c r="AA74" s="151"/>
      <c r="AB74" s="151"/>
      <c r="AC74" s="151"/>
      <c r="AD74" s="151"/>
      <c r="AE74" s="151"/>
      <c r="AF74" s="186"/>
      <c r="AG74" s="186"/>
      <c r="AH74" s="151"/>
      <c r="AI74" s="151"/>
      <c r="AJ74" s="151"/>
      <c r="AK74" s="151"/>
      <c r="AL74" s="151"/>
      <c r="AM74" s="151"/>
      <c r="AN74" s="151"/>
      <c r="AO74" s="151"/>
      <c r="AP74" s="151"/>
      <c r="AQ74" s="151"/>
      <c r="AR74" s="151"/>
      <c r="AS74" s="151"/>
      <c r="AT74" s="151"/>
      <c r="AU74" s="151"/>
      <c r="AV74" s="151"/>
      <c r="AW74" s="151"/>
    </row>
    <row r="75" spans="1:49" s="36" customFormat="1" ht="22.15" customHeight="1" x14ac:dyDescent="0.25">
      <c r="A75" s="149" t="s">
        <v>53</v>
      </c>
      <c r="B75" s="149" t="s">
        <v>80</v>
      </c>
      <c r="C75" s="149">
        <v>2016</v>
      </c>
      <c r="D75" s="149" t="s">
        <v>176</v>
      </c>
      <c r="E75" s="149">
        <v>189</v>
      </c>
      <c r="F75" s="149" t="s">
        <v>56</v>
      </c>
      <c r="G75" s="149" t="s">
        <v>57</v>
      </c>
      <c r="H75" s="149" t="s">
        <v>58</v>
      </c>
      <c r="I75" s="149" t="s">
        <v>58</v>
      </c>
      <c r="J75" s="171" t="s">
        <v>185</v>
      </c>
      <c r="K75" s="171" t="s">
        <v>97</v>
      </c>
      <c r="L75" s="171" t="s">
        <v>97</v>
      </c>
      <c r="M75" s="6" t="s">
        <v>75</v>
      </c>
      <c r="N75" s="6" t="s">
        <v>77</v>
      </c>
      <c r="O75" s="6" t="s">
        <v>77</v>
      </c>
      <c r="P75" s="64" t="s">
        <v>186</v>
      </c>
      <c r="Q75" s="12">
        <v>125001</v>
      </c>
      <c r="R75" s="260" t="s">
        <v>77</v>
      </c>
      <c r="S75" s="260" t="s">
        <v>77</v>
      </c>
      <c r="T75" s="260" t="s">
        <v>77</v>
      </c>
      <c r="U75" s="260" t="s">
        <v>186</v>
      </c>
      <c r="V75" s="260" t="s">
        <v>187</v>
      </c>
      <c r="W75" s="229">
        <v>42411</v>
      </c>
      <c r="X75" s="235">
        <v>107759.4827586207</v>
      </c>
      <c r="Y75" s="232">
        <v>125001</v>
      </c>
      <c r="Z75" s="149" t="s">
        <v>67</v>
      </c>
      <c r="AA75" s="149" t="s">
        <v>68</v>
      </c>
      <c r="AB75" s="149" t="s">
        <v>69</v>
      </c>
      <c r="AC75" s="149" t="s">
        <v>70</v>
      </c>
      <c r="AD75" s="149" t="s">
        <v>185</v>
      </c>
      <c r="AE75" s="149" t="s">
        <v>71</v>
      </c>
      <c r="AF75" s="184">
        <v>42411</v>
      </c>
      <c r="AG75" s="184">
        <v>42411</v>
      </c>
      <c r="AH75" s="149" t="s">
        <v>57</v>
      </c>
      <c r="AI75" s="149" t="s">
        <v>72</v>
      </c>
      <c r="AJ75" s="149" t="s">
        <v>73</v>
      </c>
      <c r="AK75" s="149" t="s">
        <v>72</v>
      </c>
      <c r="AL75" s="149" t="s">
        <v>72</v>
      </c>
      <c r="AM75" s="149" t="s">
        <v>72</v>
      </c>
      <c r="AN75" s="149" t="s">
        <v>72</v>
      </c>
      <c r="AO75" s="149" t="s">
        <v>74</v>
      </c>
      <c r="AP75" s="149" t="s">
        <v>74</v>
      </c>
      <c r="AQ75" s="149" t="s">
        <v>74</v>
      </c>
      <c r="AR75" s="149" t="s">
        <v>74</v>
      </c>
      <c r="AS75" s="149" t="s">
        <v>74</v>
      </c>
      <c r="AT75" s="149" t="s">
        <v>74</v>
      </c>
      <c r="AU75" s="149" t="s">
        <v>74</v>
      </c>
      <c r="AV75" s="149" t="s">
        <v>74</v>
      </c>
      <c r="AW75" s="149" t="s">
        <v>74</v>
      </c>
    </row>
    <row r="76" spans="1:49" s="36" customFormat="1" ht="22.15" customHeight="1" x14ac:dyDescent="0.25">
      <c r="A76" s="150"/>
      <c r="B76" s="150"/>
      <c r="C76" s="150"/>
      <c r="D76" s="150"/>
      <c r="E76" s="150"/>
      <c r="F76" s="150"/>
      <c r="G76" s="150"/>
      <c r="H76" s="150"/>
      <c r="I76" s="150"/>
      <c r="J76" s="171"/>
      <c r="K76" s="171"/>
      <c r="L76" s="171"/>
      <c r="M76" s="6" t="s">
        <v>75</v>
      </c>
      <c r="N76" s="6" t="s">
        <v>77</v>
      </c>
      <c r="O76" s="6" t="s">
        <v>77</v>
      </c>
      <c r="P76" s="64" t="s">
        <v>188</v>
      </c>
      <c r="Q76" s="12">
        <v>133826.88</v>
      </c>
      <c r="R76" s="150"/>
      <c r="S76" s="150"/>
      <c r="T76" s="150"/>
      <c r="U76" s="261"/>
      <c r="V76" s="261"/>
      <c r="W76" s="230"/>
      <c r="X76" s="236"/>
      <c r="Y76" s="233"/>
      <c r="Z76" s="150"/>
      <c r="AA76" s="150"/>
      <c r="AB76" s="150"/>
      <c r="AC76" s="150"/>
      <c r="AD76" s="150"/>
      <c r="AE76" s="150"/>
      <c r="AF76" s="185"/>
      <c r="AG76" s="185"/>
      <c r="AH76" s="150"/>
      <c r="AI76" s="150"/>
      <c r="AJ76" s="150"/>
      <c r="AK76" s="150"/>
      <c r="AL76" s="150"/>
      <c r="AM76" s="150"/>
      <c r="AN76" s="150"/>
      <c r="AO76" s="150"/>
      <c r="AP76" s="150"/>
      <c r="AQ76" s="150"/>
      <c r="AR76" s="150"/>
      <c r="AS76" s="150"/>
      <c r="AT76" s="150"/>
      <c r="AU76" s="150"/>
      <c r="AV76" s="150"/>
      <c r="AW76" s="150"/>
    </row>
    <row r="77" spans="1:49" s="36" customFormat="1" ht="22.15" customHeight="1" x14ac:dyDescent="0.25">
      <c r="A77" s="151"/>
      <c r="B77" s="151"/>
      <c r="C77" s="151"/>
      <c r="D77" s="151"/>
      <c r="E77" s="151"/>
      <c r="F77" s="151"/>
      <c r="G77" s="151"/>
      <c r="H77" s="151"/>
      <c r="I77" s="151"/>
      <c r="J77" s="171"/>
      <c r="K77" s="171"/>
      <c r="L77" s="171"/>
      <c r="M77" s="6" t="s">
        <v>75</v>
      </c>
      <c r="N77" s="6" t="s">
        <v>77</v>
      </c>
      <c r="O77" s="6" t="s">
        <v>77</v>
      </c>
      <c r="P77" s="64" t="s">
        <v>117</v>
      </c>
      <c r="Q77" s="12">
        <v>137620.07999999999</v>
      </c>
      <c r="R77" s="151"/>
      <c r="S77" s="151"/>
      <c r="T77" s="151"/>
      <c r="U77" s="262"/>
      <c r="V77" s="262"/>
      <c r="W77" s="231"/>
      <c r="X77" s="237"/>
      <c r="Y77" s="234"/>
      <c r="Z77" s="151"/>
      <c r="AA77" s="151"/>
      <c r="AB77" s="151"/>
      <c r="AC77" s="151"/>
      <c r="AD77" s="151"/>
      <c r="AE77" s="151"/>
      <c r="AF77" s="186"/>
      <c r="AG77" s="186"/>
      <c r="AH77" s="151"/>
      <c r="AI77" s="151"/>
      <c r="AJ77" s="151"/>
      <c r="AK77" s="151"/>
      <c r="AL77" s="151"/>
      <c r="AM77" s="151"/>
      <c r="AN77" s="151"/>
      <c r="AO77" s="151"/>
      <c r="AP77" s="151"/>
      <c r="AQ77" s="151"/>
      <c r="AR77" s="151"/>
      <c r="AS77" s="151"/>
      <c r="AT77" s="151"/>
      <c r="AU77" s="151"/>
      <c r="AV77" s="151"/>
      <c r="AW77" s="151"/>
    </row>
    <row r="78" spans="1:49" s="36" customFormat="1" ht="61.5" customHeight="1" x14ac:dyDescent="0.25">
      <c r="A78" s="64" t="s">
        <v>53</v>
      </c>
      <c r="B78" s="64" t="s">
        <v>80</v>
      </c>
      <c r="C78" s="64">
        <v>2016</v>
      </c>
      <c r="D78" s="64" t="s">
        <v>176</v>
      </c>
      <c r="E78" s="64">
        <v>61</v>
      </c>
      <c r="F78" s="64" t="s">
        <v>56</v>
      </c>
      <c r="G78" s="6" t="s">
        <v>57</v>
      </c>
      <c r="H78" s="64" t="s">
        <v>58</v>
      </c>
      <c r="I78" s="64" t="s">
        <v>58</v>
      </c>
      <c r="J78" s="64" t="s">
        <v>189</v>
      </c>
      <c r="K78" s="64" t="s">
        <v>60</v>
      </c>
      <c r="L78" s="64" t="s">
        <v>60</v>
      </c>
      <c r="M78" s="6" t="s">
        <v>75</v>
      </c>
      <c r="N78" s="6" t="s">
        <v>77</v>
      </c>
      <c r="O78" s="6" t="s">
        <v>77</v>
      </c>
      <c r="P78" s="64" t="s">
        <v>79</v>
      </c>
      <c r="Q78" s="12">
        <v>17018.36</v>
      </c>
      <c r="R78" s="6" t="s">
        <v>77</v>
      </c>
      <c r="S78" s="6" t="s">
        <v>77</v>
      </c>
      <c r="T78" s="6" t="s">
        <v>77</v>
      </c>
      <c r="U78" s="64" t="s">
        <v>79</v>
      </c>
      <c r="V78" s="64" t="s">
        <v>190</v>
      </c>
      <c r="W78" s="70">
        <v>42416</v>
      </c>
      <c r="X78" s="12">
        <v>14671.000000000002</v>
      </c>
      <c r="Y78" s="3">
        <v>17018.36</v>
      </c>
      <c r="Z78" s="64" t="s">
        <v>67</v>
      </c>
      <c r="AA78" s="64" t="s">
        <v>68</v>
      </c>
      <c r="AB78" s="64" t="s">
        <v>69</v>
      </c>
      <c r="AC78" s="64" t="s">
        <v>70</v>
      </c>
      <c r="AD78" s="64" t="s">
        <v>189</v>
      </c>
      <c r="AE78" s="64" t="s">
        <v>71</v>
      </c>
      <c r="AF78" s="70">
        <v>42416</v>
      </c>
      <c r="AG78" s="70">
        <v>42416</v>
      </c>
      <c r="AH78" s="6" t="s">
        <v>57</v>
      </c>
      <c r="AI78" s="64" t="s">
        <v>72</v>
      </c>
      <c r="AJ78" s="64" t="s">
        <v>191</v>
      </c>
      <c r="AK78" s="64" t="s">
        <v>72</v>
      </c>
      <c r="AL78" s="64" t="s">
        <v>72</v>
      </c>
      <c r="AM78" s="64" t="s">
        <v>72</v>
      </c>
      <c r="AN78" s="64" t="s">
        <v>72</v>
      </c>
      <c r="AO78" s="64" t="s">
        <v>74</v>
      </c>
      <c r="AP78" s="64" t="s">
        <v>74</v>
      </c>
      <c r="AQ78" s="64" t="s">
        <v>74</v>
      </c>
      <c r="AR78" s="64" t="s">
        <v>74</v>
      </c>
      <c r="AS78" s="64" t="s">
        <v>74</v>
      </c>
      <c r="AT78" s="64" t="s">
        <v>74</v>
      </c>
      <c r="AU78" s="64" t="s">
        <v>74</v>
      </c>
      <c r="AV78" s="64" t="s">
        <v>74</v>
      </c>
      <c r="AW78" s="64" t="s">
        <v>74</v>
      </c>
    </row>
    <row r="79" spans="1:49" s="36" customFormat="1" ht="22.15" customHeight="1" x14ac:dyDescent="0.25">
      <c r="A79" s="149" t="s">
        <v>53</v>
      </c>
      <c r="B79" s="149" t="s">
        <v>54</v>
      </c>
      <c r="C79" s="149">
        <v>2016</v>
      </c>
      <c r="D79" s="149" t="s">
        <v>176</v>
      </c>
      <c r="E79" s="149">
        <v>110</v>
      </c>
      <c r="F79" s="149" t="s">
        <v>56</v>
      </c>
      <c r="G79" s="149" t="s">
        <v>57</v>
      </c>
      <c r="H79" s="149" t="s">
        <v>58</v>
      </c>
      <c r="I79" s="149" t="s">
        <v>58</v>
      </c>
      <c r="J79" s="171" t="s">
        <v>132</v>
      </c>
      <c r="K79" s="171" t="s">
        <v>60</v>
      </c>
      <c r="L79" s="171" t="s">
        <v>60</v>
      </c>
      <c r="M79" s="39" t="s">
        <v>61</v>
      </c>
      <c r="N79" s="39" t="s">
        <v>62</v>
      </c>
      <c r="O79" s="39" t="s">
        <v>63</v>
      </c>
      <c r="P79" s="11" t="s">
        <v>192</v>
      </c>
      <c r="Q79" s="12">
        <v>49880</v>
      </c>
      <c r="R79" s="149" t="s">
        <v>61</v>
      </c>
      <c r="S79" s="149" t="s">
        <v>62</v>
      </c>
      <c r="T79" s="149" t="s">
        <v>63</v>
      </c>
      <c r="U79" s="260" t="s">
        <v>123</v>
      </c>
      <c r="V79" s="260" t="s">
        <v>193</v>
      </c>
      <c r="W79" s="229">
        <v>42415</v>
      </c>
      <c r="X79" s="235">
        <v>43000</v>
      </c>
      <c r="Y79" s="232">
        <v>49880</v>
      </c>
      <c r="Z79" s="149" t="s">
        <v>67</v>
      </c>
      <c r="AA79" s="149" t="s">
        <v>68</v>
      </c>
      <c r="AB79" s="149" t="s">
        <v>69</v>
      </c>
      <c r="AC79" s="149" t="s">
        <v>70</v>
      </c>
      <c r="AD79" s="149" t="s">
        <v>132</v>
      </c>
      <c r="AE79" s="149" t="s">
        <v>71</v>
      </c>
      <c r="AF79" s="184">
        <v>42415</v>
      </c>
      <c r="AG79" s="184">
        <v>42415</v>
      </c>
      <c r="AH79" s="149" t="s">
        <v>57</v>
      </c>
      <c r="AI79" s="149" t="s">
        <v>72</v>
      </c>
      <c r="AJ79" s="149" t="s">
        <v>73</v>
      </c>
      <c r="AK79" s="149" t="s">
        <v>72</v>
      </c>
      <c r="AL79" s="149" t="s">
        <v>72</v>
      </c>
      <c r="AM79" s="149" t="s">
        <v>72</v>
      </c>
      <c r="AN79" s="149" t="s">
        <v>72</v>
      </c>
      <c r="AO79" s="149" t="s">
        <v>74</v>
      </c>
      <c r="AP79" s="149" t="s">
        <v>74</v>
      </c>
      <c r="AQ79" s="149" t="s">
        <v>74</v>
      </c>
      <c r="AR79" s="149" t="s">
        <v>74</v>
      </c>
      <c r="AS79" s="149" t="s">
        <v>74</v>
      </c>
      <c r="AT79" s="149" t="s">
        <v>74</v>
      </c>
      <c r="AU79" s="149" t="s">
        <v>74</v>
      </c>
      <c r="AV79" s="149" t="s">
        <v>74</v>
      </c>
      <c r="AW79" s="149" t="s">
        <v>74</v>
      </c>
    </row>
    <row r="80" spans="1:49" s="36" customFormat="1" ht="22.15" customHeight="1" x14ac:dyDescent="0.25">
      <c r="A80" s="150"/>
      <c r="B80" s="150"/>
      <c r="C80" s="150"/>
      <c r="D80" s="150"/>
      <c r="E80" s="150"/>
      <c r="F80" s="150"/>
      <c r="G80" s="150"/>
      <c r="H80" s="150"/>
      <c r="I80" s="150"/>
      <c r="J80" s="171"/>
      <c r="K80" s="171"/>
      <c r="L80" s="171"/>
      <c r="M80" s="6" t="s">
        <v>75</v>
      </c>
      <c r="N80" s="6" t="s">
        <v>77</v>
      </c>
      <c r="O80" s="6" t="s">
        <v>77</v>
      </c>
      <c r="P80" s="64" t="s">
        <v>79</v>
      </c>
      <c r="Q80" s="12">
        <v>63800</v>
      </c>
      <c r="R80" s="150"/>
      <c r="S80" s="150"/>
      <c r="T80" s="150"/>
      <c r="U80" s="261"/>
      <c r="V80" s="261"/>
      <c r="W80" s="230"/>
      <c r="X80" s="236"/>
      <c r="Y80" s="233"/>
      <c r="Z80" s="150"/>
      <c r="AA80" s="150"/>
      <c r="AB80" s="150"/>
      <c r="AC80" s="150"/>
      <c r="AD80" s="150"/>
      <c r="AE80" s="150"/>
      <c r="AF80" s="185"/>
      <c r="AG80" s="185"/>
      <c r="AH80" s="150"/>
      <c r="AI80" s="150"/>
      <c r="AJ80" s="150"/>
      <c r="AK80" s="150"/>
      <c r="AL80" s="150"/>
      <c r="AM80" s="150"/>
      <c r="AN80" s="150"/>
      <c r="AO80" s="150"/>
      <c r="AP80" s="150"/>
      <c r="AQ80" s="150"/>
      <c r="AR80" s="150"/>
      <c r="AS80" s="150"/>
      <c r="AT80" s="150"/>
      <c r="AU80" s="150"/>
      <c r="AV80" s="150"/>
      <c r="AW80" s="150"/>
    </row>
    <row r="81" spans="1:49" s="36" customFormat="1" ht="22.15" customHeight="1" x14ac:dyDescent="0.25">
      <c r="A81" s="151"/>
      <c r="B81" s="151"/>
      <c r="C81" s="151"/>
      <c r="D81" s="151"/>
      <c r="E81" s="151"/>
      <c r="F81" s="151"/>
      <c r="G81" s="151"/>
      <c r="H81" s="151"/>
      <c r="I81" s="151"/>
      <c r="J81" s="171"/>
      <c r="K81" s="171"/>
      <c r="L81" s="171"/>
      <c r="M81" s="6" t="s">
        <v>75</v>
      </c>
      <c r="N81" s="6" t="s">
        <v>77</v>
      </c>
      <c r="O81" s="6" t="s">
        <v>77</v>
      </c>
      <c r="P81" s="64" t="s">
        <v>175</v>
      </c>
      <c r="Q81" s="12">
        <v>54520</v>
      </c>
      <c r="R81" s="151"/>
      <c r="S81" s="151"/>
      <c r="T81" s="151"/>
      <c r="U81" s="262"/>
      <c r="V81" s="262"/>
      <c r="W81" s="231"/>
      <c r="X81" s="237"/>
      <c r="Y81" s="234"/>
      <c r="Z81" s="151"/>
      <c r="AA81" s="151"/>
      <c r="AB81" s="151"/>
      <c r="AC81" s="151"/>
      <c r="AD81" s="151"/>
      <c r="AE81" s="151"/>
      <c r="AF81" s="186"/>
      <c r="AG81" s="186"/>
      <c r="AH81" s="151"/>
      <c r="AI81" s="151"/>
      <c r="AJ81" s="151"/>
      <c r="AK81" s="151"/>
      <c r="AL81" s="151"/>
      <c r="AM81" s="151"/>
      <c r="AN81" s="151"/>
      <c r="AO81" s="151"/>
      <c r="AP81" s="151"/>
      <c r="AQ81" s="151"/>
      <c r="AR81" s="151"/>
      <c r="AS81" s="151"/>
      <c r="AT81" s="151"/>
      <c r="AU81" s="151"/>
      <c r="AV81" s="151"/>
      <c r="AW81" s="151"/>
    </row>
    <row r="82" spans="1:49" s="36" customFormat="1" ht="60.75" customHeight="1" x14ac:dyDescent="0.25">
      <c r="A82" s="64" t="s">
        <v>53</v>
      </c>
      <c r="B82" s="64" t="s">
        <v>54</v>
      </c>
      <c r="C82" s="64">
        <v>2016</v>
      </c>
      <c r="D82" s="64" t="s">
        <v>176</v>
      </c>
      <c r="E82" s="64">
        <v>108</v>
      </c>
      <c r="F82" s="64" t="s">
        <v>56</v>
      </c>
      <c r="G82" s="6" t="s">
        <v>57</v>
      </c>
      <c r="H82" s="64" t="s">
        <v>58</v>
      </c>
      <c r="I82" s="64" t="s">
        <v>58</v>
      </c>
      <c r="J82" s="64" t="s">
        <v>132</v>
      </c>
      <c r="K82" s="64" t="s">
        <v>60</v>
      </c>
      <c r="L82" s="64" t="s">
        <v>60</v>
      </c>
      <c r="M82" s="39" t="s">
        <v>61</v>
      </c>
      <c r="N82" s="39" t="s">
        <v>62</v>
      </c>
      <c r="O82" s="39" t="s">
        <v>63</v>
      </c>
      <c r="P82" s="10" t="s">
        <v>64</v>
      </c>
      <c r="Q82" s="12">
        <v>24940</v>
      </c>
      <c r="R82" s="39" t="s">
        <v>61</v>
      </c>
      <c r="S82" s="39" t="s">
        <v>62</v>
      </c>
      <c r="T82" s="39" t="s">
        <v>63</v>
      </c>
      <c r="U82" s="11" t="s">
        <v>65</v>
      </c>
      <c r="V82" s="64" t="s">
        <v>194</v>
      </c>
      <c r="W82" s="70">
        <v>42417</v>
      </c>
      <c r="X82" s="12">
        <v>21500</v>
      </c>
      <c r="Y82" s="3">
        <v>24940</v>
      </c>
      <c r="Z82" s="64" t="s">
        <v>67</v>
      </c>
      <c r="AA82" s="64" t="s">
        <v>68</v>
      </c>
      <c r="AB82" s="64" t="s">
        <v>69</v>
      </c>
      <c r="AC82" s="64" t="s">
        <v>70</v>
      </c>
      <c r="AD82" s="64" t="s">
        <v>132</v>
      </c>
      <c r="AE82" s="64" t="s">
        <v>71</v>
      </c>
      <c r="AF82" s="70">
        <v>42417</v>
      </c>
      <c r="AG82" s="70">
        <v>42417</v>
      </c>
      <c r="AH82" s="6" t="s">
        <v>57</v>
      </c>
      <c r="AI82" s="64" t="s">
        <v>72</v>
      </c>
      <c r="AJ82" s="64" t="s">
        <v>73</v>
      </c>
      <c r="AK82" s="64" t="s">
        <v>72</v>
      </c>
      <c r="AL82" s="64" t="s">
        <v>72</v>
      </c>
      <c r="AM82" s="64" t="s">
        <v>72</v>
      </c>
      <c r="AN82" s="64" t="s">
        <v>72</v>
      </c>
      <c r="AO82" s="64" t="s">
        <v>74</v>
      </c>
      <c r="AP82" s="64" t="s">
        <v>74</v>
      </c>
      <c r="AQ82" s="64" t="s">
        <v>74</v>
      </c>
      <c r="AR82" s="64" t="s">
        <v>74</v>
      </c>
      <c r="AS82" s="64" t="s">
        <v>74</v>
      </c>
      <c r="AT82" s="64" t="s">
        <v>74</v>
      </c>
      <c r="AU82" s="64" t="s">
        <v>74</v>
      </c>
      <c r="AV82" s="64" t="s">
        <v>74</v>
      </c>
      <c r="AW82" s="64" t="s">
        <v>74</v>
      </c>
    </row>
    <row r="83" spans="1:49" s="18" customFormat="1" ht="63" customHeight="1" x14ac:dyDescent="0.25">
      <c r="A83" s="68" t="s">
        <v>53</v>
      </c>
      <c r="B83" s="68" t="s">
        <v>80</v>
      </c>
      <c r="C83" s="68">
        <v>2016</v>
      </c>
      <c r="D83" s="68" t="s">
        <v>176</v>
      </c>
      <c r="E83" s="64">
        <v>41</v>
      </c>
      <c r="F83" s="68" t="s">
        <v>56</v>
      </c>
      <c r="G83" s="6" t="s">
        <v>57</v>
      </c>
      <c r="H83" s="68" t="s">
        <v>58</v>
      </c>
      <c r="I83" s="68" t="s">
        <v>58</v>
      </c>
      <c r="J83" s="68" t="s">
        <v>172</v>
      </c>
      <c r="K83" s="68" t="s">
        <v>195</v>
      </c>
      <c r="L83" s="68" t="s">
        <v>195</v>
      </c>
      <c r="M83" s="6" t="s">
        <v>75</v>
      </c>
      <c r="N83" s="6" t="s">
        <v>77</v>
      </c>
      <c r="O83" s="6" t="s">
        <v>77</v>
      </c>
      <c r="P83" s="68" t="s">
        <v>196</v>
      </c>
      <c r="Q83" s="12">
        <v>12002.64</v>
      </c>
      <c r="R83" s="6" t="s">
        <v>77</v>
      </c>
      <c r="S83" s="6" t="s">
        <v>77</v>
      </c>
      <c r="T83" s="6" t="s">
        <v>77</v>
      </c>
      <c r="U83" s="68" t="s">
        <v>196</v>
      </c>
      <c r="V83" s="68" t="s">
        <v>197</v>
      </c>
      <c r="W83" s="17">
        <v>42416</v>
      </c>
      <c r="X83" s="4">
        <v>10347.1</v>
      </c>
      <c r="Y83" s="3">
        <v>12002.64</v>
      </c>
      <c r="Z83" s="68" t="s">
        <v>67</v>
      </c>
      <c r="AA83" s="68" t="s">
        <v>68</v>
      </c>
      <c r="AB83" s="68" t="s">
        <v>69</v>
      </c>
      <c r="AC83" s="68" t="s">
        <v>70</v>
      </c>
      <c r="AD83" s="68" t="s">
        <v>172</v>
      </c>
      <c r="AE83" s="68" t="s">
        <v>71</v>
      </c>
      <c r="AF83" s="17">
        <v>42416</v>
      </c>
      <c r="AG83" s="17">
        <v>42419</v>
      </c>
      <c r="AH83" s="6" t="s">
        <v>57</v>
      </c>
      <c r="AI83" s="68" t="s">
        <v>72</v>
      </c>
      <c r="AJ83" s="68" t="s">
        <v>73</v>
      </c>
      <c r="AK83" s="68" t="s">
        <v>72</v>
      </c>
      <c r="AL83" s="68" t="s">
        <v>72</v>
      </c>
      <c r="AM83" s="68" t="s">
        <v>72</v>
      </c>
      <c r="AN83" s="68" t="s">
        <v>72</v>
      </c>
      <c r="AO83" s="68" t="s">
        <v>74</v>
      </c>
      <c r="AP83" s="68" t="s">
        <v>74</v>
      </c>
      <c r="AQ83" s="68" t="s">
        <v>74</v>
      </c>
      <c r="AR83" s="68" t="s">
        <v>74</v>
      </c>
      <c r="AS83" s="68" t="s">
        <v>74</v>
      </c>
      <c r="AT83" s="68" t="s">
        <v>74</v>
      </c>
      <c r="AU83" s="68" t="s">
        <v>74</v>
      </c>
      <c r="AV83" s="68" t="s">
        <v>74</v>
      </c>
      <c r="AW83" s="68" t="s">
        <v>74</v>
      </c>
    </row>
    <row r="84" spans="1:49" s="18" customFormat="1" ht="63.6" customHeight="1" x14ac:dyDescent="0.25">
      <c r="A84" s="146" t="s">
        <v>53</v>
      </c>
      <c r="B84" s="146" t="s">
        <v>80</v>
      </c>
      <c r="C84" s="146">
        <v>2016</v>
      </c>
      <c r="D84" s="146" t="s">
        <v>176</v>
      </c>
      <c r="E84" s="149">
        <v>46</v>
      </c>
      <c r="F84" s="146" t="s">
        <v>56</v>
      </c>
      <c r="G84" s="149" t="s">
        <v>57</v>
      </c>
      <c r="H84" s="146" t="s">
        <v>58</v>
      </c>
      <c r="I84" s="146" t="s">
        <v>58</v>
      </c>
      <c r="J84" s="155" t="s">
        <v>125</v>
      </c>
      <c r="K84" s="155" t="s">
        <v>195</v>
      </c>
      <c r="L84" s="155" t="s">
        <v>195</v>
      </c>
      <c r="M84" s="6" t="s">
        <v>75</v>
      </c>
      <c r="N84" s="6" t="s">
        <v>77</v>
      </c>
      <c r="O84" s="6" t="s">
        <v>77</v>
      </c>
      <c r="P84" s="68" t="s">
        <v>112</v>
      </c>
      <c r="Q84" s="12">
        <v>341939</v>
      </c>
      <c r="R84" s="6" t="s">
        <v>77</v>
      </c>
      <c r="S84" s="6" t="s">
        <v>77</v>
      </c>
      <c r="T84" s="6" t="s">
        <v>77</v>
      </c>
      <c r="U84" s="68" t="s">
        <v>112</v>
      </c>
      <c r="V84" s="68" t="s">
        <v>198</v>
      </c>
      <c r="W84" s="17">
        <v>42417</v>
      </c>
      <c r="X84" s="4">
        <v>218375.00000000003</v>
      </c>
      <c r="Y84" s="3">
        <v>253315</v>
      </c>
      <c r="Z84" s="68" t="s">
        <v>67</v>
      </c>
      <c r="AA84" s="68" t="s">
        <v>68</v>
      </c>
      <c r="AB84" s="68" t="s">
        <v>69</v>
      </c>
      <c r="AC84" s="68" t="s">
        <v>70</v>
      </c>
      <c r="AD84" s="68" t="s">
        <v>125</v>
      </c>
      <c r="AE84" s="68" t="s">
        <v>71</v>
      </c>
      <c r="AF84" s="17">
        <v>42417</v>
      </c>
      <c r="AG84" s="17">
        <v>42419</v>
      </c>
      <c r="AH84" s="149" t="s">
        <v>57</v>
      </c>
      <c r="AI84" s="68" t="s">
        <v>72</v>
      </c>
      <c r="AJ84" s="68" t="s">
        <v>73</v>
      </c>
      <c r="AK84" s="68" t="s">
        <v>72</v>
      </c>
      <c r="AL84" s="68" t="s">
        <v>72</v>
      </c>
      <c r="AM84" s="68" t="s">
        <v>72</v>
      </c>
      <c r="AN84" s="68" t="s">
        <v>72</v>
      </c>
      <c r="AO84" s="68" t="s">
        <v>74</v>
      </c>
      <c r="AP84" s="68" t="s">
        <v>74</v>
      </c>
      <c r="AQ84" s="68" t="s">
        <v>74</v>
      </c>
      <c r="AR84" s="68" t="s">
        <v>74</v>
      </c>
      <c r="AS84" s="68" t="s">
        <v>74</v>
      </c>
      <c r="AT84" s="68" t="s">
        <v>74</v>
      </c>
      <c r="AU84" s="68" t="s">
        <v>74</v>
      </c>
      <c r="AV84" s="68" t="s">
        <v>74</v>
      </c>
      <c r="AW84" s="68" t="s">
        <v>74</v>
      </c>
    </row>
    <row r="85" spans="1:49" s="18" customFormat="1" ht="60" customHeight="1" x14ac:dyDescent="0.25">
      <c r="A85" s="147"/>
      <c r="B85" s="147"/>
      <c r="C85" s="147"/>
      <c r="D85" s="147"/>
      <c r="E85" s="150"/>
      <c r="F85" s="147"/>
      <c r="G85" s="150"/>
      <c r="H85" s="147"/>
      <c r="I85" s="147"/>
      <c r="J85" s="155"/>
      <c r="K85" s="155"/>
      <c r="L85" s="155"/>
      <c r="M85" s="6" t="s">
        <v>75</v>
      </c>
      <c r="N85" s="6" t="s">
        <v>77</v>
      </c>
      <c r="O85" s="6" t="s">
        <v>77</v>
      </c>
      <c r="P85" s="68" t="s">
        <v>117</v>
      </c>
      <c r="Q85" s="4">
        <v>346349.32</v>
      </c>
      <c r="R85" s="6" t="s">
        <v>77</v>
      </c>
      <c r="S85" s="6" t="s">
        <v>77</v>
      </c>
      <c r="T85" s="6" t="s">
        <v>77</v>
      </c>
      <c r="U85" s="68" t="s">
        <v>117</v>
      </c>
      <c r="V85" s="68" t="s">
        <v>199</v>
      </c>
      <c r="W85" s="17">
        <v>42417</v>
      </c>
      <c r="X85" s="4">
        <v>70642.500000000015</v>
      </c>
      <c r="Y85" s="3">
        <v>81945.3</v>
      </c>
      <c r="Z85" s="68" t="s">
        <v>67</v>
      </c>
      <c r="AA85" s="68" t="s">
        <v>68</v>
      </c>
      <c r="AB85" s="68" t="s">
        <v>69</v>
      </c>
      <c r="AC85" s="68" t="s">
        <v>70</v>
      </c>
      <c r="AD85" s="68" t="s">
        <v>125</v>
      </c>
      <c r="AE85" s="68" t="s">
        <v>71</v>
      </c>
      <c r="AF85" s="17">
        <v>42417</v>
      </c>
      <c r="AG85" s="17">
        <v>42419</v>
      </c>
      <c r="AH85" s="150"/>
      <c r="AI85" s="68" t="s">
        <v>72</v>
      </c>
      <c r="AJ85" s="68" t="s">
        <v>73</v>
      </c>
      <c r="AK85" s="68" t="s">
        <v>72</v>
      </c>
      <c r="AL85" s="68" t="s">
        <v>72</v>
      </c>
      <c r="AM85" s="68" t="s">
        <v>72</v>
      </c>
      <c r="AN85" s="68" t="s">
        <v>72</v>
      </c>
      <c r="AO85" s="68" t="s">
        <v>74</v>
      </c>
      <c r="AP85" s="68" t="s">
        <v>74</v>
      </c>
      <c r="AQ85" s="68" t="s">
        <v>74</v>
      </c>
      <c r="AR85" s="68" t="s">
        <v>74</v>
      </c>
      <c r="AS85" s="68" t="s">
        <v>74</v>
      </c>
      <c r="AT85" s="68" t="s">
        <v>74</v>
      </c>
      <c r="AU85" s="68" t="s">
        <v>74</v>
      </c>
      <c r="AV85" s="68" t="s">
        <v>74</v>
      </c>
      <c r="AW85" s="68" t="s">
        <v>74</v>
      </c>
    </row>
    <row r="86" spans="1:49" s="18" customFormat="1" ht="63" customHeight="1" x14ac:dyDescent="0.25">
      <c r="A86" s="148"/>
      <c r="B86" s="148"/>
      <c r="C86" s="148"/>
      <c r="D86" s="148"/>
      <c r="E86" s="151"/>
      <c r="F86" s="148"/>
      <c r="G86" s="151"/>
      <c r="H86" s="148"/>
      <c r="I86" s="148"/>
      <c r="J86" s="155"/>
      <c r="K86" s="155"/>
      <c r="L86" s="155"/>
      <c r="M86" s="6" t="s">
        <v>75</v>
      </c>
      <c r="N86" s="6" t="s">
        <v>77</v>
      </c>
      <c r="O86" s="6" t="s">
        <v>77</v>
      </c>
      <c r="P86" s="68" t="s">
        <v>121</v>
      </c>
      <c r="Q86" s="4">
        <v>103941.8</v>
      </c>
      <c r="R86" s="6" t="s">
        <v>77</v>
      </c>
      <c r="S86" s="6" t="s">
        <v>77</v>
      </c>
      <c r="T86" s="6" t="s">
        <v>77</v>
      </c>
      <c r="U86" s="68" t="s">
        <v>121</v>
      </c>
      <c r="V86" s="68" t="s">
        <v>200</v>
      </c>
      <c r="W86" s="17">
        <v>42417</v>
      </c>
      <c r="X86" s="4">
        <v>3875.0000000000005</v>
      </c>
      <c r="Y86" s="3">
        <v>4495</v>
      </c>
      <c r="Z86" s="68" t="s">
        <v>67</v>
      </c>
      <c r="AA86" s="68" t="s">
        <v>68</v>
      </c>
      <c r="AB86" s="68" t="s">
        <v>69</v>
      </c>
      <c r="AC86" s="68" t="s">
        <v>70</v>
      </c>
      <c r="AD86" s="68" t="s">
        <v>125</v>
      </c>
      <c r="AE86" s="68" t="s">
        <v>71</v>
      </c>
      <c r="AF86" s="17">
        <v>42417</v>
      </c>
      <c r="AG86" s="17">
        <v>42420</v>
      </c>
      <c r="AH86" s="151"/>
      <c r="AI86" s="68" t="s">
        <v>72</v>
      </c>
      <c r="AJ86" s="68" t="s">
        <v>73</v>
      </c>
      <c r="AK86" s="68" t="s">
        <v>72</v>
      </c>
      <c r="AL86" s="68" t="s">
        <v>72</v>
      </c>
      <c r="AM86" s="68" t="s">
        <v>72</v>
      </c>
      <c r="AN86" s="68" t="s">
        <v>72</v>
      </c>
      <c r="AO86" s="68" t="s">
        <v>74</v>
      </c>
      <c r="AP86" s="68" t="s">
        <v>74</v>
      </c>
      <c r="AQ86" s="68" t="s">
        <v>74</v>
      </c>
      <c r="AR86" s="68" t="s">
        <v>74</v>
      </c>
      <c r="AS86" s="68" t="s">
        <v>74</v>
      </c>
      <c r="AT86" s="68" t="s">
        <v>74</v>
      </c>
      <c r="AU86" s="68" t="s">
        <v>74</v>
      </c>
      <c r="AV86" s="68" t="s">
        <v>74</v>
      </c>
      <c r="AW86" s="68" t="s">
        <v>74</v>
      </c>
    </row>
    <row r="87" spans="1:49" s="18" customFormat="1" ht="22.15" customHeight="1" x14ac:dyDescent="0.25">
      <c r="A87" s="146" t="s">
        <v>53</v>
      </c>
      <c r="B87" s="146" t="s">
        <v>80</v>
      </c>
      <c r="C87" s="146">
        <v>2016</v>
      </c>
      <c r="D87" s="146" t="s">
        <v>176</v>
      </c>
      <c r="E87" s="149">
        <v>56</v>
      </c>
      <c r="F87" s="146" t="s">
        <v>56</v>
      </c>
      <c r="G87" s="149" t="s">
        <v>57</v>
      </c>
      <c r="H87" s="146" t="s">
        <v>58</v>
      </c>
      <c r="I87" s="146" t="s">
        <v>58</v>
      </c>
      <c r="J87" s="155" t="s">
        <v>172</v>
      </c>
      <c r="K87" s="155" t="s">
        <v>195</v>
      </c>
      <c r="L87" s="155" t="s">
        <v>195</v>
      </c>
      <c r="M87" s="6" t="s">
        <v>75</v>
      </c>
      <c r="N87" s="6" t="s">
        <v>77</v>
      </c>
      <c r="O87" s="6" t="s">
        <v>77</v>
      </c>
      <c r="P87" s="68" t="s">
        <v>196</v>
      </c>
      <c r="Q87" s="12">
        <v>361142.48</v>
      </c>
      <c r="R87" s="257" t="s">
        <v>77</v>
      </c>
      <c r="S87" s="257" t="s">
        <v>124</v>
      </c>
      <c r="T87" s="257" t="s">
        <v>77</v>
      </c>
      <c r="U87" s="146" t="s">
        <v>196</v>
      </c>
      <c r="V87" s="146" t="s">
        <v>201</v>
      </c>
      <c r="W87" s="168">
        <v>42423</v>
      </c>
      <c r="X87" s="223">
        <v>311329.71999999997</v>
      </c>
      <c r="Y87" s="241">
        <v>361142.48</v>
      </c>
      <c r="Z87" s="219" t="s">
        <v>67</v>
      </c>
      <c r="AA87" s="146" t="s">
        <v>68</v>
      </c>
      <c r="AB87" s="146" t="s">
        <v>69</v>
      </c>
      <c r="AC87" s="146" t="s">
        <v>70</v>
      </c>
      <c r="AD87" s="146" t="s">
        <v>172</v>
      </c>
      <c r="AE87" s="146" t="s">
        <v>71</v>
      </c>
      <c r="AF87" s="168">
        <v>42423</v>
      </c>
      <c r="AG87" s="168">
        <v>42423</v>
      </c>
      <c r="AH87" s="149" t="s">
        <v>57</v>
      </c>
      <c r="AI87" s="146" t="s">
        <v>72</v>
      </c>
      <c r="AJ87" s="146" t="s">
        <v>73</v>
      </c>
      <c r="AK87" s="146" t="s">
        <v>72</v>
      </c>
      <c r="AL87" s="146" t="s">
        <v>72</v>
      </c>
      <c r="AM87" s="146" t="s">
        <v>72</v>
      </c>
      <c r="AN87" s="146" t="s">
        <v>72</v>
      </c>
      <c r="AO87" s="146" t="s">
        <v>74</v>
      </c>
      <c r="AP87" s="146" t="s">
        <v>74</v>
      </c>
      <c r="AQ87" s="146" t="s">
        <v>74</v>
      </c>
      <c r="AR87" s="146" t="s">
        <v>74</v>
      </c>
      <c r="AS87" s="146" t="s">
        <v>74</v>
      </c>
      <c r="AT87" s="146" t="s">
        <v>74</v>
      </c>
      <c r="AU87" s="146" t="s">
        <v>74</v>
      </c>
      <c r="AV87" s="146" t="s">
        <v>74</v>
      </c>
      <c r="AW87" s="146" t="s">
        <v>74</v>
      </c>
    </row>
    <row r="88" spans="1:49" s="18" customFormat="1" ht="22.15" customHeight="1" x14ac:dyDescent="0.25">
      <c r="A88" s="147"/>
      <c r="B88" s="147"/>
      <c r="C88" s="147"/>
      <c r="D88" s="147"/>
      <c r="E88" s="150"/>
      <c r="F88" s="147"/>
      <c r="G88" s="150"/>
      <c r="H88" s="147"/>
      <c r="I88" s="147"/>
      <c r="J88" s="155"/>
      <c r="K88" s="155"/>
      <c r="L88" s="155"/>
      <c r="M88" s="6" t="s">
        <v>75</v>
      </c>
      <c r="N88" s="6" t="s">
        <v>77</v>
      </c>
      <c r="O88" s="6" t="s">
        <v>77</v>
      </c>
      <c r="P88" s="68" t="s">
        <v>121</v>
      </c>
      <c r="Q88" s="4">
        <v>378734.36</v>
      </c>
      <c r="R88" s="258"/>
      <c r="S88" s="258"/>
      <c r="T88" s="258"/>
      <c r="U88" s="147"/>
      <c r="V88" s="147"/>
      <c r="W88" s="169"/>
      <c r="X88" s="224"/>
      <c r="Y88" s="242"/>
      <c r="Z88" s="220"/>
      <c r="AA88" s="147"/>
      <c r="AB88" s="147"/>
      <c r="AC88" s="147"/>
      <c r="AD88" s="147"/>
      <c r="AE88" s="147"/>
      <c r="AF88" s="169"/>
      <c r="AG88" s="169"/>
      <c r="AH88" s="150"/>
      <c r="AI88" s="147"/>
      <c r="AJ88" s="147"/>
      <c r="AK88" s="147"/>
      <c r="AL88" s="147"/>
      <c r="AM88" s="147"/>
      <c r="AN88" s="147"/>
      <c r="AO88" s="147"/>
      <c r="AP88" s="147"/>
      <c r="AQ88" s="147"/>
      <c r="AR88" s="147"/>
      <c r="AS88" s="147"/>
      <c r="AT88" s="147"/>
      <c r="AU88" s="147"/>
      <c r="AV88" s="147"/>
      <c r="AW88" s="147"/>
    </row>
    <row r="89" spans="1:49" s="18" customFormat="1" ht="22.15" customHeight="1" x14ac:dyDescent="0.25">
      <c r="A89" s="147"/>
      <c r="B89" s="147"/>
      <c r="C89" s="147"/>
      <c r="D89" s="147"/>
      <c r="E89" s="150"/>
      <c r="F89" s="147"/>
      <c r="G89" s="150"/>
      <c r="H89" s="147"/>
      <c r="I89" s="147"/>
      <c r="J89" s="155"/>
      <c r="K89" s="155"/>
      <c r="L89" s="155"/>
      <c r="M89" s="6" t="s">
        <v>75</v>
      </c>
      <c r="N89" s="6" t="s">
        <v>77</v>
      </c>
      <c r="O89" s="6" t="s">
        <v>77</v>
      </c>
      <c r="P89" s="68" t="s">
        <v>117</v>
      </c>
      <c r="Q89" s="4">
        <v>451371.66</v>
      </c>
      <c r="R89" s="258"/>
      <c r="S89" s="258"/>
      <c r="T89" s="258"/>
      <c r="U89" s="147"/>
      <c r="V89" s="147"/>
      <c r="W89" s="169"/>
      <c r="X89" s="224"/>
      <c r="Y89" s="242"/>
      <c r="Z89" s="220"/>
      <c r="AA89" s="147"/>
      <c r="AB89" s="147"/>
      <c r="AC89" s="147"/>
      <c r="AD89" s="147"/>
      <c r="AE89" s="147"/>
      <c r="AF89" s="169"/>
      <c r="AG89" s="169"/>
      <c r="AH89" s="150"/>
      <c r="AI89" s="147"/>
      <c r="AJ89" s="147"/>
      <c r="AK89" s="147"/>
      <c r="AL89" s="147"/>
      <c r="AM89" s="147"/>
      <c r="AN89" s="147"/>
      <c r="AO89" s="147"/>
      <c r="AP89" s="147"/>
      <c r="AQ89" s="147"/>
      <c r="AR89" s="147"/>
      <c r="AS89" s="147"/>
      <c r="AT89" s="147"/>
      <c r="AU89" s="147"/>
      <c r="AV89" s="147"/>
      <c r="AW89" s="147"/>
    </row>
    <row r="90" spans="1:49" s="18" customFormat="1" ht="22.15" customHeight="1" x14ac:dyDescent="0.25">
      <c r="A90" s="148"/>
      <c r="B90" s="148"/>
      <c r="C90" s="148"/>
      <c r="D90" s="148"/>
      <c r="E90" s="151"/>
      <c r="F90" s="148"/>
      <c r="G90" s="151"/>
      <c r="H90" s="148"/>
      <c r="I90" s="148"/>
      <c r="J90" s="155"/>
      <c r="K90" s="155"/>
      <c r="L90" s="155"/>
      <c r="M90" s="6" t="s">
        <v>75</v>
      </c>
      <c r="N90" s="6" t="s">
        <v>77</v>
      </c>
      <c r="O90" s="6" t="s">
        <v>77</v>
      </c>
      <c r="P90" s="68" t="s">
        <v>112</v>
      </c>
      <c r="Q90" s="4">
        <v>390037.75</v>
      </c>
      <c r="R90" s="259"/>
      <c r="S90" s="259"/>
      <c r="T90" s="259"/>
      <c r="U90" s="148"/>
      <c r="V90" s="148"/>
      <c r="W90" s="170"/>
      <c r="X90" s="225"/>
      <c r="Y90" s="243"/>
      <c r="Z90" s="221"/>
      <c r="AA90" s="148"/>
      <c r="AB90" s="148"/>
      <c r="AC90" s="148"/>
      <c r="AD90" s="148"/>
      <c r="AE90" s="148"/>
      <c r="AF90" s="170"/>
      <c r="AG90" s="170"/>
      <c r="AH90" s="151"/>
      <c r="AI90" s="148"/>
      <c r="AJ90" s="148"/>
      <c r="AK90" s="148"/>
      <c r="AL90" s="148"/>
      <c r="AM90" s="148"/>
      <c r="AN90" s="148"/>
      <c r="AO90" s="148"/>
      <c r="AP90" s="148"/>
      <c r="AQ90" s="148"/>
      <c r="AR90" s="148"/>
      <c r="AS90" s="148"/>
      <c r="AT90" s="148"/>
      <c r="AU90" s="148"/>
      <c r="AV90" s="148"/>
      <c r="AW90" s="148"/>
    </row>
    <row r="91" spans="1:49" s="18" customFormat="1" ht="22.15" customHeight="1" x14ac:dyDescent="0.25">
      <c r="A91" s="146" t="s">
        <v>53</v>
      </c>
      <c r="B91" s="146" t="s">
        <v>80</v>
      </c>
      <c r="C91" s="146">
        <v>2016</v>
      </c>
      <c r="D91" s="146" t="s">
        <v>176</v>
      </c>
      <c r="E91" s="149">
        <v>60</v>
      </c>
      <c r="F91" s="146" t="s">
        <v>56</v>
      </c>
      <c r="G91" s="149" t="s">
        <v>57</v>
      </c>
      <c r="H91" s="146" t="s">
        <v>58</v>
      </c>
      <c r="I91" s="146" t="s">
        <v>58</v>
      </c>
      <c r="J91" s="155" t="s">
        <v>125</v>
      </c>
      <c r="K91" s="155" t="s">
        <v>202</v>
      </c>
      <c r="L91" s="155" t="s">
        <v>202</v>
      </c>
      <c r="M91" s="6" t="s">
        <v>75</v>
      </c>
      <c r="N91" s="6" t="s">
        <v>77</v>
      </c>
      <c r="O91" s="6" t="s">
        <v>77</v>
      </c>
      <c r="P91" s="68" t="s">
        <v>112</v>
      </c>
      <c r="Q91" s="12">
        <v>172184.6</v>
      </c>
      <c r="R91" s="146" t="str">
        <f>R94</f>
        <v>------------</v>
      </c>
      <c r="S91" s="146" t="str">
        <f>S94</f>
        <v>-----------</v>
      </c>
      <c r="T91" s="156" t="s">
        <v>77</v>
      </c>
      <c r="U91" s="156" t="s">
        <v>112</v>
      </c>
      <c r="V91" s="156" t="s">
        <v>203</v>
      </c>
      <c r="W91" s="159">
        <v>42423</v>
      </c>
      <c r="X91" s="162">
        <v>148435.00000000003</v>
      </c>
      <c r="Y91" s="165">
        <v>172184.6</v>
      </c>
      <c r="Z91" s="146" t="s">
        <v>67</v>
      </c>
      <c r="AA91" s="146" t="s">
        <v>68</v>
      </c>
      <c r="AB91" s="146" t="s">
        <v>69</v>
      </c>
      <c r="AC91" s="146" t="s">
        <v>70</v>
      </c>
      <c r="AD91" s="146" t="s">
        <v>125</v>
      </c>
      <c r="AE91" s="146" t="s">
        <v>71</v>
      </c>
      <c r="AF91" s="168">
        <v>42423</v>
      </c>
      <c r="AG91" s="168">
        <v>42425</v>
      </c>
      <c r="AH91" s="149" t="s">
        <v>57</v>
      </c>
      <c r="AI91" s="146" t="s">
        <v>72</v>
      </c>
      <c r="AJ91" s="146" t="s">
        <v>73</v>
      </c>
      <c r="AK91" s="146" t="s">
        <v>72</v>
      </c>
      <c r="AL91" s="146" t="s">
        <v>72</v>
      </c>
      <c r="AM91" s="146" t="s">
        <v>72</v>
      </c>
      <c r="AN91" s="146" t="s">
        <v>72</v>
      </c>
      <c r="AO91" s="146" t="s">
        <v>74</v>
      </c>
      <c r="AP91" s="146" t="s">
        <v>74</v>
      </c>
      <c r="AQ91" s="146" t="s">
        <v>74</v>
      </c>
      <c r="AR91" s="146" t="s">
        <v>74</v>
      </c>
      <c r="AS91" s="146" t="s">
        <v>74</v>
      </c>
      <c r="AT91" s="146" t="s">
        <v>74</v>
      </c>
      <c r="AU91" s="146" t="s">
        <v>74</v>
      </c>
      <c r="AV91" s="146" t="s">
        <v>74</v>
      </c>
      <c r="AW91" s="146" t="s">
        <v>74</v>
      </c>
    </row>
    <row r="92" spans="1:49" s="18" customFormat="1" ht="22.15" customHeight="1" x14ac:dyDescent="0.25">
      <c r="A92" s="147"/>
      <c r="B92" s="147"/>
      <c r="C92" s="147"/>
      <c r="D92" s="147"/>
      <c r="E92" s="150"/>
      <c r="F92" s="147"/>
      <c r="G92" s="150"/>
      <c r="H92" s="147"/>
      <c r="I92" s="147"/>
      <c r="J92" s="155"/>
      <c r="K92" s="155"/>
      <c r="L92" s="155"/>
      <c r="M92" s="6" t="s">
        <v>75</v>
      </c>
      <c r="N92" s="6" t="s">
        <v>77</v>
      </c>
      <c r="O92" s="6" t="s">
        <v>77</v>
      </c>
      <c r="P92" s="68" t="s">
        <v>115</v>
      </c>
      <c r="Q92" s="4">
        <v>190109.21</v>
      </c>
      <c r="R92" s="147"/>
      <c r="S92" s="147"/>
      <c r="T92" s="147"/>
      <c r="U92" s="157"/>
      <c r="V92" s="157"/>
      <c r="W92" s="160"/>
      <c r="X92" s="163"/>
      <c r="Y92" s="166"/>
      <c r="Z92" s="147"/>
      <c r="AA92" s="147"/>
      <c r="AB92" s="147"/>
      <c r="AC92" s="147"/>
      <c r="AD92" s="147"/>
      <c r="AE92" s="147"/>
      <c r="AF92" s="169"/>
      <c r="AG92" s="169"/>
      <c r="AH92" s="150"/>
      <c r="AI92" s="147"/>
      <c r="AJ92" s="147"/>
      <c r="AK92" s="147"/>
      <c r="AL92" s="147"/>
      <c r="AM92" s="147"/>
      <c r="AN92" s="147"/>
      <c r="AO92" s="147"/>
      <c r="AP92" s="147"/>
      <c r="AQ92" s="147"/>
      <c r="AR92" s="147"/>
      <c r="AS92" s="147"/>
      <c r="AT92" s="147"/>
      <c r="AU92" s="147"/>
      <c r="AV92" s="147"/>
      <c r="AW92" s="147"/>
    </row>
    <row r="93" spans="1:49" s="18" customFormat="1" ht="22.15" customHeight="1" x14ac:dyDescent="0.25">
      <c r="A93" s="148"/>
      <c r="B93" s="148"/>
      <c r="C93" s="148"/>
      <c r="D93" s="148"/>
      <c r="E93" s="151"/>
      <c r="F93" s="148"/>
      <c r="G93" s="151"/>
      <c r="H93" s="148"/>
      <c r="I93" s="148"/>
      <c r="J93" s="155"/>
      <c r="K93" s="155"/>
      <c r="L93" s="155"/>
      <c r="M93" s="6" t="s">
        <v>75</v>
      </c>
      <c r="N93" s="6" t="s">
        <v>77</v>
      </c>
      <c r="O93" s="6" t="s">
        <v>77</v>
      </c>
      <c r="P93" s="68" t="s">
        <v>117</v>
      </c>
      <c r="Q93" s="4">
        <v>174108.75</v>
      </c>
      <c r="R93" s="148"/>
      <c r="S93" s="148"/>
      <c r="T93" s="148"/>
      <c r="U93" s="158"/>
      <c r="V93" s="158"/>
      <c r="W93" s="161"/>
      <c r="X93" s="164"/>
      <c r="Y93" s="167"/>
      <c r="Z93" s="148"/>
      <c r="AA93" s="148"/>
      <c r="AB93" s="148"/>
      <c r="AC93" s="148"/>
      <c r="AD93" s="148"/>
      <c r="AE93" s="148"/>
      <c r="AF93" s="170"/>
      <c r="AG93" s="170"/>
      <c r="AH93" s="151"/>
      <c r="AI93" s="148"/>
      <c r="AJ93" s="148"/>
      <c r="AK93" s="148"/>
      <c r="AL93" s="148"/>
      <c r="AM93" s="148"/>
      <c r="AN93" s="148"/>
      <c r="AO93" s="148"/>
      <c r="AP93" s="148"/>
      <c r="AQ93" s="148"/>
      <c r="AR93" s="148"/>
      <c r="AS93" s="148"/>
      <c r="AT93" s="148"/>
      <c r="AU93" s="148"/>
      <c r="AV93" s="148"/>
      <c r="AW93" s="148"/>
    </row>
    <row r="94" spans="1:49" s="18" customFormat="1" ht="22.15" customHeight="1" x14ac:dyDescent="0.25">
      <c r="A94" s="146" t="s">
        <v>53</v>
      </c>
      <c r="B94" s="146" t="s">
        <v>80</v>
      </c>
      <c r="C94" s="146">
        <v>2016</v>
      </c>
      <c r="D94" s="146" t="s">
        <v>176</v>
      </c>
      <c r="E94" s="149">
        <v>74</v>
      </c>
      <c r="F94" s="146" t="s">
        <v>56</v>
      </c>
      <c r="G94" s="149" t="s">
        <v>57</v>
      </c>
      <c r="H94" s="146" t="s">
        <v>58</v>
      </c>
      <c r="I94" s="146" t="s">
        <v>58</v>
      </c>
      <c r="J94" s="155" t="s">
        <v>204</v>
      </c>
      <c r="K94" s="155" t="s">
        <v>202</v>
      </c>
      <c r="L94" s="155" t="s">
        <v>202</v>
      </c>
      <c r="M94" s="6" t="s">
        <v>75</v>
      </c>
      <c r="N94" s="6" t="s">
        <v>77</v>
      </c>
      <c r="O94" s="6" t="s">
        <v>77</v>
      </c>
      <c r="P94" s="68" t="s">
        <v>205</v>
      </c>
      <c r="Q94" s="12">
        <v>252498.01</v>
      </c>
      <c r="R94" s="146" t="str">
        <f>R97</f>
        <v>------------</v>
      </c>
      <c r="S94" s="156" t="s">
        <v>124</v>
      </c>
      <c r="T94" s="156" t="s">
        <v>77</v>
      </c>
      <c r="U94" s="156" t="s">
        <v>205</v>
      </c>
      <c r="V94" s="156" t="s">
        <v>206</v>
      </c>
      <c r="W94" s="159">
        <v>42429</v>
      </c>
      <c r="X94" s="162">
        <v>217670.69</v>
      </c>
      <c r="Y94" s="165">
        <v>252498.01</v>
      </c>
      <c r="Z94" s="146" t="s">
        <v>67</v>
      </c>
      <c r="AA94" s="146" t="s">
        <v>68</v>
      </c>
      <c r="AB94" s="146" t="s">
        <v>69</v>
      </c>
      <c r="AC94" s="146" t="s">
        <v>70</v>
      </c>
      <c r="AD94" s="146" t="s">
        <v>204</v>
      </c>
      <c r="AE94" s="146" t="s">
        <v>71</v>
      </c>
      <c r="AF94" s="168">
        <v>42429</v>
      </c>
      <c r="AG94" s="168">
        <v>42431</v>
      </c>
      <c r="AH94" s="149" t="s">
        <v>57</v>
      </c>
      <c r="AI94" s="146" t="s">
        <v>72</v>
      </c>
      <c r="AJ94" s="146" t="s">
        <v>73</v>
      </c>
      <c r="AK94" s="146" t="s">
        <v>72</v>
      </c>
      <c r="AL94" s="146" t="s">
        <v>72</v>
      </c>
      <c r="AM94" s="146" t="s">
        <v>72</v>
      </c>
      <c r="AN94" s="146" t="s">
        <v>72</v>
      </c>
      <c r="AO94" s="146" t="s">
        <v>74</v>
      </c>
      <c r="AP94" s="146" t="s">
        <v>74</v>
      </c>
      <c r="AQ94" s="146" t="s">
        <v>74</v>
      </c>
      <c r="AR94" s="146" t="s">
        <v>74</v>
      </c>
      <c r="AS94" s="146" t="s">
        <v>74</v>
      </c>
      <c r="AT94" s="146" t="s">
        <v>74</v>
      </c>
      <c r="AU94" s="146" t="s">
        <v>74</v>
      </c>
      <c r="AV94" s="146" t="s">
        <v>74</v>
      </c>
      <c r="AW94" s="146" t="s">
        <v>74</v>
      </c>
    </row>
    <row r="95" spans="1:49" s="18" customFormat="1" ht="22.15" customHeight="1" x14ac:dyDescent="0.25">
      <c r="A95" s="147"/>
      <c r="B95" s="147"/>
      <c r="C95" s="147"/>
      <c r="D95" s="147"/>
      <c r="E95" s="150"/>
      <c r="F95" s="147"/>
      <c r="G95" s="150"/>
      <c r="H95" s="147"/>
      <c r="I95" s="147"/>
      <c r="J95" s="155"/>
      <c r="K95" s="155"/>
      <c r="L95" s="155"/>
      <c r="M95" s="6" t="s">
        <v>75</v>
      </c>
      <c r="N95" s="6" t="s">
        <v>77</v>
      </c>
      <c r="O95" s="6" t="s">
        <v>77</v>
      </c>
      <c r="P95" s="68" t="s">
        <v>79</v>
      </c>
      <c r="Q95" s="4">
        <v>272423.09999999998</v>
      </c>
      <c r="R95" s="147"/>
      <c r="S95" s="147"/>
      <c r="T95" s="147"/>
      <c r="U95" s="157"/>
      <c r="V95" s="157"/>
      <c r="W95" s="160"/>
      <c r="X95" s="163"/>
      <c r="Y95" s="166"/>
      <c r="Z95" s="147"/>
      <c r="AA95" s="147"/>
      <c r="AB95" s="147"/>
      <c r="AC95" s="147"/>
      <c r="AD95" s="147"/>
      <c r="AE95" s="147"/>
      <c r="AF95" s="169"/>
      <c r="AG95" s="169"/>
      <c r="AH95" s="150"/>
      <c r="AI95" s="147"/>
      <c r="AJ95" s="147"/>
      <c r="AK95" s="147"/>
      <c r="AL95" s="147"/>
      <c r="AM95" s="147"/>
      <c r="AN95" s="147"/>
      <c r="AO95" s="147"/>
      <c r="AP95" s="147"/>
      <c r="AQ95" s="147"/>
      <c r="AR95" s="147"/>
      <c r="AS95" s="147"/>
      <c r="AT95" s="147"/>
      <c r="AU95" s="147"/>
      <c r="AV95" s="147"/>
      <c r="AW95" s="147"/>
    </row>
    <row r="96" spans="1:49" s="18" customFormat="1" ht="22.15" customHeight="1" x14ac:dyDescent="0.25">
      <c r="A96" s="148"/>
      <c r="B96" s="148"/>
      <c r="C96" s="148"/>
      <c r="D96" s="148"/>
      <c r="E96" s="151"/>
      <c r="F96" s="148"/>
      <c r="G96" s="151"/>
      <c r="H96" s="148"/>
      <c r="I96" s="148"/>
      <c r="J96" s="155"/>
      <c r="K96" s="155"/>
      <c r="L96" s="155"/>
      <c r="M96" s="6" t="s">
        <v>75</v>
      </c>
      <c r="N96" s="6" t="s">
        <v>77</v>
      </c>
      <c r="O96" s="6" t="s">
        <v>77</v>
      </c>
      <c r="P96" s="68" t="s">
        <v>175</v>
      </c>
      <c r="Q96" s="4">
        <v>267298.8</v>
      </c>
      <c r="R96" s="148"/>
      <c r="S96" s="148"/>
      <c r="T96" s="148"/>
      <c r="U96" s="158"/>
      <c r="V96" s="158"/>
      <c r="W96" s="161"/>
      <c r="X96" s="164"/>
      <c r="Y96" s="167"/>
      <c r="Z96" s="148"/>
      <c r="AA96" s="148"/>
      <c r="AB96" s="148"/>
      <c r="AC96" s="148"/>
      <c r="AD96" s="148"/>
      <c r="AE96" s="148"/>
      <c r="AF96" s="170"/>
      <c r="AG96" s="170"/>
      <c r="AH96" s="151"/>
      <c r="AI96" s="148"/>
      <c r="AJ96" s="148"/>
      <c r="AK96" s="148"/>
      <c r="AL96" s="148"/>
      <c r="AM96" s="148"/>
      <c r="AN96" s="148"/>
      <c r="AO96" s="148"/>
      <c r="AP96" s="148"/>
      <c r="AQ96" s="148"/>
      <c r="AR96" s="148"/>
      <c r="AS96" s="148"/>
      <c r="AT96" s="148"/>
      <c r="AU96" s="148"/>
      <c r="AV96" s="148"/>
      <c r="AW96" s="148"/>
    </row>
    <row r="97" spans="1:49" s="18" customFormat="1" ht="49.9" customHeight="1" x14ac:dyDescent="0.25">
      <c r="A97" s="64" t="s">
        <v>134</v>
      </c>
      <c r="B97" s="64" t="s">
        <v>54</v>
      </c>
      <c r="C97" s="64">
        <v>2016</v>
      </c>
      <c r="D97" s="64" t="s">
        <v>176</v>
      </c>
      <c r="E97" s="64">
        <v>30</v>
      </c>
      <c r="F97" s="64" t="s">
        <v>135</v>
      </c>
      <c r="G97" s="6" t="s">
        <v>57</v>
      </c>
      <c r="H97" s="64" t="s">
        <v>58</v>
      </c>
      <c r="I97" s="64" t="s">
        <v>58</v>
      </c>
      <c r="J97" s="64" t="s">
        <v>136</v>
      </c>
      <c r="K97" s="64" t="s">
        <v>207</v>
      </c>
      <c r="L97" s="64" t="s">
        <v>207</v>
      </c>
      <c r="M97" s="6" t="s">
        <v>75</v>
      </c>
      <c r="N97" s="6" t="s">
        <v>77</v>
      </c>
      <c r="O97" s="6" t="s">
        <v>77</v>
      </c>
      <c r="P97" s="64" t="s">
        <v>139</v>
      </c>
      <c r="Q97" s="12">
        <v>2996880.9</v>
      </c>
      <c r="R97" s="6" t="s">
        <v>77</v>
      </c>
      <c r="S97" s="6" t="s">
        <v>77</v>
      </c>
      <c r="T97" s="6" t="s">
        <v>77</v>
      </c>
      <c r="U97" s="64" t="s">
        <v>139</v>
      </c>
      <c r="V97" s="64" t="s">
        <v>208</v>
      </c>
      <c r="W97" s="70">
        <v>42403</v>
      </c>
      <c r="X97" s="12">
        <v>2583518.0172413792</v>
      </c>
      <c r="Y97" s="3">
        <v>2996880.9</v>
      </c>
      <c r="Z97" s="68" t="s">
        <v>67</v>
      </c>
      <c r="AA97" s="64" t="s">
        <v>68</v>
      </c>
      <c r="AB97" s="64" t="s">
        <v>69</v>
      </c>
      <c r="AC97" s="64" t="s">
        <v>70</v>
      </c>
      <c r="AD97" s="64" t="s">
        <v>136</v>
      </c>
      <c r="AE97" s="64" t="s">
        <v>71</v>
      </c>
      <c r="AF97" s="70">
        <v>42403</v>
      </c>
      <c r="AG97" s="70">
        <v>42413</v>
      </c>
      <c r="AH97" s="6" t="s">
        <v>57</v>
      </c>
      <c r="AI97" s="64" t="s">
        <v>72</v>
      </c>
      <c r="AJ97" s="64" t="s">
        <v>73</v>
      </c>
      <c r="AK97" s="64" t="s">
        <v>72</v>
      </c>
      <c r="AL97" s="64" t="s">
        <v>72</v>
      </c>
      <c r="AM97" s="64" t="s">
        <v>72</v>
      </c>
      <c r="AN97" s="64" t="s">
        <v>72</v>
      </c>
      <c r="AO97" s="64" t="s">
        <v>74</v>
      </c>
      <c r="AP97" s="64" t="s">
        <v>74</v>
      </c>
      <c r="AQ97" s="64" t="s">
        <v>74</v>
      </c>
      <c r="AR97" s="64" t="s">
        <v>74</v>
      </c>
      <c r="AS97" s="64" t="s">
        <v>74</v>
      </c>
      <c r="AT97" s="64" t="s">
        <v>74</v>
      </c>
      <c r="AU97" s="64" t="s">
        <v>74</v>
      </c>
      <c r="AV97" s="64" t="s">
        <v>74</v>
      </c>
      <c r="AW97" s="64" t="s">
        <v>74</v>
      </c>
    </row>
    <row r="98" spans="1:49" s="18" customFormat="1" ht="49.9" customHeight="1" x14ac:dyDescent="0.25">
      <c r="A98" s="64" t="s">
        <v>134</v>
      </c>
      <c r="B98" s="64" t="s">
        <v>80</v>
      </c>
      <c r="C98" s="64">
        <v>2016</v>
      </c>
      <c r="D98" s="64" t="s">
        <v>176</v>
      </c>
      <c r="E98" s="64">
        <v>113</v>
      </c>
      <c r="F98" s="64" t="s">
        <v>135</v>
      </c>
      <c r="G98" s="6" t="s">
        <v>57</v>
      </c>
      <c r="H98" s="64" t="s">
        <v>58</v>
      </c>
      <c r="I98" s="64" t="s">
        <v>58</v>
      </c>
      <c r="J98" s="64" t="s">
        <v>209</v>
      </c>
      <c r="K98" s="64" t="s">
        <v>93</v>
      </c>
      <c r="L98" s="64" t="s">
        <v>93</v>
      </c>
      <c r="M98" s="6" t="s">
        <v>75</v>
      </c>
      <c r="N98" s="6" t="s">
        <v>77</v>
      </c>
      <c r="O98" s="6" t="s">
        <v>77</v>
      </c>
      <c r="P98" s="64" t="s">
        <v>210</v>
      </c>
      <c r="Q98" s="14">
        <v>1856000</v>
      </c>
      <c r="R98" s="6" t="s">
        <v>77</v>
      </c>
      <c r="S98" s="6" t="s">
        <v>77</v>
      </c>
      <c r="T98" s="6" t="s">
        <v>77</v>
      </c>
      <c r="U98" s="64" t="s">
        <v>210</v>
      </c>
      <c r="V98" s="64" t="s">
        <v>211</v>
      </c>
      <c r="W98" s="70">
        <v>42419</v>
      </c>
      <c r="X98" s="12">
        <v>1600000</v>
      </c>
      <c r="Y98" s="67">
        <v>1856000</v>
      </c>
      <c r="Z98" s="68" t="s">
        <v>67</v>
      </c>
      <c r="AA98" s="64" t="s">
        <v>68</v>
      </c>
      <c r="AB98" s="64" t="s">
        <v>69</v>
      </c>
      <c r="AC98" s="64" t="s">
        <v>70</v>
      </c>
      <c r="AD98" s="64" t="s">
        <v>209</v>
      </c>
      <c r="AE98" s="64" t="s">
        <v>71</v>
      </c>
      <c r="AF98" s="70">
        <v>42419</v>
      </c>
      <c r="AG98" s="70">
        <v>42539</v>
      </c>
      <c r="AH98" s="6" t="s">
        <v>57</v>
      </c>
      <c r="AI98" s="64" t="s">
        <v>72</v>
      </c>
      <c r="AJ98" s="64" t="s">
        <v>73</v>
      </c>
      <c r="AK98" s="64" t="s">
        <v>72</v>
      </c>
      <c r="AL98" s="64" t="s">
        <v>72</v>
      </c>
      <c r="AM98" s="64" t="s">
        <v>72</v>
      </c>
      <c r="AN98" s="64" t="s">
        <v>72</v>
      </c>
      <c r="AO98" s="64" t="s">
        <v>74</v>
      </c>
      <c r="AP98" s="64" t="s">
        <v>74</v>
      </c>
      <c r="AQ98" s="64" t="s">
        <v>74</v>
      </c>
      <c r="AR98" s="64" t="s">
        <v>74</v>
      </c>
      <c r="AS98" s="64" t="s">
        <v>74</v>
      </c>
      <c r="AT98" s="64" t="s">
        <v>74</v>
      </c>
      <c r="AU98" s="64" t="s">
        <v>74</v>
      </c>
      <c r="AV98" s="64" t="s">
        <v>74</v>
      </c>
      <c r="AW98" s="64" t="s">
        <v>74</v>
      </c>
    </row>
    <row r="99" spans="1:49" s="18" customFormat="1" ht="49.9" customHeight="1" x14ac:dyDescent="0.25">
      <c r="A99" s="64" t="s">
        <v>134</v>
      </c>
      <c r="B99" s="64" t="s">
        <v>80</v>
      </c>
      <c r="C99" s="64">
        <v>2016</v>
      </c>
      <c r="D99" s="64" t="s">
        <v>176</v>
      </c>
      <c r="E99" s="64">
        <v>42</v>
      </c>
      <c r="F99" s="64" t="s">
        <v>135</v>
      </c>
      <c r="G99" s="6" t="s">
        <v>57</v>
      </c>
      <c r="H99" s="64" t="s">
        <v>58</v>
      </c>
      <c r="I99" s="64" t="s">
        <v>58</v>
      </c>
      <c r="J99" s="64" t="s">
        <v>212</v>
      </c>
      <c r="K99" s="64" t="s">
        <v>60</v>
      </c>
      <c r="L99" s="64" t="s">
        <v>60</v>
      </c>
      <c r="M99" s="6" t="s">
        <v>75</v>
      </c>
      <c r="N99" s="6" t="s">
        <v>77</v>
      </c>
      <c r="O99" s="6" t="s">
        <v>77</v>
      </c>
      <c r="P99" s="64" t="s">
        <v>213</v>
      </c>
      <c r="Q99" s="12">
        <v>3800160</v>
      </c>
      <c r="R99" s="6" t="s">
        <v>77</v>
      </c>
      <c r="S99" s="6" t="s">
        <v>77</v>
      </c>
      <c r="T99" s="6" t="s">
        <v>77</v>
      </c>
      <c r="U99" s="64" t="s">
        <v>213</v>
      </c>
      <c r="V99" s="64" t="s">
        <v>214</v>
      </c>
      <c r="W99" s="70">
        <v>42409</v>
      </c>
      <c r="X99" s="12">
        <v>3276000</v>
      </c>
      <c r="Y99" s="3">
        <v>3800160</v>
      </c>
      <c r="Z99" s="68" t="s">
        <v>67</v>
      </c>
      <c r="AA99" s="64" t="s">
        <v>68</v>
      </c>
      <c r="AB99" s="64" t="s">
        <v>69</v>
      </c>
      <c r="AC99" s="64" t="s">
        <v>70</v>
      </c>
      <c r="AD99" s="64" t="s">
        <v>212</v>
      </c>
      <c r="AE99" s="64" t="s">
        <v>71</v>
      </c>
      <c r="AF99" s="70">
        <v>42409</v>
      </c>
      <c r="AG99" s="70">
        <v>42419</v>
      </c>
      <c r="AH99" s="6" t="s">
        <v>57</v>
      </c>
      <c r="AI99" s="64" t="s">
        <v>72</v>
      </c>
      <c r="AJ99" s="64" t="s">
        <v>73</v>
      </c>
      <c r="AK99" s="64" t="s">
        <v>72</v>
      </c>
      <c r="AL99" s="64" t="s">
        <v>72</v>
      </c>
      <c r="AM99" s="64" t="s">
        <v>72</v>
      </c>
      <c r="AN99" s="64" t="s">
        <v>72</v>
      </c>
      <c r="AO99" s="64" t="s">
        <v>74</v>
      </c>
      <c r="AP99" s="64" t="s">
        <v>74</v>
      </c>
      <c r="AQ99" s="64" t="s">
        <v>74</v>
      </c>
      <c r="AR99" s="64" t="s">
        <v>74</v>
      </c>
      <c r="AS99" s="64" t="s">
        <v>74</v>
      </c>
      <c r="AT99" s="64" t="s">
        <v>74</v>
      </c>
      <c r="AU99" s="64" t="s">
        <v>74</v>
      </c>
      <c r="AV99" s="64" t="s">
        <v>74</v>
      </c>
      <c r="AW99" s="64" t="s">
        <v>74</v>
      </c>
    </row>
    <row r="100" spans="1:49" s="18" customFormat="1" ht="62.25" customHeight="1" x14ac:dyDescent="0.25">
      <c r="A100" s="64" t="s">
        <v>134</v>
      </c>
      <c r="B100" s="64" t="s">
        <v>80</v>
      </c>
      <c r="C100" s="64">
        <v>2016</v>
      </c>
      <c r="D100" s="64" t="s">
        <v>176</v>
      </c>
      <c r="E100" s="64">
        <v>43</v>
      </c>
      <c r="F100" s="64" t="s">
        <v>135</v>
      </c>
      <c r="G100" s="6" t="s">
        <v>57</v>
      </c>
      <c r="H100" s="64" t="s">
        <v>58</v>
      </c>
      <c r="I100" s="64" t="s">
        <v>58</v>
      </c>
      <c r="J100" s="64" t="s">
        <v>212</v>
      </c>
      <c r="K100" s="64" t="s">
        <v>60</v>
      </c>
      <c r="L100" s="64" t="s">
        <v>60</v>
      </c>
      <c r="M100" s="6" t="s">
        <v>75</v>
      </c>
      <c r="N100" s="6" t="s">
        <v>77</v>
      </c>
      <c r="O100" s="6" t="s">
        <v>77</v>
      </c>
      <c r="P100" s="64" t="s">
        <v>213</v>
      </c>
      <c r="Q100" s="12">
        <v>3619200</v>
      </c>
      <c r="R100" s="6" t="s">
        <v>77</v>
      </c>
      <c r="S100" s="6" t="s">
        <v>77</v>
      </c>
      <c r="T100" s="6" t="s">
        <v>77</v>
      </c>
      <c r="U100" s="64" t="s">
        <v>213</v>
      </c>
      <c r="V100" s="64" t="s">
        <v>215</v>
      </c>
      <c r="W100" s="70">
        <v>42409</v>
      </c>
      <c r="X100" s="12">
        <v>3120000</v>
      </c>
      <c r="Y100" s="3">
        <v>3619200</v>
      </c>
      <c r="Z100" s="68" t="s">
        <v>67</v>
      </c>
      <c r="AA100" s="64" t="s">
        <v>68</v>
      </c>
      <c r="AB100" s="64" t="s">
        <v>69</v>
      </c>
      <c r="AC100" s="64" t="s">
        <v>70</v>
      </c>
      <c r="AD100" s="64" t="s">
        <v>212</v>
      </c>
      <c r="AE100" s="64" t="s">
        <v>71</v>
      </c>
      <c r="AF100" s="70">
        <v>42409</v>
      </c>
      <c r="AG100" s="70">
        <v>42419</v>
      </c>
      <c r="AH100" s="6" t="s">
        <v>57</v>
      </c>
      <c r="AI100" s="64" t="s">
        <v>72</v>
      </c>
      <c r="AJ100" s="64" t="s">
        <v>73</v>
      </c>
      <c r="AK100" s="64" t="s">
        <v>72</v>
      </c>
      <c r="AL100" s="64" t="s">
        <v>72</v>
      </c>
      <c r="AM100" s="64" t="s">
        <v>72</v>
      </c>
      <c r="AN100" s="64" t="s">
        <v>72</v>
      </c>
      <c r="AO100" s="64" t="s">
        <v>74</v>
      </c>
      <c r="AP100" s="64" t="s">
        <v>74</v>
      </c>
      <c r="AQ100" s="64" t="s">
        <v>74</v>
      </c>
      <c r="AR100" s="64" t="s">
        <v>74</v>
      </c>
      <c r="AS100" s="64" t="s">
        <v>74</v>
      </c>
      <c r="AT100" s="64" t="s">
        <v>74</v>
      </c>
      <c r="AU100" s="64" t="s">
        <v>74</v>
      </c>
      <c r="AV100" s="64" t="s">
        <v>74</v>
      </c>
      <c r="AW100" s="64" t="s">
        <v>74</v>
      </c>
    </row>
    <row r="101" spans="1:49" s="18" customFormat="1" ht="66.599999999999994" customHeight="1" x14ac:dyDescent="0.25">
      <c r="A101" s="64" t="s">
        <v>134</v>
      </c>
      <c r="B101" s="64" t="s">
        <v>80</v>
      </c>
      <c r="C101" s="64">
        <v>2016</v>
      </c>
      <c r="D101" s="64" t="s">
        <v>176</v>
      </c>
      <c r="E101" s="64">
        <v>40</v>
      </c>
      <c r="F101" s="64" t="s">
        <v>135</v>
      </c>
      <c r="G101" s="6" t="s">
        <v>57</v>
      </c>
      <c r="H101" s="64" t="s">
        <v>58</v>
      </c>
      <c r="I101" s="64" t="s">
        <v>58</v>
      </c>
      <c r="J101" s="64" t="s">
        <v>216</v>
      </c>
      <c r="K101" s="64" t="s">
        <v>60</v>
      </c>
      <c r="L101" s="64" t="s">
        <v>60</v>
      </c>
      <c r="M101" s="6" t="s">
        <v>75</v>
      </c>
      <c r="N101" s="6" t="s">
        <v>77</v>
      </c>
      <c r="O101" s="6" t="s">
        <v>77</v>
      </c>
      <c r="P101" s="64" t="s">
        <v>217</v>
      </c>
      <c r="Q101" s="12">
        <v>6613200.9000000004</v>
      </c>
      <c r="R101" s="6" t="s">
        <v>77</v>
      </c>
      <c r="S101" s="6" t="s">
        <v>77</v>
      </c>
      <c r="T101" s="6" t="s">
        <v>77</v>
      </c>
      <c r="U101" s="64" t="s">
        <v>217</v>
      </c>
      <c r="V101" s="64" t="s">
        <v>218</v>
      </c>
      <c r="W101" s="70">
        <v>42410</v>
      </c>
      <c r="X101" s="12">
        <v>5701035.2586206906</v>
      </c>
      <c r="Y101" s="3">
        <v>6613200.9000000004</v>
      </c>
      <c r="Z101" s="68" t="s">
        <v>67</v>
      </c>
      <c r="AA101" s="64" t="s">
        <v>68</v>
      </c>
      <c r="AB101" s="64" t="s">
        <v>69</v>
      </c>
      <c r="AC101" s="64" t="s">
        <v>70</v>
      </c>
      <c r="AD101" s="64" t="s">
        <v>216</v>
      </c>
      <c r="AE101" s="64" t="s">
        <v>71</v>
      </c>
      <c r="AF101" s="70">
        <v>42410</v>
      </c>
      <c r="AG101" s="70">
        <v>42420</v>
      </c>
      <c r="AH101" s="6" t="s">
        <v>57</v>
      </c>
      <c r="AI101" s="64" t="s">
        <v>72</v>
      </c>
      <c r="AJ101" s="64" t="s">
        <v>73</v>
      </c>
      <c r="AK101" s="64" t="s">
        <v>72</v>
      </c>
      <c r="AL101" s="64" t="s">
        <v>72</v>
      </c>
      <c r="AM101" s="64" t="s">
        <v>72</v>
      </c>
      <c r="AN101" s="64" t="s">
        <v>72</v>
      </c>
      <c r="AO101" s="64" t="s">
        <v>74</v>
      </c>
      <c r="AP101" s="64" t="s">
        <v>74</v>
      </c>
      <c r="AQ101" s="64" t="s">
        <v>74</v>
      </c>
      <c r="AR101" s="64" t="s">
        <v>74</v>
      </c>
      <c r="AS101" s="64" t="s">
        <v>74</v>
      </c>
      <c r="AT101" s="64" t="s">
        <v>74</v>
      </c>
      <c r="AU101" s="64" t="s">
        <v>74</v>
      </c>
      <c r="AV101" s="64" t="s">
        <v>74</v>
      </c>
      <c r="AW101" s="64" t="s">
        <v>74</v>
      </c>
    </row>
    <row r="102" spans="1:49" s="18" customFormat="1" ht="63.6" customHeight="1" x14ac:dyDescent="0.25">
      <c r="A102" s="64" t="s">
        <v>134</v>
      </c>
      <c r="B102" s="64" t="s">
        <v>80</v>
      </c>
      <c r="C102" s="64">
        <v>2016</v>
      </c>
      <c r="D102" s="64" t="s">
        <v>176</v>
      </c>
      <c r="E102" s="64">
        <v>88</v>
      </c>
      <c r="F102" s="64" t="s">
        <v>135</v>
      </c>
      <c r="G102" s="6" t="s">
        <v>57</v>
      </c>
      <c r="H102" s="64" t="s">
        <v>58</v>
      </c>
      <c r="I102" s="64" t="s">
        <v>58</v>
      </c>
      <c r="J102" s="64" t="s">
        <v>219</v>
      </c>
      <c r="K102" s="64" t="s">
        <v>93</v>
      </c>
      <c r="L102" s="64" t="s">
        <v>93</v>
      </c>
      <c r="M102" s="6" t="s">
        <v>75</v>
      </c>
      <c r="N102" s="6" t="s">
        <v>77</v>
      </c>
      <c r="O102" s="6" t="s">
        <v>77</v>
      </c>
      <c r="P102" s="64" t="s">
        <v>220</v>
      </c>
      <c r="Q102" s="12">
        <v>1068907.52</v>
      </c>
      <c r="R102" s="6" t="s">
        <v>77</v>
      </c>
      <c r="S102" s="6" t="s">
        <v>77</v>
      </c>
      <c r="T102" s="6" t="s">
        <v>77</v>
      </c>
      <c r="U102" s="64" t="s">
        <v>220</v>
      </c>
      <c r="V102" s="64" t="s">
        <v>221</v>
      </c>
      <c r="W102" s="70">
        <v>42416</v>
      </c>
      <c r="X102" s="12">
        <v>921472.00000000012</v>
      </c>
      <c r="Y102" s="3">
        <v>1068907.52</v>
      </c>
      <c r="Z102" s="68" t="s">
        <v>67</v>
      </c>
      <c r="AA102" s="64" t="s">
        <v>68</v>
      </c>
      <c r="AB102" s="64" t="s">
        <v>69</v>
      </c>
      <c r="AC102" s="64" t="s">
        <v>70</v>
      </c>
      <c r="AD102" s="64" t="s">
        <v>219</v>
      </c>
      <c r="AE102" s="64" t="s">
        <v>71</v>
      </c>
      <c r="AF102" s="70">
        <v>42416</v>
      </c>
      <c r="AG102" s="70">
        <v>42424</v>
      </c>
      <c r="AH102" s="6" t="s">
        <v>57</v>
      </c>
      <c r="AI102" s="64" t="s">
        <v>72</v>
      </c>
      <c r="AJ102" s="64" t="s">
        <v>73</v>
      </c>
      <c r="AK102" s="64" t="s">
        <v>72</v>
      </c>
      <c r="AL102" s="64" t="s">
        <v>72</v>
      </c>
      <c r="AM102" s="64" t="s">
        <v>72</v>
      </c>
      <c r="AN102" s="64" t="s">
        <v>72</v>
      </c>
      <c r="AO102" s="64" t="s">
        <v>74</v>
      </c>
      <c r="AP102" s="64" t="s">
        <v>74</v>
      </c>
      <c r="AQ102" s="64" t="s">
        <v>74</v>
      </c>
      <c r="AR102" s="64" t="s">
        <v>74</v>
      </c>
      <c r="AS102" s="64" t="s">
        <v>74</v>
      </c>
      <c r="AT102" s="64" t="s">
        <v>74</v>
      </c>
      <c r="AU102" s="64" t="s">
        <v>74</v>
      </c>
      <c r="AV102" s="64" t="s">
        <v>74</v>
      </c>
      <c r="AW102" s="64" t="s">
        <v>74</v>
      </c>
    </row>
    <row r="103" spans="1:49" s="18" customFormat="1" ht="60.6" customHeight="1" x14ac:dyDescent="0.25">
      <c r="A103" s="64" t="s">
        <v>134</v>
      </c>
      <c r="B103" s="64" t="s">
        <v>80</v>
      </c>
      <c r="C103" s="64">
        <v>2016</v>
      </c>
      <c r="D103" s="64" t="s">
        <v>176</v>
      </c>
      <c r="E103" s="64">
        <v>117</v>
      </c>
      <c r="F103" s="64" t="s">
        <v>135</v>
      </c>
      <c r="G103" s="6" t="s">
        <v>57</v>
      </c>
      <c r="H103" s="64" t="s">
        <v>58</v>
      </c>
      <c r="I103" s="64" t="s">
        <v>58</v>
      </c>
      <c r="J103" s="64" t="s">
        <v>222</v>
      </c>
      <c r="K103" s="64" t="s">
        <v>60</v>
      </c>
      <c r="L103" s="64" t="s">
        <v>60</v>
      </c>
      <c r="M103" s="6" t="s">
        <v>75</v>
      </c>
      <c r="N103" s="6" t="s">
        <v>77</v>
      </c>
      <c r="O103" s="6" t="s">
        <v>77</v>
      </c>
      <c r="P103" s="64" t="s">
        <v>223</v>
      </c>
      <c r="Q103" s="14">
        <v>2543880</v>
      </c>
      <c r="R103" s="6" t="s">
        <v>77</v>
      </c>
      <c r="S103" s="6" t="s">
        <v>77</v>
      </c>
      <c r="T103" s="6" t="s">
        <v>77</v>
      </c>
      <c r="U103" s="64" t="s">
        <v>223</v>
      </c>
      <c r="V103" s="64" t="s">
        <v>224</v>
      </c>
      <c r="W103" s="70">
        <v>42411</v>
      </c>
      <c r="X103" s="12">
        <v>2193000</v>
      </c>
      <c r="Y103" s="67">
        <v>2543880</v>
      </c>
      <c r="Z103" s="68" t="s">
        <v>67</v>
      </c>
      <c r="AA103" s="64" t="s">
        <v>68</v>
      </c>
      <c r="AB103" s="64" t="s">
        <v>69</v>
      </c>
      <c r="AC103" s="64" t="s">
        <v>70</v>
      </c>
      <c r="AD103" s="64" t="s">
        <v>222</v>
      </c>
      <c r="AE103" s="64" t="s">
        <v>71</v>
      </c>
      <c r="AF103" s="70">
        <v>42411</v>
      </c>
      <c r="AG103" s="70">
        <v>42421</v>
      </c>
      <c r="AH103" s="6" t="s">
        <v>57</v>
      </c>
      <c r="AI103" s="64" t="s">
        <v>72</v>
      </c>
      <c r="AJ103" s="64" t="s">
        <v>73</v>
      </c>
      <c r="AK103" s="64" t="s">
        <v>72</v>
      </c>
      <c r="AL103" s="64" t="s">
        <v>72</v>
      </c>
      <c r="AM103" s="64" t="s">
        <v>72</v>
      </c>
      <c r="AN103" s="64" t="s">
        <v>72</v>
      </c>
      <c r="AO103" s="64" t="s">
        <v>74</v>
      </c>
      <c r="AP103" s="64" t="s">
        <v>74</v>
      </c>
      <c r="AQ103" s="64" t="s">
        <v>74</v>
      </c>
      <c r="AR103" s="64" t="s">
        <v>74</v>
      </c>
      <c r="AS103" s="64" t="s">
        <v>74</v>
      </c>
      <c r="AT103" s="64" t="s">
        <v>74</v>
      </c>
      <c r="AU103" s="64" t="s">
        <v>74</v>
      </c>
      <c r="AV103" s="64" t="s">
        <v>74</v>
      </c>
      <c r="AW103" s="64" t="s">
        <v>74</v>
      </c>
    </row>
    <row r="104" spans="1:49" s="18" customFormat="1" ht="61.9" customHeight="1" x14ac:dyDescent="0.25">
      <c r="A104" s="64" t="s">
        <v>134</v>
      </c>
      <c r="B104" s="64" t="s">
        <v>80</v>
      </c>
      <c r="C104" s="64">
        <v>2016</v>
      </c>
      <c r="D104" s="64" t="s">
        <v>176</v>
      </c>
      <c r="E104" s="64">
        <v>119</v>
      </c>
      <c r="F104" s="64" t="s">
        <v>135</v>
      </c>
      <c r="G104" s="6" t="s">
        <v>57</v>
      </c>
      <c r="H104" s="64" t="s">
        <v>58</v>
      </c>
      <c r="I104" s="64" t="s">
        <v>58</v>
      </c>
      <c r="J104" s="64" t="s">
        <v>225</v>
      </c>
      <c r="K104" s="64" t="s">
        <v>60</v>
      </c>
      <c r="L104" s="64" t="s">
        <v>60</v>
      </c>
      <c r="M104" s="6" t="s">
        <v>75</v>
      </c>
      <c r="N104" s="6" t="s">
        <v>77</v>
      </c>
      <c r="O104" s="6" t="s">
        <v>77</v>
      </c>
      <c r="P104" s="64" t="s">
        <v>223</v>
      </c>
      <c r="Q104" s="14">
        <v>724768</v>
      </c>
      <c r="R104" s="6" t="s">
        <v>77</v>
      </c>
      <c r="S104" s="6" t="s">
        <v>77</v>
      </c>
      <c r="T104" s="6" t="s">
        <v>77</v>
      </c>
      <c r="U104" s="64" t="s">
        <v>223</v>
      </c>
      <c r="V104" s="64" t="s">
        <v>226</v>
      </c>
      <c r="W104" s="70">
        <v>42412</v>
      </c>
      <c r="X104" s="12">
        <v>624800</v>
      </c>
      <c r="Y104" s="67">
        <v>724768</v>
      </c>
      <c r="Z104" s="68" t="s">
        <v>67</v>
      </c>
      <c r="AA104" s="64" t="s">
        <v>68</v>
      </c>
      <c r="AB104" s="64" t="s">
        <v>69</v>
      </c>
      <c r="AC104" s="64" t="s">
        <v>70</v>
      </c>
      <c r="AD104" s="64" t="s">
        <v>225</v>
      </c>
      <c r="AE104" s="64" t="s">
        <v>71</v>
      </c>
      <c r="AF104" s="70">
        <v>42412</v>
      </c>
      <c r="AG104" s="70">
        <v>42422</v>
      </c>
      <c r="AH104" s="6" t="s">
        <v>57</v>
      </c>
      <c r="AI104" s="64" t="s">
        <v>72</v>
      </c>
      <c r="AJ104" s="64" t="s">
        <v>73</v>
      </c>
      <c r="AK104" s="64" t="s">
        <v>72</v>
      </c>
      <c r="AL104" s="64" t="s">
        <v>72</v>
      </c>
      <c r="AM104" s="64" t="s">
        <v>72</v>
      </c>
      <c r="AN104" s="64" t="s">
        <v>72</v>
      </c>
      <c r="AO104" s="64" t="s">
        <v>74</v>
      </c>
      <c r="AP104" s="64" t="s">
        <v>74</v>
      </c>
      <c r="AQ104" s="64" t="s">
        <v>74</v>
      </c>
      <c r="AR104" s="64" t="s">
        <v>74</v>
      </c>
      <c r="AS104" s="64" t="s">
        <v>74</v>
      </c>
      <c r="AT104" s="64" t="s">
        <v>74</v>
      </c>
      <c r="AU104" s="64" t="s">
        <v>74</v>
      </c>
      <c r="AV104" s="64" t="s">
        <v>74</v>
      </c>
      <c r="AW104" s="64" t="s">
        <v>74</v>
      </c>
    </row>
    <row r="105" spans="1:49" ht="13.15" customHeight="1" x14ac:dyDescent="0.25">
      <c r="A105" s="149" t="s">
        <v>53</v>
      </c>
      <c r="B105" s="149" t="s">
        <v>676</v>
      </c>
      <c r="C105" s="149">
        <v>2016</v>
      </c>
      <c r="D105" s="149" t="s">
        <v>176</v>
      </c>
      <c r="E105" s="149">
        <v>399</v>
      </c>
      <c r="F105" s="149" t="s">
        <v>56</v>
      </c>
      <c r="G105" s="149" t="s">
        <v>57</v>
      </c>
      <c r="H105" s="149" t="s">
        <v>58</v>
      </c>
      <c r="I105" s="149" t="s">
        <v>58</v>
      </c>
      <c r="J105" s="149" t="s">
        <v>92</v>
      </c>
      <c r="K105" s="171" t="s">
        <v>207</v>
      </c>
      <c r="L105" s="171" t="s">
        <v>207</v>
      </c>
      <c r="M105" s="96" t="s">
        <v>75</v>
      </c>
      <c r="N105" s="96" t="s">
        <v>77</v>
      </c>
      <c r="O105" s="96" t="s">
        <v>77</v>
      </c>
      <c r="P105" s="108" t="s">
        <v>436</v>
      </c>
      <c r="Q105" s="12">
        <v>25081.52</v>
      </c>
      <c r="R105" s="96" t="s">
        <v>77</v>
      </c>
      <c r="S105" s="96" t="s">
        <v>77</v>
      </c>
      <c r="T105" s="96" t="s">
        <v>77</v>
      </c>
      <c r="U105" s="108" t="s">
        <v>436</v>
      </c>
      <c r="V105" s="207" t="s">
        <v>1174</v>
      </c>
      <c r="W105" s="175">
        <v>42410</v>
      </c>
      <c r="X105" s="178">
        <v>21622</v>
      </c>
      <c r="Y105" s="178">
        <v>25081.52</v>
      </c>
      <c r="Z105" s="181" t="s">
        <v>67</v>
      </c>
      <c r="AA105" s="181" t="s">
        <v>68</v>
      </c>
      <c r="AB105" s="181" t="s">
        <v>69</v>
      </c>
      <c r="AC105" s="181" t="s">
        <v>70</v>
      </c>
      <c r="AD105" s="181" t="s">
        <v>92</v>
      </c>
      <c r="AE105" s="181" t="s">
        <v>71</v>
      </c>
      <c r="AF105" s="184">
        <v>42410</v>
      </c>
      <c r="AG105" s="184">
        <v>42415</v>
      </c>
      <c r="AH105" s="149" t="s">
        <v>57</v>
      </c>
      <c r="AI105" s="149" t="s">
        <v>72</v>
      </c>
      <c r="AJ105" s="149" t="s">
        <v>73</v>
      </c>
      <c r="AK105" s="149" t="s">
        <v>72</v>
      </c>
      <c r="AL105" s="149" t="s">
        <v>72</v>
      </c>
      <c r="AM105" s="149" t="s">
        <v>72</v>
      </c>
      <c r="AN105" s="149" t="s">
        <v>72</v>
      </c>
      <c r="AO105" s="149" t="s">
        <v>74</v>
      </c>
      <c r="AP105" s="149" t="s">
        <v>74</v>
      </c>
      <c r="AQ105" s="149" t="s">
        <v>74</v>
      </c>
      <c r="AR105" s="149" t="s">
        <v>74</v>
      </c>
      <c r="AS105" s="149" t="s">
        <v>74</v>
      </c>
      <c r="AT105" s="149" t="s">
        <v>74</v>
      </c>
      <c r="AU105" s="149" t="s">
        <v>74</v>
      </c>
      <c r="AV105" s="149" t="s">
        <v>74</v>
      </c>
      <c r="AW105" s="149" t="s">
        <v>74</v>
      </c>
    </row>
    <row r="106" spans="1:49" ht="13.15" customHeight="1" x14ac:dyDescent="0.25">
      <c r="A106" s="150"/>
      <c r="B106" s="150"/>
      <c r="C106" s="150"/>
      <c r="D106" s="150"/>
      <c r="E106" s="150"/>
      <c r="F106" s="150"/>
      <c r="G106" s="150"/>
      <c r="H106" s="150"/>
      <c r="I106" s="150"/>
      <c r="J106" s="150"/>
      <c r="K106" s="171"/>
      <c r="L106" s="171"/>
      <c r="M106" s="96" t="s">
        <v>75</v>
      </c>
      <c r="N106" s="96" t="s">
        <v>77</v>
      </c>
      <c r="O106" s="96" t="s">
        <v>77</v>
      </c>
      <c r="P106" s="10" t="s">
        <v>311</v>
      </c>
      <c r="Q106" s="12">
        <v>27104.91</v>
      </c>
      <c r="R106" s="96" t="s">
        <v>77</v>
      </c>
      <c r="S106" s="96" t="s">
        <v>77</v>
      </c>
      <c r="T106" s="96" t="s">
        <v>77</v>
      </c>
      <c r="U106" s="10" t="s">
        <v>64</v>
      </c>
      <c r="V106" s="208"/>
      <c r="W106" s="176"/>
      <c r="X106" s="179"/>
      <c r="Y106" s="179"/>
      <c r="Z106" s="182"/>
      <c r="AA106" s="182"/>
      <c r="AB106" s="182"/>
      <c r="AC106" s="182"/>
      <c r="AD106" s="182"/>
      <c r="AE106" s="182"/>
      <c r="AF106" s="185"/>
      <c r="AG106" s="185"/>
      <c r="AH106" s="150"/>
      <c r="AI106" s="150"/>
      <c r="AJ106" s="150"/>
      <c r="AK106" s="150"/>
      <c r="AL106" s="150"/>
      <c r="AM106" s="150"/>
      <c r="AN106" s="150"/>
      <c r="AO106" s="150"/>
      <c r="AP106" s="150"/>
      <c r="AQ106" s="150"/>
      <c r="AR106" s="150"/>
      <c r="AS106" s="150"/>
      <c r="AT106" s="150"/>
      <c r="AU106" s="150"/>
      <c r="AV106" s="150"/>
      <c r="AW106" s="150"/>
    </row>
    <row r="107" spans="1:49" ht="13.15" customHeight="1" x14ac:dyDescent="0.25">
      <c r="A107" s="150"/>
      <c r="B107" s="150"/>
      <c r="C107" s="150"/>
      <c r="D107" s="150"/>
      <c r="E107" s="150"/>
      <c r="F107" s="150"/>
      <c r="G107" s="150"/>
      <c r="H107" s="150"/>
      <c r="I107" s="150"/>
      <c r="J107" s="150"/>
      <c r="K107" s="171"/>
      <c r="L107" s="171"/>
      <c r="M107" s="96" t="s">
        <v>518</v>
      </c>
      <c r="N107" s="96" t="s">
        <v>109</v>
      </c>
      <c r="O107" s="96" t="s">
        <v>110</v>
      </c>
      <c r="P107" s="10" t="s">
        <v>64</v>
      </c>
      <c r="Q107" s="12">
        <v>26349.52</v>
      </c>
      <c r="R107" s="96" t="s">
        <v>77</v>
      </c>
      <c r="S107" s="96" t="s">
        <v>77</v>
      </c>
      <c r="T107" s="96" t="s">
        <v>77</v>
      </c>
      <c r="U107" s="10" t="s">
        <v>64</v>
      </c>
      <c r="V107" s="208"/>
      <c r="W107" s="176"/>
      <c r="X107" s="179"/>
      <c r="Y107" s="179"/>
      <c r="Z107" s="182"/>
      <c r="AA107" s="182"/>
      <c r="AB107" s="182"/>
      <c r="AC107" s="182"/>
      <c r="AD107" s="182"/>
      <c r="AE107" s="182"/>
      <c r="AF107" s="185"/>
      <c r="AG107" s="185"/>
      <c r="AH107" s="150"/>
      <c r="AI107" s="150"/>
      <c r="AJ107" s="150"/>
      <c r="AK107" s="150"/>
      <c r="AL107" s="150"/>
      <c r="AM107" s="150"/>
      <c r="AN107" s="150"/>
      <c r="AO107" s="150"/>
      <c r="AP107" s="150"/>
      <c r="AQ107" s="150"/>
      <c r="AR107" s="150"/>
      <c r="AS107" s="150"/>
      <c r="AT107" s="150"/>
      <c r="AU107" s="150"/>
      <c r="AV107" s="150"/>
      <c r="AW107" s="150"/>
    </row>
    <row r="108" spans="1:49" ht="13.15" customHeight="1" x14ac:dyDescent="0.25">
      <c r="A108" s="151"/>
      <c r="B108" s="151"/>
      <c r="C108" s="151"/>
      <c r="D108" s="151"/>
      <c r="E108" s="151"/>
      <c r="F108" s="151"/>
      <c r="G108" s="151"/>
      <c r="H108" s="151"/>
      <c r="I108" s="151"/>
      <c r="J108" s="151"/>
      <c r="K108" s="171"/>
      <c r="L108" s="171"/>
      <c r="M108" s="96" t="s">
        <v>75</v>
      </c>
      <c r="N108" s="96" t="s">
        <v>77</v>
      </c>
      <c r="O108" s="96" t="s">
        <v>77</v>
      </c>
      <c r="P108" s="10" t="s">
        <v>64</v>
      </c>
      <c r="Q108" s="96" t="s">
        <v>77</v>
      </c>
      <c r="R108" s="96" t="s">
        <v>77</v>
      </c>
      <c r="S108" s="96" t="s">
        <v>77</v>
      </c>
      <c r="T108" s="96" t="s">
        <v>77</v>
      </c>
      <c r="U108" s="10" t="s">
        <v>64</v>
      </c>
      <c r="V108" s="209"/>
      <c r="W108" s="177"/>
      <c r="X108" s="180"/>
      <c r="Y108" s="180"/>
      <c r="Z108" s="183"/>
      <c r="AA108" s="183"/>
      <c r="AB108" s="183"/>
      <c r="AC108" s="183"/>
      <c r="AD108" s="183"/>
      <c r="AE108" s="183"/>
      <c r="AF108" s="186"/>
      <c r="AG108" s="186"/>
      <c r="AH108" s="151"/>
      <c r="AI108" s="151"/>
      <c r="AJ108" s="151"/>
      <c r="AK108" s="151"/>
      <c r="AL108" s="151"/>
      <c r="AM108" s="151"/>
      <c r="AN108" s="151"/>
      <c r="AO108" s="151"/>
      <c r="AP108" s="151"/>
      <c r="AQ108" s="151"/>
      <c r="AR108" s="151"/>
      <c r="AS108" s="151"/>
      <c r="AT108" s="151"/>
      <c r="AU108" s="151"/>
      <c r="AV108" s="151"/>
      <c r="AW108" s="151"/>
    </row>
    <row r="109" spans="1:49" s="18" customFormat="1" ht="63" customHeight="1" x14ac:dyDescent="0.25">
      <c r="A109" s="68" t="s">
        <v>53</v>
      </c>
      <c r="B109" s="68" t="s">
        <v>54</v>
      </c>
      <c r="C109" s="68">
        <v>2016</v>
      </c>
      <c r="D109" s="68" t="s">
        <v>227</v>
      </c>
      <c r="E109" s="64">
        <v>135</v>
      </c>
      <c r="F109" s="68" t="s">
        <v>56</v>
      </c>
      <c r="G109" s="6" t="s">
        <v>57</v>
      </c>
      <c r="H109" s="68" t="s">
        <v>58</v>
      </c>
      <c r="I109" s="68" t="s">
        <v>58</v>
      </c>
      <c r="J109" s="68" t="s">
        <v>228</v>
      </c>
      <c r="K109" s="68" t="s">
        <v>114</v>
      </c>
      <c r="L109" s="68" t="s">
        <v>114</v>
      </c>
      <c r="M109" s="68" t="s">
        <v>229</v>
      </c>
      <c r="N109" s="68" t="s">
        <v>230</v>
      </c>
      <c r="O109" s="68" t="s">
        <v>231</v>
      </c>
      <c r="P109" s="10" t="s">
        <v>64</v>
      </c>
      <c r="Q109" s="22">
        <v>78880</v>
      </c>
      <c r="R109" s="68" t="s">
        <v>229</v>
      </c>
      <c r="S109" s="68" t="s">
        <v>230</v>
      </c>
      <c r="T109" s="68" t="s">
        <v>231</v>
      </c>
      <c r="U109" s="10" t="s">
        <v>123</v>
      </c>
      <c r="V109" s="64" t="s">
        <v>232</v>
      </c>
      <c r="W109" s="17">
        <v>42437</v>
      </c>
      <c r="X109" s="4">
        <v>68000</v>
      </c>
      <c r="Y109" s="69">
        <v>78880</v>
      </c>
      <c r="Z109" s="68" t="s">
        <v>67</v>
      </c>
      <c r="AA109" s="68" t="s">
        <v>68</v>
      </c>
      <c r="AB109" s="68" t="s">
        <v>69</v>
      </c>
      <c r="AC109" s="68" t="s">
        <v>70</v>
      </c>
      <c r="AD109" s="68" t="s">
        <v>228</v>
      </c>
      <c r="AE109" s="68" t="s">
        <v>71</v>
      </c>
      <c r="AF109" s="17">
        <v>42437</v>
      </c>
      <c r="AG109" s="17">
        <v>42438</v>
      </c>
      <c r="AH109" s="6" t="s">
        <v>57</v>
      </c>
      <c r="AI109" s="68" t="s">
        <v>72</v>
      </c>
      <c r="AJ109" s="68" t="s">
        <v>73</v>
      </c>
      <c r="AK109" s="68" t="s">
        <v>72</v>
      </c>
      <c r="AL109" s="68" t="s">
        <v>72</v>
      </c>
      <c r="AM109" s="68" t="s">
        <v>72</v>
      </c>
      <c r="AN109" s="68" t="s">
        <v>72</v>
      </c>
      <c r="AO109" s="68" t="s">
        <v>74</v>
      </c>
      <c r="AP109" s="68" t="s">
        <v>74</v>
      </c>
      <c r="AQ109" s="68" t="s">
        <v>74</v>
      </c>
      <c r="AR109" s="68" t="s">
        <v>74</v>
      </c>
      <c r="AS109" s="68" t="s">
        <v>74</v>
      </c>
      <c r="AT109" s="68" t="s">
        <v>74</v>
      </c>
      <c r="AU109" s="68" t="s">
        <v>74</v>
      </c>
      <c r="AV109" s="68" t="s">
        <v>74</v>
      </c>
      <c r="AW109" s="68" t="s">
        <v>74</v>
      </c>
    </row>
    <row r="110" spans="1:49" s="18" customFormat="1" ht="64.900000000000006" customHeight="1" x14ac:dyDescent="0.25">
      <c r="A110" s="68" t="s">
        <v>53</v>
      </c>
      <c r="B110" s="68" t="s">
        <v>54</v>
      </c>
      <c r="C110" s="68">
        <v>2016</v>
      </c>
      <c r="D110" s="68" t="s">
        <v>227</v>
      </c>
      <c r="E110" s="64">
        <v>136</v>
      </c>
      <c r="F110" s="68" t="s">
        <v>56</v>
      </c>
      <c r="G110" s="6" t="s">
        <v>57</v>
      </c>
      <c r="H110" s="68" t="s">
        <v>58</v>
      </c>
      <c r="I110" s="68" t="s">
        <v>58</v>
      </c>
      <c r="J110" s="68" t="s">
        <v>228</v>
      </c>
      <c r="K110" s="68" t="s">
        <v>114</v>
      </c>
      <c r="L110" s="68" t="s">
        <v>114</v>
      </c>
      <c r="M110" s="68" t="s">
        <v>229</v>
      </c>
      <c r="N110" s="68" t="s">
        <v>230</v>
      </c>
      <c r="O110" s="68" t="s">
        <v>231</v>
      </c>
      <c r="P110" s="10" t="s">
        <v>64</v>
      </c>
      <c r="Q110" s="12">
        <v>74240</v>
      </c>
      <c r="R110" s="68" t="s">
        <v>229</v>
      </c>
      <c r="S110" s="68" t="s">
        <v>230</v>
      </c>
      <c r="T110" s="68" t="s">
        <v>231</v>
      </c>
      <c r="U110" s="10" t="s">
        <v>123</v>
      </c>
      <c r="V110" s="68" t="s">
        <v>233</v>
      </c>
      <c r="W110" s="17">
        <v>42446</v>
      </c>
      <c r="X110" s="4">
        <v>64000.000000000007</v>
      </c>
      <c r="Y110" s="3">
        <v>74240</v>
      </c>
      <c r="Z110" s="68" t="s">
        <v>67</v>
      </c>
      <c r="AA110" s="68" t="s">
        <v>68</v>
      </c>
      <c r="AB110" s="68" t="s">
        <v>69</v>
      </c>
      <c r="AC110" s="68" t="s">
        <v>70</v>
      </c>
      <c r="AD110" s="68" t="s">
        <v>228</v>
      </c>
      <c r="AE110" s="68" t="s">
        <v>71</v>
      </c>
      <c r="AF110" s="17">
        <v>42446</v>
      </c>
      <c r="AG110" s="17">
        <v>42447</v>
      </c>
      <c r="AH110" s="6" t="s">
        <v>57</v>
      </c>
      <c r="AI110" s="68" t="s">
        <v>72</v>
      </c>
      <c r="AJ110" s="68" t="s">
        <v>73</v>
      </c>
      <c r="AK110" s="68" t="s">
        <v>72</v>
      </c>
      <c r="AL110" s="68" t="s">
        <v>72</v>
      </c>
      <c r="AM110" s="68" t="s">
        <v>72</v>
      </c>
      <c r="AN110" s="68" t="s">
        <v>72</v>
      </c>
      <c r="AO110" s="68" t="s">
        <v>74</v>
      </c>
      <c r="AP110" s="68" t="s">
        <v>74</v>
      </c>
      <c r="AQ110" s="68" t="s">
        <v>74</v>
      </c>
      <c r="AR110" s="68" t="s">
        <v>74</v>
      </c>
      <c r="AS110" s="68" t="s">
        <v>74</v>
      </c>
      <c r="AT110" s="68" t="s">
        <v>74</v>
      </c>
      <c r="AU110" s="68" t="s">
        <v>74</v>
      </c>
      <c r="AV110" s="68" t="s">
        <v>74</v>
      </c>
      <c r="AW110" s="68" t="s">
        <v>74</v>
      </c>
    </row>
    <row r="111" spans="1:49" s="18" customFormat="1" ht="22.15" customHeight="1" x14ac:dyDescent="0.25">
      <c r="A111" s="146" t="s">
        <v>53</v>
      </c>
      <c r="B111" s="146" t="s">
        <v>54</v>
      </c>
      <c r="C111" s="146">
        <v>2016</v>
      </c>
      <c r="D111" s="146" t="s">
        <v>227</v>
      </c>
      <c r="E111" s="149">
        <v>73</v>
      </c>
      <c r="F111" s="146" t="s">
        <v>56</v>
      </c>
      <c r="G111" s="149" t="s">
        <v>57</v>
      </c>
      <c r="H111" s="146" t="s">
        <v>58</v>
      </c>
      <c r="I111" s="146" t="s">
        <v>58</v>
      </c>
      <c r="J111" s="155" t="s">
        <v>234</v>
      </c>
      <c r="K111" s="155" t="s">
        <v>60</v>
      </c>
      <c r="L111" s="155" t="s">
        <v>60</v>
      </c>
      <c r="M111" s="6" t="s">
        <v>75</v>
      </c>
      <c r="N111" s="6" t="s">
        <v>77</v>
      </c>
      <c r="O111" s="6" t="s">
        <v>77</v>
      </c>
      <c r="P111" s="68" t="s">
        <v>235</v>
      </c>
      <c r="Q111" s="12">
        <v>48600</v>
      </c>
      <c r="R111" s="156" t="s">
        <v>77</v>
      </c>
      <c r="S111" s="156" t="s">
        <v>77</v>
      </c>
      <c r="T111" s="156" t="s">
        <v>77</v>
      </c>
      <c r="U111" s="156" t="s">
        <v>235</v>
      </c>
      <c r="V111" s="156" t="s">
        <v>236</v>
      </c>
      <c r="W111" s="159">
        <v>42430</v>
      </c>
      <c r="X111" s="162">
        <v>41896.550000000003</v>
      </c>
      <c r="Y111" s="165">
        <v>48600</v>
      </c>
      <c r="Z111" s="146" t="s">
        <v>67</v>
      </c>
      <c r="AA111" s="146" t="s">
        <v>68</v>
      </c>
      <c r="AB111" s="146" t="s">
        <v>69</v>
      </c>
      <c r="AC111" s="146" t="s">
        <v>70</v>
      </c>
      <c r="AD111" s="146" t="s">
        <v>234</v>
      </c>
      <c r="AE111" s="146" t="s">
        <v>71</v>
      </c>
      <c r="AF111" s="168">
        <v>42430</v>
      </c>
      <c r="AG111" s="168">
        <v>42432</v>
      </c>
      <c r="AH111" s="149" t="s">
        <v>57</v>
      </c>
      <c r="AI111" s="146" t="s">
        <v>72</v>
      </c>
      <c r="AJ111" s="146" t="s">
        <v>73</v>
      </c>
      <c r="AK111" s="146" t="s">
        <v>72</v>
      </c>
      <c r="AL111" s="146" t="s">
        <v>72</v>
      </c>
      <c r="AM111" s="146" t="s">
        <v>72</v>
      </c>
      <c r="AN111" s="146" t="s">
        <v>72</v>
      </c>
      <c r="AO111" s="146" t="s">
        <v>74</v>
      </c>
      <c r="AP111" s="146" t="s">
        <v>74</v>
      </c>
      <c r="AQ111" s="146" t="s">
        <v>74</v>
      </c>
      <c r="AR111" s="146" t="s">
        <v>74</v>
      </c>
      <c r="AS111" s="146" t="s">
        <v>74</v>
      </c>
      <c r="AT111" s="146" t="s">
        <v>74</v>
      </c>
      <c r="AU111" s="146" t="s">
        <v>74</v>
      </c>
      <c r="AV111" s="146" t="s">
        <v>74</v>
      </c>
      <c r="AW111" s="146" t="s">
        <v>74</v>
      </c>
    </row>
    <row r="112" spans="1:49" s="18" customFormat="1" ht="22.15" customHeight="1" x14ac:dyDescent="0.25">
      <c r="A112" s="147"/>
      <c r="B112" s="147"/>
      <c r="C112" s="147"/>
      <c r="D112" s="147"/>
      <c r="E112" s="150"/>
      <c r="F112" s="147"/>
      <c r="G112" s="150"/>
      <c r="H112" s="147"/>
      <c r="I112" s="147"/>
      <c r="J112" s="155"/>
      <c r="K112" s="155"/>
      <c r="L112" s="155"/>
      <c r="M112" s="68" t="s">
        <v>237</v>
      </c>
      <c r="N112" s="68" t="s">
        <v>238</v>
      </c>
      <c r="O112" s="68" t="s">
        <v>239</v>
      </c>
      <c r="P112" s="10" t="s">
        <v>64</v>
      </c>
      <c r="Q112" s="4">
        <v>51030</v>
      </c>
      <c r="R112" s="147"/>
      <c r="S112" s="147"/>
      <c r="T112" s="147"/>
      <c r="U112" s="157"/>
      <c r="V112" s="157"/>
      <c r="W112" s="160"/>
      <c r="X112" s="163"/>
      <c r="Y112" s="166"/>
      <c r="Z112" s="147"/>
      <c r="AA112" s="147"/>
      <c r="AB112" s="147"/>
      <c r="AC112" s="147"/>
      <c r="AD112" s="147"/>
      <c r="AE112" s="147"/>
      <c r="AF112" s="169"/>
      <c r="AG112" s="169"/>
      <c r="AH112" s="150"/>
      <c r="AI112" s="147"/>
      <c r="AJ112" s="147"/>
      <c r="AK112" s="147"/>
      <c r="AL112" s="147"/>
      <c r="AM112" s="147"/>
      <c r="AN112" s="147"/>
      <c r="AO112" s="147"/>
      <c r="AP112" s="147"/>
      <c r="AQ112" s="147"/>
      <c r="AR112" s="147"/>
      <c r="AS112" s="147"/>
      <c r="AT112" s="147"/>
      <c r="AU112" s="147"/>
      <c r="AV112" s="147"/>
      <c r="AW112" s="147"/>
    </row>
    <row r="113" spans="1:49" s="18" customFormat="1" ht="22.15" customHeight="1" x14ac:dyDescent="0.25">
      <c r="A113" s="148"/>
      <c r="B113" s="148"/>
      <c r="C113" s="148"/>
      <c r="D113" s="148"/>
      <c r="E113" s="151"/>
      <c r="F113" s="148"/>
      <c r="G113" s="151"/>
      <c r="H113" s="148"/>
      <c r="I113" s="148"/>
      <c r="J113" s="155"/>
      <c r="K113" s="155"/>
      <c r="L113" s="155"/>
      <c r="M113" s="68" t="s">
        <v>240</v>
      </c>
      <c r="N113" s="68" t="s">
        <v>241</v>
      </c>
      <c r="O113" s="68" t="s">
        <v>242</v>
      </c>
      <c r="P113" s="10" t="s">
        <v>64</v>
      </c>
      <c r="Q113" s="4">
        <v>53460</v>
      </c>
      <c r="R113" s="148"/>
      <c r="S113" s="148"/>
      <c r="T113" s="148"/>
      <c r="U113" s="158"/>
      <c r="V113" s="158"/>
      <c r="W113" s="161"/>
      <c r="X113" s="164"/>
      <c r="Y113" s="167"/>
      <c r="Z113" s="148"/>
      <c r="AA113" s="148"/>
      <c r="AB113" s="148"/>
      <c r="AC113" s="148"/>
      <c r="AD113" s="148"/>
      <c r="AE113" s="148"/>
      <c r="AF113" s="170"/>
      <c r="AG113" s="170"/>
      <c r="AH113" s="151"/>
      <c r="AI113" s="148"/>
      <c r="AJ113" s="148"/>
      <c r="AK113" s="148"/>
      <c r="AL113" s="148"/>
      <c r="AM113" s="148"/>
      <c r="AN113" s="148"/>
      <c r="AO113" s="148"/>
      <c r="AP113" s="148"/>
      <c r="AQ113" s="148"/>
      <c r="AR113" s="148"/>
      <c r="AS113" s="148"/>
      <c r="AT113" s="148"/>
      <c r="AU113" s="148"/>
      <c r="AV113" s="148"/>
      <c r="AW113" s="148"/>
    </row>
    <row r="114" spans="1:49" s="18" customFormat="1" ht="22.15" customHeight="1" x14ac:dyDescent="0.25">
      <c r="A114" s="146" t="s">
        <v>53</v>
      </c>
      <c r="B114" s="146" t="s">
        <v>80</v>
      </c>
      <c r="C114" s="146">
        <v>2016</v>
      </c>
      <c r="D114" s="146" t="s">
        <v>227</v>
      </c>
      <c r="E114" s="149">
        <v>62</v>
      </c>
      <c r="F114" s="146" t="s">
        <v>56</v>
      </c>
      <c r="G114" s="149" t="s">
        <v>57</v>
      </c>
      <c r="H114" s="146" t="s">
        <v>58</v>
      </c>
      <c r="I114" s="146" t="s">
        <v>58</v>
      </c>
      <c r="J114" s="155" t="s">
        <v>111</v>
      </c>
      <c r="K114" s="155" t="s">
        <v>243</v>
      </c>
      <c r="L114" s="155" t="s">
        <v>243</v>
      </c>
      <c r="M114" s="6" t="s">
        <v>75</v>
      </c>
      <c r="N114" s="6" t="s">
        <v>77</v>
      </c>
      <c r="O114" s="6" t="s">
        <v>77</v>
      </c>
      <c r="P114" s="68" t="s">
        <v>112</v>
      </c>
      <c r="Q114" s="12">
        <v>29263.32</v>
      </c>
      <c r="R114" s="156" t="s">
        <v>77</v>
      </c>
      <c r="S114" s="156" t="s">
        <v>77</v>
      </c>
      <c r="T114" s="156" t="s">
        <v>77</v>
      </c>
      <c r="U114" s="156" t="s">
        <v>112</v>
      </c>
      <c r="V114" s="156" t="s">
        <v>244</v>
      </c>
      <c r="W114" s="159">
        <v>42430</v>
      </c>
      <c r="X114" s="162">
        <v>25227</v>
      </c>
      <c r="Y114" s="165">
        <v>29263.32</v>
      </c>
      <c r="Z114" s="146" t="s">
        <v>67</v>
      </c>
      <c r="AA114" s="146" t="s">
        <v>68</v>
      </c>
      <c r="AB114" s="146" t="s">
        <v>69</v>
      </c>
      <c r="AC114" s="146" t="s">
        <v>70</v>
      </c>
      <c r="AD114" s="146" t="s">
        <v>111</v>
      </c>
      <c r="AE114" s="146" t="s">
        <v>71</v>
      </c>
      <c r="AF114" s="168">
        <v>42430</v>
      </c>
      <c r="AG114" s="168">
        <v>42435</v>
      </c>
      <c r="AH114" s="149" t="s">
        <v>57</v>
      </c>
      <c r="AI114" s="146" t="s">
        <v>72</v>
      </c>
      <c r="AJ114" s="146" t="s">
        <v>73</v>
      </c>
      <c r="AK114" s="146" t="s">
        <v>72</v>
      </c>
      <c r="AL114" s="146" t="s">
        <v>72</v>
      </c>
      <c r="AM114" s="146" t="s">
        <v>72</v>
      </c>
      <c r="AN114" s="146" t="s">
        <v>72</v>
      </c>
      <c r="AO114" s="146" t="s">
        <v>74</v>
      </c>
      <c r="AP114" s="146" t="s">
        <v>74</v>
      </c>
      <c r="AQ114" s="146" t="s">
        <v>74</v>
      </c>
      <c r="AR114" s="146" t="s">
        <v>74</v>
      </c>
      <c r="AS114" s="146" t="s">
        <v>74</v>
      </c>
      <c r="AT114" s="146" t="s">
        <v>74</v>
      </c>
      <c r="AU114" s="146" t="s">
        <v>74</v>
      </c>
      <c r="AV114" s="146" t="s">
        <v>74</v>
      </c>
      <c r="AW114" s="146" t="s">
        <v>74</v>
      </c>
    </row>
    <row r="115" spans="1:49" s="18" customFormat="1" ht="22.15" customHeight="1" x14ac:dyDescent="0.25">
      <c r="A115" s="147"/>
      <c r="B115" s="147"/>
      <c r="C115" s="147"/>
      <c r="D115" s="147"/>
      <c r="E115" s="150"/>
      <c r="F115" s="147"/>
      <c r="G115" s="150"/>
      <c r="H115" s="147"/>
      <c r="I115" s="147"/>
      <c r="J115" s="155"/>
      <c r="K115" s="155"/>
      <c r="L115" s="155"/>
      <c r="M115" s="6" t="s">
        <v>75</v>
      </c>
      <c r="N115" s="6" t="s">
        <v>77</v>
      </c>
      <c r="O115" s="6" t="s">
        <v>77</v>
      </c>
      <c r="P115" s="68" t="s">
        <v>115</v>
      </c>
      <c r="Q115" s="4">
        <v>38062.26</v>
      </c>
      <c r="R115" s="147"/>
      <c r="S115" s="147"/>
      <c r="T115" s="147"/>
      <c r="U115" s="157"/>
      <c r="V115" s="157"/>
      <c r="W115" s="160"/>
      <c r="X115" s="163"/>
      <c r="Y115" s="166"/>
      <c r="Z115" s="147"/>
      <c r="AA115" s="147"/>
      <c r="AB115" s="147"/>
      <c r="AC115" s="147"/>
      <c r="AD115" s="147"/>
      <c r="AE115" s="147"/>
      <c r="AF115" s="169"/>
      <c r="AG115" s="169"/>
      <c r="AH115" s="150"/>
      <c r="AI115" s="147"/>
      <c r="AJ115" s="147"/>
      <c r="AK115" s="147"/>
      <c r="AL115" s="147"/>
      <c r="AM115" s="147"/>
      <c r="AN115" s="147"/>
      <c r="AO115" s="147"/>
      <c r="AP115" s="147"/>
      <c r="AQ115" s="147"/>
      <c r="AR115" s="147"/>
      <c r="AS115" s="147"/>
      <c r="AT115" s="147"/>
      <c r="AU115" s="147"/>
      <c r="AV115" s="147"/>
      <c r="AW115" s="147"/>
    </row>
    <row r="116" spans="1:49" s="18" customFormat="1" ht="24.6" customHeight="1" x14ac:dyDescent="0.25">
      <c r="A116" s="148"/>
      <c r="B116" s="148"/>
      <c r="C116" s="148"/>
      <c r="D116" s="148"/>
      <c r="E116" s="151"/>
      <c r="F116" s="148"/>
      <c r="G116" s="151"/>
      <c r="H116" s="148"/>
      <c r="I116" s="148"/>
      <c r="J116" s="155"/>
      <c r="K116" s="155"/>
      <c r="L116" s="155"/>
      <c r="M116" s="6" t="s">
        <v>75</v>
      </c>
      <c r="N116" s="6" t="s">
        <v>77</v>
      </c>
      <c r="O116" s="6" t="s">
        <v>77</v>
      </c>
      <c r="P116" s="68" t="s">
        <v>245</v>
      </c>
      <c r="Q116" s="4">
        <v>29591.599999999999</v>
      </c>
      <c r="R116" s="148"/>
      <c r="S116" s="148"/>
      <c r="T116" s="148"/>
      <c r="U116" s="158"/>
      <c r="V116" s="158"/>
      <c r="W116" s="161"/>
      <c r="X116" s="164"/>
      <c r="Y116" s="167"/>
      <c r="Z116" s="148"/>
      <c r="AA116" s="148"/>
      <c r="AB116" s="148"/>
      <c r="AC116" s="148"/>
      <c r="AD116" s="148"/>
      <c r="AE116" s="148"/>
      <c r="AF116" s="170"/>
      <c r="AG116" s="170"/>
      <c r="AH116" s="151"/>
      <c r="AI116" s="148"/>
      <c r="AJ116" s="148"/>
      <c r="AK116" s="148"/>
      <c r="AL116" s="148"/>
      <c r="AM116" s="148"/>
      <c r="AN116" s="148"/>
      <c r="AO116" s="148"/>
      <c r="AP116" s="148"/>
      <c r="AQ116" s="148"/>
      <c r="AR116" s="148"/>
      <c r="AS116" s="148"/>
      <c r="AT116" s="148"/>
      <c r="AU116" s="148"/>
      <c r="AV116" s="148"/>
      <c r="AW116" s="148"/>
    </row>
    <row r="117" spans="1:49" s="18" customFormat="1" ht="22.15" customHeight="1" x14ac:dyDescent="0.25">
      <c r="A117" s="146" t="s">
        <v>53</v>
      </c>
      <c r="B117" s="146" t="s">
        <v>80</v>
      </c>
      <c r="C117" s="146">
        <v>2016</v>
      </c>
      <c r="D117" s="146" t="s">
        <v>227</v>
      </c>
      <c r="E117" s="149">
        <v>63</v>
      </c>
      <c r="F117" s="146" t="s">
        <v>56</v>
      </c>
      <c r="G117" s="149" t="s">
        <v>57</v>
      </c>
      <c r="H117" s="146" t="s">
        <v>58</v>
      </c>
      <c r="I117" s="146" t="s">
        <v>58</v>
      </c>
      <c r="J117" s="155" t="s">
        <v>225</v>
      </c>
      <c r="K117" s="155" t="s">
        <v>243</v>
      </c>
      <c r="L117" s="155" t="s">
        <v>243</v>
      </c>
      <c r="M117" s="6" t="s">
        <v>75</v>
      </c>
      <c r="N117" s="6" t="s">
        <v>77</v>
      </c>
      <c r="O117" s="6" t="s">
        <v>77</v>
      </c>
      <c r="P117" s="68" t="s">
        <v>246</v>
      </c>
      <c r="Q117" s="12">
        <v>55181.18</v>
      </c>
      <c r="R117" s="156" t="s">
        <v>77</v>
      </c>
      <c r="S117" s="156" t="s">
        <v>77</v>
      </c>
      <c r="T117" s="156" t="s">
        <v>77</v>
      </c>
      <c r="U117" s="156" t="s">
        <v>246</v>
      </c>
      <c r="V117" s="156" t="s">
        <v>247</v>
      </c>
      <c r="W117" s="159">
        <v>42430</v>
      </c>
      <c r="X117" s="162">
        <v>47569.98</v>
      </c>
      <c r="Y117" s="165">
        <v>55181.18</v>
      </c>
      <c r="Z117" s="146" t="s">
        <v>67</v>
      </c>
      <c r="AA117" s="146" t="s">
        <v>68</v>
      </c>
      <c r="AB117" s="146" t="s">
        <v>69</v>
      </c>
      <c r="AC117" s="146" t="s">
        <v>70</v>
      </c>
      <c r="AD117" s="146" t="s">
        <v>225</v>
      </c>
      <c r="AE117" s="146" t="s">
        <v>71</v>
      </c>
      <c r="AF117" s="168">
        <v>42430</v>
      </c>
      <c r="AG117" s="168">
        <v>42430</v>
      </c>
      <c r="AH117" s="149" t="s">
        <v>57</v>
      </c>
      <c r="AI117" s="146" t="s">
        <v>72</v>
      </c>
      <c r="AJ117" s="146" t="s">
        <v>73</v>
      </c>
      <c r="AK117" s="146" t="s">
        <v>72</v>
      </c>
      <c r="AL117" s="146" t="s">
        <v>72</v>
      </c>
      <c r="AM117" s="146" t="s">
        <v>72</v>
      </c>
      <c r="AN117" s="146" t="s">
        <v>72</v>
      </c>
      <c r="AO117" s="146" t="s">
        <v>74</v>
      </c>
      <c r="AP117" s="146" t="s">
        <v>74</v>
      </c>
      <c r="AQ117" s="146" t="s">
        <v>74</v>
      </c>
      <c r="AR117" s="146" t="s">
        <v>74</v>
      </c>
      <c r="AS117" s="146" t="s">
        <v>74</v>
      </c>
      <c r="AT117" s="146" t="s">
        <v>74</v>
      </c>
      <c r="AU117" s="146" t="s">
        <v>74</v>
      </c>
      <c r="AV117" s="146" t="s">
        <v>74</v>
      </c>
      <c r="AW117" s="146" t="s">
        <v>74</v>
      </c>
    </row>
    <row r="118" spans="1:49" s="18" customFormat="1" ht="22.15" customHeight="1" x14ac:dyDescent="0.25">
      <c r="A118" s="147"/>
      <c r="B118" s="147"/>
      <c r="C118" s="147"/>
      <c r="D118" s="147"/>
      <c r="E118" s="150"/>
      <c r="F118" s="147"/>
      <c r="G118" s="150"/>
      <c r="H118" s="147"/>
      <c r="I118" s="147"/>
      <c r="J118" s="155"/>
      <c r="K118" s="155"/>
      <c r="L118" s="155"/>
      <c r="M118" s="6" t="s">
        <v>75</v>
      </c>
      <c r="N118" s="6" t="s">
        <v>77</v>
      </c>
      <c r="O118" s="6" t="s">
        <v>77</v>
      </c>
      <c r="P118" s="68" t="s">
        <v>79</v>
      </c>
      <c r="Q118" s="4">
        <v>58376.23</v>
      </c>
      <c r="R118" s="147"/>
      <c r="S118" s="147"/>
      <c r="T118" s="147"/>
      <c r="U118" s="157"/>
      <c r="V118" s="157"/>
      <c r="W118" s="160"/>
      <c r="X118" s="163"/>
      <c r="Y118" s="166"/>
      <c r="Z118" s="147"/>
      <c r="AA118" s="147"/>
      <c r="AB118" s="147"/>
      <c r="AC118" s="147"/>
      <c r="AD118" s="147"/>
      <c r="AE118" s="147"/>
      <c r="AF118" s="169"/>
      <c r="AG118" s="169"/>
      <c r="AH118" s="150"/>
      <c r="AI118" s="147"/>
      <c r="AJ118" s="147"/>
      <c r="AK118" s="147"/>
      <c r="AL118" s="147"/>
      <c r="AM118" s="147"/>
      <c r="AN118" s="147"/>
      <c r="AO118" s="147"/>
      <c r="AP118" s="147"/>
      <c r="AQ118" s="147"/>
      <c r="AR118" s="147"/>
      <c r="AS118" s="147"/>
      <c r="AT118" s="147"/>
      <c r="AU118" s="147"/>
      <c r="AV118" s="147"/>
      <c r="AW118" s="147"/>
    </row>
    <row r="119" spans="1:49" s="18" customFormat="1" ht="22.15" customHeight="1" x14ac:dyDescent="0.25">
      <c r="A119" s="148"/>
      <c r="B119" s="148"/>
      <c r="C119" s="148"/>
      <c r="D119" s="148"/>
      <c r="E119" s="151"/>
      <c r="F119" s="148"/>
      <c r="G119" s="151"/>
      <c r="H119" s="148"/>
      <c r="I119" s="148"/>
      <c r="J119" s="155"/>
      <c r="K119" s="155"/>
      <c r="L119" s="155"/>
      <c r="M119" s="6" t="s">
        <v>75</v>
      </c>
      <c r="N119" s="6" t="s">
        <v>77</v>
      </c>
      <c r="O119" s="6" t="s">
        <v>77</v>
      </c>
      <c r="P119" s="68" t="s">
        <v>178</v>
      </c>
      <c r="Q119" s="4">
        <v>56341.2</v>
      </c>
      <c r="R119" s="148"/>
      <c r="S119" s="148"/>
      <c r="T119" s="148"/>
      <c r="U119" s="158"/>
      <c r="V119" s="158"/>
      <c r="W119" s="161"/>
      <c r="X119" s="164"/>
      <c r="Y119" s="167"/>
      <c r="Z119" s="148"/>
      <c r="AA119" s="148"/>
      <c r="AB119" s="148"/>
      <c r="AC119" s="148"/>
      <c r="AD119" s="148"/>
      <c r="AE119" s="148"/>
      <c r="AF119" s="170"/>
      <c r="AG119" s="170"/>
      <c r="AH119" s="151"/>
      <c r="AI119" s="148"/>
      <c r="AJ119" s="148"/>
      <c r="AK119" s="148"/>
      <c r="AL119" s="148"/>
      <c r="AM119" s="148"/>
      <c r="AN119" s="148"/>
      <c r="AO119" s="148"/>
      <c r="AP119" s="148"/>
      <c r="AQ119" s="148"/>
      <c r="AR119" s="148"/>
      <c r="AS119" s="148"/>
      <c r="AT119" s="148"/>
      <c r="AU119" s="148"/>
      <c r="AV119" s="148"/>
      <c r="AW119" s="148"/>
    </row>
    <row r="120" spans="1:49" s="18" customFormat="1" ht="24.6" customHeight="1" x14ac:dyDescent="0.25">
      <c r="A120" s="146" t="s">
        <v>53</v>
      </c>
      <c r="B120" s="146" t="s">
        <v>80</v>
      </c>
      <c r="C120" s="146">
        <v>2016</v>
      </c>
      <c r="D120" s="146" t="s">
        <v>227</v>
      </c>
      <c r="E120" s="149">
        <v>69</v>
      </c>
      <c r="F120" s="146" t="s">
        <v>56</v>
      </c>
      <c r="G120" s="149" t="s">
        <v>57</v>
      </c>
      <c r="H120" s="146" t="s">
        <v>58</v>
      </c>
      <c r="I120" s="146" t="s">
        <v>58</v>
      </c>
      <c r="J120" s="155" t="s">
        <v>125</v>
      </c>
      <c r="K120" s="155" t="s">
        <v>93</v>
      </c>
      <c r="L120" s="155" t="s">
        <v>93</v>
      </c>
      <c r="M120" s="6" t="s">
        <v>75</v>
      </c>
      <c r="N120" s="6" t="s">
        <v>77</v>
      </c>
      <c r="O120" s="6" t="s">
        <v>77</v>
      </c>
      <c r="P120" s="68" t="s">
        <v>121</v>
      </c>
      <c r="Q120" s="22">
        <v>70180</v>
      </c>
      <c r="R120" s="156" t="s">
        <v>77</v>
      </c>
      <c r="S120" s="156" t="s">
        <v>77</v>
      </c>
      <c r="T120" s="156" t="s">
        <v>77</v>
      </c>
      <c r="U120" s="156" t="s">
        <v>121</v>
      </c>
      <c r="V120" s="156" t="s">
        <v>248</v>
      </c>
      <c r="W120" s="159">
        <v>42430</v>
      </c>
      <c r="X120" s="162">
        <v>60500.000000000007</v>
      </c>
      <c r="Y120" s="165">
        <v>70180</v>
      </c>
      <c r="Z120" s="146" t="s">
        <v>67</v>
      </c>
      <c r="AA120" s="146" t="s">
        <v>68</v>
      </c>
      <c r="AB120" s="146" t="s">
        <v>69</v>
      </c>
      <c r="AC120" s="146" t="s">
        <v>70</v>
      </c>
      <c r="AD120" s="146" t="s">
        <v>125</v>
      </c>
      <c r="AE120" s="146" t="s">
        <v>71</v>
      </c>
      <c r="AF120" s="168">
        <v>42430</v>
      </c>
      <c r="AG120" s="168">
        <v>42431</v>
      </c>
      <c r="AH120" s="149" t="s">
        <v>57</v>
      </c>
      <c r="AI120" s="146" t="s">
        <v>72</v>
      </c>
      <c r="AJ120" s="146" t="s">
        <v>191</v>
      </c>
      <c r="AK120" s="146" t="s">
        <v>72</v>
      </c>
      <c r="AL120" s="146" t="s">
        <v>72</v>
      </c>
      <c r="AM120" s="146" t="s">
        <v>72</v>
      </c>
      <c r="AN120" s="146" t="s">
        <v>72</v>
      </c>
      <c r="AO120" s="146" t="s">
        <v>74</v>
      </c>
      <c r="AP120" s="146" t="s">
        <v>74</v>
      </c>
      <c r="AQ120" s="146" t="s">
        <v>74</v>
      </c>
      <c r="AR120" s="146" t="s">
        <v>74</v>
      </c>
      <c r="AS120" s="146" t="s">
        <v>74</v>
      </c>
      <c r="AT120" s="146" t="s">
        <v>74</v>
      </c>
      <c r="AU120" s="146" t="s">
        <v>74</v>
      </c>
      <c r="AV120" s="146" t="s">
        <v>74</v>
      </c>
      <c r="AW120" s="146" t="s">
        <v>74</v>
      </c>
    </row>
    <row r="121" spans="1:49" s="18" customFormat="1" ht="21.6" customHeight="1" x14ac:dyDescent="0.25">
      <c r="A121" s="147"/>
      <c r="B121" s="147"/>
      <c r="C121" s="147"/>
      <c r="D121" s="147"/>
      <c r="E121" s="150"/>
      <c r="F121" s="147"/>
      <c r="G121" s="150"/>
      <c r="H121" s="147"/>
      <c r="I121" s="147"/>
      <c r="J121" s="155"/>
      <c r="K121" s="155"/>
      <c r="L121" s="155"/>
      <c r="M121" s="6" t="s">
        <v>75</v>
      </c>
      <c r="N121" s="6" t="s">
        <v>77</v>
      </c>
      <c r="O121" s="6" t="s">
        <v>77</v>
      </c>
      <c r="P121" s="68" t="s">
        <v>115</v>
      </c>
      <c r="Q121" s="4">
        <v>87500</v>
      </c>
      <c r="R121" s="147"/>
      <c r="S121" s="147"/>
      <c r="T121" s="147"/>
      <c r="U121" s="157"/>
      <c r="V121" s="157"/>
      <c r="W121" s="160"/>
      <c r="X121" s="163"/>
      <c r="Y121" s="166"/>
      <c r="Z121" s="147"/>
      <c r="AA121" s="147"/>
      <c r="AB121" s="147"/>
      <c r="AC121" s="147"/>
      <c r="AD121" s="147"/>
      <c r="AE121" s="147"/>
      <c r="AF121" s="169"/>
      <c r="AG121" s="169"/>
      <c r="AH121" s="150"/>
      <c r="AI121" s="147"/>
      <c r="AJ121" s="147"/>
      <c r="AK121" s="147"/>
      <c r="AL121" s="147"/>
      <c r="AM121" s="147"/>
      <c r="AN121" s="147"/>
      <c r="AO121" s="147"/>
      <c r="AP121" s="147"/>
      <c r="AQ121" s="147"/>
      <c r="AR121" s="147"/>
      <c r="AS121" s="147"/>
      <c r="AT121" s="147"/>
      <c r="AU121" s="147"/>
      <c r="AV121" s="147"/>
      <c r="AW121" s="147"/>
    </row>
    <row r="122" spans="1:49" s="18" customFormat="1" ht="22.15" customHeight="1" x14ac:dyDescent="0.25">
      <c r="A122" s="148"/>
      <c r="B122" s="148"/>
      <c r="C122" s="148"/>
      <c r="D122" s="148"/>
      <c r="E122" s="151"/>
      <c r="F122" s="148"/>
      <c r="G122" s="151"/>
      <c r="H122" s="148"/>
      <c r="I122" s="148"/>
      <c r="J122" s="155"/>
      <c r="K122" s="155"/>
      <c r="L122" s="155"/>
      <c r="M122" s="6" t="s">
        <v>75</v>
      </c>
      <c r="N122" s="6" t="s">
        <v>77</v>
      </c>
      <c r="O122" s="6" t="s">
        <v>77</v>
      </c>
      <c r="P122" s="68" t="s">
        <v>112</v>
      </c>
      <c r="Q122" s="4">
        <v>75400</v>
      </c>
      <c r="R122" s="148"/>
      <c r="S122" s="148"/>
      <c r="T122" s="148"/>
      <c r="U122" s="158"/>
      <c r="V122" s="158"/>
      <c r="W122" s="161"/>
      <c r="X122" s="164"/>
      <c r="Y122" s="167"/>
      <c r="Z122" s="148"/>
      <c r="AA122" s="148"/>
      <c r="AB122" s="148"/>
      <c r="AC122" s="148"/>
      <c r="AD122" s="148"/>
      <c r="AE122" s="148"/>
      <c r="AF122" s="170"/>
      <c r="AG122" s="170"/>
      <c r="AH122" s="151"/>
      <c r="AI122" s="148"/>
      <c r="AJ122" s="148"/>
      <c r="AK122" s="148"/>
      <c r="AL122" s="148"/>
      <c r="AM122" s="148"/>
      <c r="AN122" s="148"/>
      <c r="AO122" s="148"/>
      <c r="AP122" s="148"/>
      <c r="AQ122" s="148"/>
      <c r="AR122" s="148"/>
      <c r="AS122" s="148"/>
      <c r="AT122" s="148"/>
      <c r="AU122" s="148"/>
      <c r="AV122" s="148"/>
      <c r="AW122" s="148"/>
    </row>
    <row r="123" spans="1:49" s="18" customFormat="1" ht="22.15" customHeight="1" x14ac:dyDescent="0.25">
      <c r="A123" s="146" t="s">
        <v>53</v>
      </c>
      <c r="B123" s="146" t="s">
        <v>54</v>
      </c>
      <c r="C123" s="146">
        <v>2016</v>
      </c>
      <c r="D123" s="146" t="s">
        <v>227</v>
      </c>
      <c r="E123" s="149">
        <v>75</v>
      </c>
      <c r="F123" s="146" t="s">
        <v>56</v>
      </c>
      <c r="G123" s="149" t="s">
        <v>57</v>
      </c>
      <c r="H123" s="146" t="s">
        <v>58</v>
      </c>
      <c r="I123" s="146" t="s">
        <v>58</v>
      </c>
      <c r="J123" s="155" t="s">
        <v>234</v>
      </c>
      <c r="K123" s="155" t="s">
        <v>60</v>
      </c>
      <c r="L123" s="155" t="s">
        <v>60</v>
      </c>
      <c r="M123" s="6" t="s">
        <v>75</v>
      </c>
      <c r="N123" s="6" t="s">
        <v>77</v>
      </c>
      <c r="O123" s="6" t="s">
        <v>77</v>
      </c>
      <c r="P123" s="68" t="s">
        <v>235</v>
      </c>
      <c r="Q123" s="12">
        <v>72100</v>
      </c>
      <c r="R123" s="156" t="s">
        <v>77</v>
      </c>
      <c r="S123" s="156" t="s">
        <v>77</v>
      </c>
      <c r="T123" s="156" t="s">
        <v>77</v>
      </c>
      <c r="U123" s="156" t="s">
        <v>235</v>
      </c>
      <c r="V123" s="156" t="s">
        <v>249</v>
      </c>
      <c r="W123" s="159">
        <v>42431</v>
      </c>
      <c r="X123" s="162">
        <v>62155.17</v>
      </c>
      <c r="Y123" s="165">
        <v>72100</v>
      </c>
      <c r="Z123" s="146" t="s">
        <v>67</v>
      </c>
      <c r="AA123" s="146" t="s">
        <v>68</v>
      </c>
      <c r="AB123" s="146" t="s">
        <v>69</v>
      </c>
      <c r="AC123" s="146" t="s">
        <v>70</v>
      </c>
      <c r="AD123" s="146" t="s">
        <v>234</v>
      </c>
      <c r="AE123" s="146" t="s">
        <v>71</v>
      </c>
      <c r="AF123" s="168">
        <v>42431</v>
      </c>
      <c r="AG123" s="168">
        <v>42436</v>
      </c>
      <c r="AH123" s="149" t="s">
        <v>57</v>
      </c>
      <c r="AI123" s="146" t="s">
        <v>72</v>
      </c>
      <c r="AJ123" s="146" t="s">
        <v>73</v>
      </c>
      <c r="AK123" s="146" t="s">
        <v>72</v>
      </c>
      <c r="AL123" s="146" t="s">
        <v>72</v>
      </c>
      <c r="AM123" s="146" t="s">
        <v>72</v>
      </c>
      <c r="AN123" s="146" t="s">
        <v>72</v>
      </c>
      <c r="AO123" s="146" t="s">
        <v>74</v>
      </c>
      <c r="AP123" s="146" t="s">
        <v>74</v>
      </c>
      <c r="AQ123" s="146" t="s">
        <v>74</v>
      </c>
      <c r="AR123" s="146" t="s">
        <v>74</v>
      </c>
      <c r="AS123" s="146" t="s">
        <v>74</v>
      </c>
      <c r="AT123" s="146" t="s">
        <v>74</v>
      </c>
      <c r="AU123" s="146" t="s">
        <v>74</v>
      </c>
      <c r="AV123" s="146" t="s">
        <v>74</v>
      </c>
      <c r="AW123" s="146" t="s">
        <v>74</v>
      </c>
    </row>
    <row r="124" spans="1:49" s="18" customFormat="1" ht="22.15" customHeight="1" x14ac:dyDescent="0.25">
      <c r="A124" s="147"/>
      <c r="B124" s="147"/>
      <c r="C124" s="147"/>
      <c r="D124" s="147"/>
      <c r="E124" s="150"/>
      <c r="F124" s="147"/>
      <c r="G124" s="150"/>
      <c r="H124" s="147"/>
      <c r="I124" s="147"/>
      <c r="J124" s="155"/>
      <c r="K124" s="155"/>
      <c r="L124" s="155"/>
      <c r="M124" s="68" t="s">
        <v>237</v>
      </c>
      <c r="N124" s="68" t="s">
        <v>238</v>
      </c>
      <c r="O124" s="68" t="s">
        <v>239</v>
      </c>
      <c r="P124" s="10" t="s">
        <v>64</v>
      </c>
      <c r="Q124" s="4">
        <v>75705</v>
      </c>
      <c r="R124" s="147"/>
      <c r="S124" s="147"/>
      <c r="T124" s="147"/>
      <c r="U124" s="157"/>
      <c r="V124" s="157"/>
      <c r="W124" s="160"/>
      <c r="X124" s="163"/>
      <c r="Y124" s="166"/>
      <c r="Z124" s="147"/>
      <c r="AA124" s="147"/>
      <c r="AB124" s="147"/>
      <c r="AC124" s="147"/>
      <c r="AD124" s="147"/>
      <c r="AE124" s="147"/>
      <c r="AF124" s="169"/>
      <c r="AG124" s="169"/>
      <c r="AH124" s="150"/>
      <c r="AI124" s="147"/>
      <c r="AJ124" s="147"/>
      <c r="AK124" s="147"/>
      <c r="AL124" s="147"/>
      <c r="AM124" s="147"/>
      <c r="AN124" s="147"/>
      <c r="AO124" s="147"/>
      <c r="AP124" s="147"/>
      <c r="AQ124" s="147"/>
      <c r="AR124" s="147"/>
      <c r="AS124" s="147"/>
      <c r="AT124" s="147"/>
      <c r="AU124" s="147"/>
      <c r="AV124" s="147"/>
      <c r="AW124" s="147"/>
    </row>
    <row r="125" spans="1:49" s="18" customFormat="1" ht="22.15" customHeight="1" x14ac:dyDescent="0.25">
      <c r="A125" s="148"/>
      <c r="B125" s="148"/>
      <c r="C125" s="148"/>
      <c r="D125" s="148"/>
      <c r="E125" s="151"/>
      <c r="F125" s="148"/>
      <c r="G125" s="151"/>
      <c r="H125" s="148"/>
      <c r="I125" s="148"/>
      <c r="J125" s="155"/>
      <c r="K125" s="155"/>
      <c r="L125" s="155"/>
      <c r="M125" s="68" t="s">
        <v>240</v>
      </c>
      <c r="N125" s="68" t="s">
        <v>241</v>
      </c>
      <c r="O125" s="68" t="s">
        <v>242</v>
      </c>
      <c r="P125" s="10" t="s">
        <v>64</v>
      </c>
      <c r="Q125" s="4">
        <v>79310</v>
      </c>
      <c r="R125" s="148"/>
      <c r="S125" s="148"/>
      <c r="T125" s="148"/>
      <c r="U125" s="158"/>
      <c r="V125" s="158"/>
      <c r="W125" s="161"/>
      <c r="X125" s="164"/>
      <c r="Y125" s="167"/>
      <c r="Z125" s="148"/>
      <c r="AA125" s="148"/>
      <c r="AB125" s="148"/>
      <c r="AC125" s="148"/>
      <c r="AD125" s="148"/>
      <c r="AE125" s="148"/>
      <c r="AF125" s="170"/>
      <c r="AG125" s="170"/>
      <c r="AH125" s="151"/>
      <c r="AI125" s="148"/>
      <c r="AJ125" s="148"/>
      <c r="AK125" s="148"/>
      <c r="AL125" s="148"/>
      <c r="AM125" s="148"/>
      <c r="AN125" s="148"/>
      <c r="AO125" s="148"/>
      <c r="AP125" s="148"/>
      <c r="AQ125" s="148"/>
      <c r="AR125" s="148"/>
      <c r="AS125" s="148"/>
      <c r="AT125" s="148"/>
      <c r="AU125" s="148"/>
      <c r="AV125" s="148"/>
      <c r="AW125" s="148"/>
    </row>
    <row r="126" spans="1:49" s="18" customFormat="1" ht="25.15" customHeight="1" x14ac:dyDescent="0.25">
      <c r="A126" s="146" t="s">
        <v>53</v>
      </c>
      <c r="B126" s="146" t="s">
        <v>80</v>
      </c>
      <c r="C126" s="146">
        <v>2016</v>
      </c>
      <c r="D126" s="146" t="s">
        <v>227</v>
      </c>
      <c r="E126" s="149">
        <v>81</v>
      </c>
      <c r="F126" s="146" t="s">
        <v>56</v>
      </c>
      <c r="G126" s="149" t="s">
        <v>57</v>
      </c>
      <c r="H126" s="146" t="s">
        <v>58</v>
      </c>
      <c r="I126" s="146" t="s">
        <v>58</v>
      </c>
      <c r="J126" s="155" t="s">
        <v>125</v>
      </c>
      <c r="K126" s="155" t="s">
        <v>243</v>
      </c>
      <c r="L126" s="155" t="s">
        <v>243</v>
      </c>
      <c r="M126" s="6" t="s">
        <v>75</v>
      </c>
      <c r="N126" s="6" t="s">
        <v>77</v>
      </c>
      <c r="O126" s="6" t="s">
        <v>77</v>
      </c>
      <c r="P126" s="68" t="s">
        <v>121</v>
      </c>
      <c r="Q126" s="12">
        <v>309702.59999999998</v>
      </c>
      <c r="R126" s="156" t="s">
        <v>77</v>
      </c>
      <c r="S126" s="156" t="s">
        <v>77</v>
      </c>
      <c r="T126" s="156" t="s">
        <v>77</v>
      </c>
      <c r="U126" s="156" t="s">
        <v>121</v>
      </c>
      <c r="V126" s="156" t="s">
        <v>250</v>
      </c>
      <c r="W126" s="159">
        <v>42432</v>
      </c>
      <c r="X126" s="162">
        <v>266985</v>
      </c>
      <c r="Y126" s="165">
        <v>309702.59999999998</v>
      </c>
      <c r="Z126" s="146" t="s">
        <v>67</v>
      </c>
      <c r="AA126" s="146" t="s">
        <v>68</v>
      </c>
      <c r="AB126" s="146" t="s">
        <v>69</v>
      </c>
      <c r="AC126" s="146" t="s">
        <v>70</v>
      </c>
      <c r="AD126" s="146" t="s">
        <v>125</v>
      </c>
      <c r="AE126" s="146" t="s">
        <v>71</v>
      </c>
      <c r="AF126" s="168">
        <v>42432</v>
      </c>
      <c r="AG126" s="168">
        <v>42437</v>
      </c>
      <c r="AH126" s="149" t="s">
        <v>57</v>
      </c>
      <c r="AI126" s="146" t="s">
        <v>72</v>
      </c>
      <c r="AJ126" s="146" t="s">
        <v>73</v>
      </c>
      <c r="AK126" s="146" t="s">
        <v>72</v>
      </c>
      <c r="AL126" s="146" t="s">
        <v>72</v>
      </c>
      <c r="AM126" s="146" t="s">
        <v>72</v>
      </c>
      <c r="AN126" s="146" t="s">
        <v>72</v>
      </c>
      <c r="AO126" s="146" t="s">
        <v>74</v>
      </c>
      <c r="AP126" s="146" t="s">
        <v>74</v>
      </c>
      <c r="AQ126" s="146" t="s">
        <v>74</v>
      </c>
      <c r="AR126" s="146" t="s">
        <v>74</v>
      </c>
      <c r="AS126" s="146" t="s">
        <v>74</v>
      </c>
      <c r="AT126" s="146" t="s">
        <v>74</v>
      </c>
      <c r="AU126" s="146" t="s">
        <v>74</v>
      </c>
      <c r="AV126" s="146" t="s">
        <v>74</v>
      </c>
      <c r="AW126" s="146" t="s">
        <v>74</v>
      </c>
    </row>
    <row r="127" spans="1:49" s="18" customFormat="1" ht="22.15" customHeight="1" x14ac:dyDescent="0.25">
      <c r="A127" s="147"/>
      <c r="B127" s="147"/>
      <c r="C127" s="147"/>
      <c r="D127" s="147"/>
      <c r="E127" s="150"/>
      <c r="F127" s="147"/>
      <c r="G127" s="150"/>
      <c r="H127" s="147"/>
      <c r="I127" s="147"/>
      <c r="J127" s="155"/>
      <c r="K127" s="155"/>
      <c r="L127" s="155"/>
      <c r="M127" s="6" t="s">
        <v>75</v>
      </c>
      <c r="N127" s="6" t="s">
        <v>77</v>
      </c>
      <c r="O127" s="6" t="s">
        <v>77</v>
      </c>
      <c r="P127" s="68" t="s">
        <v>117</v>
      </c>
      <c r="Q127" s="4">
        <v>319019.78000000003</v>
      </c>
      <c r="R127" s="147"/>
      <c r="S127" s="147"/>
      <c r="T127" s="147"/>
      <c r="U127" s="157"/>
      <c r="V127" s="157"/>
      <c r="W127" s="160"/>
      <c r="X127" s="163"/>
      <c r="Y127" s="166"/>
      <c r="Z127" s="147"/>
      <c r="AA127" s="147"/>
      <c r="AB127" s="147"/>
      <c r="AC127" s="147"/>
      <c r="AD127" s="147"/>
      <c r="AE127" s="147"/>
      <c r="AF127" s="169"/>
      <c r="AG127" s="169"/>
      <c r="AH127" s="150"/>
      <c r="AI127" s="147"/>
      <c r="AJ127" s="147"/>
      <c r="AK127" s="147"/>
      <c r="AL127" s="147"/>
      <c r="AM127" s="147"/>
      <c r="AN127" s="147"/>
      <c r="AO127" s="147"/>
      <c r="AP127" s="147"/>
      <c r="AQ127" s="147"/>
      <c r="AR127" s="147"/>
      <c r="AS127" s="147"/>
      <c r="AT127" s="147"/>
      <c r="AU127" s="147"/>
      <c r="AV127" s="147"/>
      <c r="AW127" s="147"/>
    </row>
    <row r="128" spans="1:49" s="18" customFormat="1" ht="22.15" customHeight="1" x14ac:dyDescent="0.25">
      <c r="A128" s="148"/>
      <c r="B128" s="148"/>
      <c r="C128" s="148"/>
      <c r="D128" s="148"/>
      <c r="E128" s="151"/>
      <c r="F128" s="148"/>
      <c r="G128" s="151"/>
      <c r="H128" s="148"/>
      <c r="I128" s="148"/>
      <c r="J128" s="155"/>
      <c r="K128" s="155"/>
      <c r="L128" s="155"/>
      <c r="M128" s="6" t="s">
        <v>75</v>
      </c>
      <c r="N128" s="6" t="s">
        <v>77</v>
      </c>
      <c r="O128" s="6" t="s">
        <v>77</v>
      </c>
      <c r="P128" s="68" t="s">
        <v>112</v>
      </c>
      <c r="Q128" s="4">
        <v>318889.8</v>
      </c>
      <c r="R128" s="148"/>
      <c r="S128" s="148"/>
      <c r="T128" s="148"/>
      <c r="U128" s="158"/>
      <c r="V128" s="158"/>
      <c r="W128" s="161"/>
      <c r="X128" s="164"/>
      <c r="Y128" s="167"/>
      <c r="Z128" s="148"/>
      <c r="AA128" s="148"/>
      <c r="AB128" s="148"/>
      <c r="AC128" s="148"/>
      <c r="AD128" s="148"/>
      <c r="AE128" s="148"/>
      <c r="AF128" s="170"/>
      <c r="AG128" s="170"/>
      <c r="AH128" s="151"/>
      <c r="AI128" s="148"/>
      <c r="AJ128" s="148"/>
      <c r="AK128" s="148"/>
      <c r="AL128" s="148"/>
      <c r="AM128" s="148"/>
      <c r="AN128" s="148"/>
      <c r="AO128" s="148"/>
      <c r="AP128" s="148"/>
      <c r="AQ128" s="148"/>
      <c r="AR128" s="148"/>
      <c r="AS128" s="148"/>
      <c r="AT128" s="148"/>
      <c r="AU128" s="148"/>
      <c r="AV128" s="148"/>
      <c r="AW128" s="148"/>
    </row>
    <row r="129" spans="1:49" s="18" customFormat="1" ht="22.15" customHeight="1" x14ac:dyDescent="0.25">
      <c r="A129" s="146" t="s">
        <v>53</v>
      </c>
      <c r="B129" s="146" t="s">
        <v>80</v>
      </c>
      <c r="C129" s="146">
        <v>2016</v>
      </c>
      <c r="D129" s="146" t="s">
        <v>227</v>
      </c>
      <c r="E129" s="149">
        <v>85</v>
      </c>
      <c r="F129" s="146" t="s">
        <v>56</v>
      </c>
      <c r="G129" s="149" t="s">
        <v>57</v>
      </c>
      <c r="H129" s="146" t="s">
        <v>58</v>
      </c>
      <c r="I129" s="146" t="s">
        <v>58</v>
      </c>
      <c r="J129" s="155" t="s">
        <v>125</v>
      </c>
      <c r="K129" s="155" t="s">
        <v>243</v>
      </c>
      <c r="L129" s="155" t="s">
        <v>243</v>
      </c>
      <c r="M129" s="6" t="s">
        <v>75</v>
      </c>
      <c r="N129" s="6" t="s">
        <v>77</v>
      </c>
      <c r="O129" s="6" t="s">
        <v>77</v>
      </c>
      <c r="P129" s="68" t="s">
        <v>112</v>
      </c>
      <c r="Q129" s="12">
        <v>121568</v>
      </c>
      <c r="R129" s="156" t="s">
        <v>77</v>
      </c>
      <c r="S129" s="156" t="s">
        <v>77</v>
      </c>
      <c r="T129" s="156" t="s">
        <v>77</v>
      </c>
      <c r="U129" s="156" t="s">
        <v>112</v>
      </c>
      <c r="V129" s="156" t="s">
        <v>251</v>
      </c>
      <c r="W129" s="159">
        <v>42432</v>
      </c>
      <c r="X129" s="162">
        <v>104800</v>
      </c>
      <c r="Y129" s="165">
        <v>121568</v>
      </c>
      <c r="Z129" s="146" t="s">
        <v>67</v>
      </c>
      <c r="AA129" s="146" t="s">
        <v>68</v>
      </c>
      <c r="AB129" s="146" t="s">
        <v>69</v>
      </c>
      <c r="AC129" s="146" t="s">
        <v>70</v>
      </c>
      <c r="AD129" s="146" t="s">
        <v>125</v>
      </c>
      <c r="AE129" s="146" t="s">
        <v>71</v>
      </c>
      <c r="AF129" s="168">
        <v>42432</v>
      </c>
      <c r="AG129" s="168">
        <v>42434</v>
      </c>
      <c r="AH129" s="149" t="s">
        <v>57</v>
      </c>
      <c r="AI129" s="146" t="s">
        <v>72</v>
      </c>
      <c r="AJ129" s="146" t="s">
        <v>73</v>
      </c>
      <c r="AK129" s="146" t="s">
        <v>72</v>
      </c>
      <c r="AL129" s="146" t="s">
        <v>72</v>
      </c>
      <c r="AM129" s="146" t="s">
        <v>72</v>
      </c>
      <c r="AN129" s="146" t="s">
        <v>72</v>
      </c>
      <c r="AO129" s="146" t="s">
        <v>74</v>
      </c>
      <c r="AP129" s="146" t="s">
        <v>74</v>
      </c>
      <c r="AQ129" s="146" t="s">
        <v>74</v>
      </c>
      <c r="AR129" s="146" t="s">
        <v>74</v>
      </c>
      <c r="AS129" s="146" t="s">
        <v>74</v>
      </c>
      <c r="AT129" s="146" t="s">
        <v>74</v>
      </c>
      <c r="AU129" s="146" t="s">
        <v>74</v>
      </c>
      <c r="AV129" s="146" t="s">
        <v>74</v>
      </c>
      <c r="AW129" s="146" t="s">
        <v>74</v>
      </c>
    </row>
    <row r="130" spans="1:49" s="18" customFormat="1" ht="22.15" customHeight="1" x14ac:dyDescent="0.25">
      <c r="A130" s="147"/>
      <c r="B130" s="147"/>
      <c r="C130" s="147"/>
      <c r="D130" s="147"/>
      <c r="E130" s="150"/>
      <c r="F130" s="147"/>
      <c r="G130" s="150"/>
      <c r="H130" s="147"/>
      <c r="I130" s="147"/>
      <c r="J130" s="155"/>
      <c r="K130" s="155"/>
      <c r="L130" s="155"/>
      <c r="M130" s="6" t="s">
        <v>75</v>
      </c>
      <c r="N130" s="6" t="s">
        <v>77</v>
      </c>
      <c r="O130" s="6" t="s">
        <v>77</v>
      </c>
      <c r="P130" s="68" t="s">
        <v>115</v>
      </c>
      <c r="Q130" s="4">
        <v>144768</v>
      </c>
      <c r="R130" s="147"/>
      <c r="S130" s="147"/>
      <c r="T130" s="147"/>
      <c r="U130" s="157"/>
      <c r="V130" s="157"/>
      <c r="W130" s="160"/>
      <c r="X130" s="163"/>
      <c r="Y130" s="166"/>
      <c r="Z130" s="147"/>
      <c r="AA130" s="147"/>
      <c r="AB130" s="147"/>
      <c r="AC130" s="147"/>
      <c r="AD130" s="147"/>
      <c r="AE130" s="147"/>
      <c r="AF130" s="169"/>
      <c r="AG130" s="169"/>
      <c r="AH130" s="150"/>
      <c r="AI130" s="147"/>
      <c r="AJ130" s="147"/>
      <c r="AK130" s="147"/>
      <c r="AL130" s="147"/>
      <c r="AM130" s="147"/>
      <c r="AN130" s="147"/>
      <c r="AO130" s="147"/>
      <c r="AP130" s="147"/>
      <c r="AQ130" s="147"/>
      <c r="AR130" s="147"/>
      <c r="AS130" s="147"/>
      <c r="AT130" s="147"/>
      <c r="AU130" s="147"/>
      <c r="AV130" s="147"/>
      <c r="AW130" s="147"/>
    </row>
    <row r="131" spans="1:49" s="18" customFormat="1" ht="22.15" customHeight="1" x14ac:dyDescent="0.25">
      <c r="A131" s="148"/>
      <c r="B131" s="148"/>
      <c r="C131" s="148"/>
      <c r="D131" s="148"/>
      <c r="E131" s="151"/>
      <c r="F131" s="148"/>
      <c r="G131" s="151"/>
      <c r="H131" s="148"/>
      <c r="I131" s="148"/>
      <c r="J131" s="155"/>
      <c r="K131" s="155"/>
      <c r="L131" s="155"/>
      <c r="M131" s="6" t="s">
        <v>75</v>
      </c>
      <c r="N131" s="6" t="s">
        <v>77</v>
      </c>
      <c r="O131" s="6" t="s">
        <v>77</v>
      </c>
      <c r="P131" s="68" t="s">
        <v>252</v>
      </c>
      <c r="Q131" s="4">
        <v>128050.78</v>
      </c>
      <c r="R131" s="148"/>
      <c r="S131" s="148"/>
      <c r="T131" s="148"/>
      <c r="U131" s="158"/>
      <c r="V131" s="158"/>
      <c r="W131" s="161"/>
      <c r="X131" s="164"/>
      <c r="Y131" s="167"/>
      <c r="Z131" s="148"/>
      <c r="AA131" s="148"/>
      <c r="AB131" s="148"/>
      <c r="AC131" s="148"/>
      <c r="AD131" s="148"/>
      <c r="AE131" s="148"/>
      <c r="AF131" s="170"/>
      <c r="AG131" s="170"/>
      <c r="AH131" s="151"/>
      <c r="AI131" s="148"/>
      <c r="AJ131" s="148"/>
      <c r="AK131" s="148"/>
      <c r="AL131" s="148"/>
      <c r="AM131" s="148"/>
      <c r="AN131" s="148"/>
      <c r="AO131" s="148"/>
      <c r="AP131" s="148"/>
      <c r="AQ131" s="148"/>
      <c r="AR131" s="148"/>
      <c r="AS131" s="148"/>
      <c r="AT131" s="148"/>
      <c r="AU131" s="148"/>
      <c r="AV131" s="148"/>
      <c r="AW131" s="148"/>
    </row>
    <row r="132" spans="1:49" s="18" customFormat="1" ht="22.15" customHeight="1" x14ac:dyDescent="0.25">
      <c r="A132" s="146" t="s">
        <v>53</v>
      </c>
      <c r="B132" s="146" t="s">
        <v>80</v>
      </c>
      <c r="C132" s="146">
        <v>2016</v>
      </c>
      <c r="D132" s="146" t="s">
        <v>227</v>
      </c>
      <c r="E132" s="149">
        <v>143</v>
      </c>
      <c r="F132" s="146" t="s">
        <v>56</v>
      </c>
      <c r="G132" s="149" t="s">
        <v>57</v>
      </c>
      <c r="H132" s="146" t="s">
        <v>58</v>
      </c>
      <c r="I132" s="146" t="s">
        <v>58</v>
      </c>
      <c r="J132" s="155" t="s">
        <v>253</v>
      </c>
      <c r="K132" s="155" t="s">
        <v>60</v>
      </c>
      <c r="L132" s="155" t="s">
        <v>60</v>
      </c>
      <c r="M132" s="6" t="s">
        <v>75</v>
      </c>
      <c r="N132" s="6" t="s">
        <v>77</v>
      </c>
      <c r="O132" s="6" t="s">
        <v>77</v>
      </c>
      <c r="P132" s="68" t="s">
        <v>205</v>
      </c>
      <c r="Q132" s="12">
        <v>245019.93</v>
      </c>
      <c r="R132" s="156" t="s">
        <v>77</v>
      </c>
      <c r="S132" s="156" t="s">
        <v>77</v>
      </c>
      <c r="T132" s="156" t="s">
        <v>77</v>
      </c>
      <c r="U132" s="156" t="s">
        <v>205</v>
      </c>
      <c r="V132" s="156" t="s">
        <v>254</v>
      </c>
      <c r="W132" s="159">
        <v>42432</v>
      </c>
      <c r="X132" s="162">
        <v>211224.07</v>
      </c>
      <c r="Y132" s="165">
        <v>245019.93</v>
      </c>
      <c r="Z132" s="146" t="s">
        <v>67</v>
      </c>
      <c r="AA132" s="146" t="s">
        <v>68</v>
      </c>
      <c r="AB132" s="146" t="s">
        <v>69</v>
      </c>
      <c r="AC132" s="146" t="s">
        <v>70</v>
      </c>
      <c r="AD132" s="146" t="s">
        <v>253</v>
      </c>
      <c r="AE132" s="146" t="s">
        <v>71</v>
      </c>
      <c r="AF132" s="168">
        <v>42432</v>
      </c>
      <c r="AG132" s="168">
        <v>42438</v>
      </c>
      <c r="AH132" s="149" t="s">
        <v>57</v>
      </c>
      <c r="AI132" s="146" t="s">
        <v>72</v>
      </c>
      <c r="AJ132" s="146" t="s">
        <v>73</v>
      </c>
      <c r="AK132" s="146" t="s">
        <v>72</v>
      </c>
      <c r="AL132" s="146" t="s">
        <v>72</v>
      </c>
      <c r="AM132" s="146" t="s">
        <v>72</v>
      </c>
      <c r="AN132" s="146" t="s">
        <v>72</v>
      </c>
      <c r="AO132" s="146" t="s">
        <v>74</v>
      </c>
      <c r="AP132" s="146" t="s">
        <v>74</v>
      </c>
      <c r="AQ132" s="146" t="s">
        <v>74</v>
      </c>
      <c r="AR132" s="146" t="s">
        <v>74</v>
      </c>
      <c r="AS132" s="146" t="s">
        <v>74</v>
      </c>
      <c r="AT132" s="146" t="s">
        <v>74</v>
      </c>
      <c r="AU132" s="146" t="s">
        <v>74</v>
      </c>
      <c r="AV132" s="146" t="s">
        <v>74</v>
      </c>
      <c r="AW132" s="146" t="s">
        <v>74</v>
      </c>
    </row>
    <row r="133" spans="1:49" s="18" customFormat="1" ht="22.15" customHeight="1" x14ac:dyDescent="0.25">
      <c r="A133" s="147"/>
      <c r="B133" s="147"/>
      <c r="C133" s="147"/>
      <c r="D133" s="147"/>
      <c r="E133" s="150"/>
      <c r="F133" s="147"/>
      <c r="G133" s="150"/>
      <c r="H133" s="147"/>
      <c r="I133" s="147"/>
      <c r="J133" s="155"/>
      <c r="K133" s="155"/>
      <c r="L133" s="155"/>
      <c r="M133" s="6" t="s">
        <v>75</v>
      </c>
      <c r="N133" s="6" t="s">
        <v>77</v>
      </c>
      <c r="O133" s="6" t="s">
        <v>77</v>
      </c>
      <c r="P133" s="68" t="s">
        <v>255</v>
      </c>
      <c r="Q133" s="4">
        <v>254984.24</v>
      </c>
      <c r="R133" s="147"/>
      <c r="S133" s="147"/>
      <c r="T133" s="147"/>
      <c r="U133" s="157"/>
      <c r="V133" s="157"/>
      <c r="W133" s="160"/>
      <c r="X133" s="163"/>
      <c r="Y133" s="166"/>
      <c r="Z133" s="147"/>
      <c r="AA133" s="147"/>
      <c r="AB133" s="147"/>
      <c r="AC133" s="147"/>
      <c r="AD133" s="147"/>
      <c r="AE133" s="147"/>
      <c r="AF133" s="169"/>
      <c r="AG133" s="169"/>
      <c r="AH133" s="150"/>
      <c r="AI133" s="147"/>
      <c r="AJ133" s="147"/>
      <c r="AK133" s="147"/>
      <c r="AL133" s="147"/>
      <c r="AM133" s="147"/>
      <c r="AN133" s="147"/>
      <c r="AO133" s="147"/>
      <c r="AP133" s="147"/>
      <c r="AQ133" s="147"/>
      <c r="AR133" s="147"/>
      <c r="AS133" s="147"/>
      <c r="AT133" s="147"/>
      <c r="AU133" s="147"/>
      <c r="AV133" s="147"/>
      <c r="AW133" s="147"/>
    </row>
    <row r="134" spans="1:49" s="18" customFormat="1" ht="22.15" customHeight="1" x14ac:dyDescent="0.25">
      <c r="A134" s="148"/>
      <c r="B134" s="148"/>
      <c r="C134" s="148"/>
      <c r="D134" s="148"/>
      <c r="E134" s="151"/>
      <c r="F134" s="148"/>
      <c r="G134" s="151"/>
      <c r="H134" s="148"/>
      <c r="I134" s="148"/>
      <c r="J134" s="155"/>
      <c r="K134" s="155"/>
      <c r="L134" s="155"/>
      <c r="M134" s="6" t="s">
        <v>75</v>
      </c>
      <c r="N134" s="6" t="s">
        <v>77</v>
      </c>
      <c r="O134" s="6" t="s">
        <v>77</v>
      </c>
      <c r="P134" s="68" t="s">
        <v>79</v>
      </c>
      <c r="Q134" s="4">
        <v>257081.52</v>
      </c>
      <c r="R134" s="148"/>
      <c r="S134" s="148"/>
      <c r="T134" s="148"/>
      <c r="U134" s="158"/>
      <c r="V134" s="158"/>
      <c r="W134" s="161"/>
      <c r="X134" s="164"/>
      <c r="Y134" s="167"/>
      <c r="Z134" s="148"/>
      <c r="AA134" s="148"/>
      <c r="AB134" s="148"/>
      <c r="AC134" s="148"/>
      <c r="AD134" s="148"/>
      <c r="AE134" s="148"/>
      <c r="AF134" s="170"/>
      <c r="AG134" s="170"/>
      <c r="AH134" s="151"/>
      <c r="AI134" s="148"/>
      <c r="AJ134" s="148"/>
      <c r="AK134" s="148"/>
      <c r="AL134" s="148"/>
      <c r="AM134" s="148"/>
      <c r="AN134" s="148"/>
      <c r="AO134" s="148"/>
      <c r="AP134" s="148"/>
      <c r="AQ134" s="148"/>
      <c r="AR134" s="148"/>
      <c r="AS134" s="148"/>
      <c r="AT134" s="148"/>
      <c r="AU134" s="148"/>
      <c r="AV134" s="148"/>
      <c r="AW134" s="148"/>
    </row>
    <row r="135" spans="1:49" s="18" customFormat="1" ht="22.15" customHeight="1" x14ac:dyDescent="0.25">
      <c r="A135" s="146" t="s">
        <v>53</v>
      </c>
      <c r="B135" s="146" t="s">
        <v>80</v>
      </c>
      <c r="C135" s="146">
        <v>2016</v>
      </c>
      <c r="D135" s="146" t="s">
        <v>227</v>
      </c>
      <c r="E135" s="149">
        <v>53</v>
      </c>
      <c r="F135" s="146" t="s">
        <v>56</v>
      </c>
      <c r="G135" s="149" t="s">
        <v>57</v>
      </c>
      <c r="H135" s="146" t="s">
        <v>58</v>
      </c>
      <c r="I135" s="146" t="s">
        <v>58</v>
      </c>
      <c r="J135" s="155" t="s">
        <v>256</v>
      </c>
      <c r="K135" s="155" t="s">
        <v>93</v>
      </c>
      <c r="L135" s="155" t="s">
        <v>93</v>
      </c>
      <c r="M135" s="68" t="s">
        <v>257</v>
      </c>
      <c r="N135" s="68" t="s">
        <v>258</v>
      </c>
      <c r="O135" s="68" t="s">
        <v>259</v>
      </c>
      <c r="P135" s="10" t="s">
        <v>64</v>
      </c>
      <c r="Q135" s="12">
        <v>63295.99</v>
      </c>
      <c r="R135" s="146" t="s">
        <v>257</v>
      </c>
      <c r="S135" s="146" t="s">
        <v>258</v>
      </c>
      <c r="T135" s="146" t="s">
        <v>259</v>
      </c>
      <c r="U135" s="156" t="s">
        <v>123</v>
      </c>
      <c r="V135" s="156" t="s">
        <v>260</v>
      </c>
      <c r="W135" s="159">
        <v>42436</v>
      </c>
      <c r="X135" s="162">
        <v>54565.5</v>
      </c>
      <c r="Y135" s="165">
        <v>63295.99</v>
      </c>
      <c r="Z135" s="146" t="s">
        <v>67</v>
      </c>
      <c r="AA135" s="146" t="s">
        <v>68</v>
      </c>
      <c r="AB135" s="146" t="s">
        <v>69</v>
      </c>
      <c r="AC135" s="146" t="s">
        <v>70</v>
      </c>
      <c r="AD135" s="146" t="s">
        <v>256</v>
      </c>
      <c r="AE135" s="146" t="s">
        <v>71</v>
      </c>
      <c r="AF135" s="168">
        <v>42436</v>
      </c>
      <c r="AG135" s="168">
        <v>42443</v>
      </c>
      <c r="AH135" s="149" t="s">
        <v>57</v>
      </c>
      <c r="AI135" s="146" t="s">
        <v>72</v>
      </c>
      <c r="AJ135" s="146" t="s">
        <v>73</v>
      </c>
      <c r="AK135" s="146" t="s">
        <v>72</v>
      </c>
      <c r="AL135" s="146" t="s">
        <v>72</v>
      </c>
      <c r="AM135" s="146" t="s">
        <v>72</v>
      </c>
      <c r="AN135" s="146" t="s">
        <v>72</v>
      </c>
      <c r="AO135" s="146" t="s">
        <v>74</v>
      </c>
      <c r="AP135" s="146" t="s">
        <v>74</v>
      </c>
      <c r="AQ135" s="146" t="s">
        <v>74</v>
      </c>
      <c r="AR135" s="146" t="s">
        <v>74</v>
      </c>
      <c r="AS135" s="146" t="s">
        <v>74</v>
      </c>
      <c r="AT135" s="146" t="s">
        <v>74</v>
      </c>
      <c r="AU135" s="146" t="s">
        <v>74</v>
      </c>
      <c r="AV135" s="146" t="s">
        <v>74</v>
      </c>
      <c r="AW135" s="146" t="s">
        <v>74</v>
      </c>
    </row>
    <row r="136" spans="1:49" s="18" customFormat="1" ht="22.15" customHeight="1" x14ac:dyDescent="0.25">
      <c r="A136" s="147"/>
      <c r="B136" s="147"/>
      <c r="C136" s="147"/>
      <c r="D136" s="147"/>
      <c r="E136" s="150"/>
      <c r="F136" s="147"/>
      <c r="G136" s="150"/>
      <c r="H136" s="147"/>
      <c r="I136" s="147"/>
      <c r="J136" s="155"/>
      <c r="K136" s="155"/>
      <c r="L136" s="155"/>
      <c r="M136" s="6" t="s">
        <v>75</v>
      </c>
      <c r="N136" s="6" t="s">
        <v>77</v>
      </c>
      <c r="O136" s="6" t="s">
        <v>77</v>
      </c>
      <c r="P136" s="68" t="s">
        <v>255</v>
      </c>
      <c r="Q136" s="4">
        <v>69571</v>
      </c>
      <c r="R136" s="147"/>
      <c r="S136" s="147"/>
      <c r="T136" s="147"/>
      <c r="U136" s="157"/>
      <c r="V136" s="157"/>
      <c r="W136" s="160"/>
      <c r="X136" s="163"/>
      <c r="Y136" s="166"/>
      <c r="Z136" s="147"/>
      <c r="AA136" s="147"/>
      <c r="AB136" s="147"/>
      <c r="AC136" s="147"/>
      <c r="AD136" s="147"/>
      <c r="AE136" s="147"/>
      <c r="AF136" s="169"/>
      <c r="AG136" s="169"/>
      <c r="AH136" s="150"/>
      <c r="AI136" s="147"/>
      <c r="AJ136" s="147"/>
      <c r="AK136" s="147"/>
      <c r="AL136" s="147"/>
      <c r="AM136" s="147"/>
      <c r="AN136" s="147"/>
      <c r="AO136" s="147"/>
      <c r="AP136" s="147"/>
      <c r="AQ136" s="147"/>
      <c r="AR136" s="147"/>
      <c r="AS136" s="147"/>
      <c r="AT136" s="147"/>
      <c r="AU136" s="147"/>
      <c r="AV136" s="147"/>
      <c r="AW136" s="147"/>
    </row>
    <row r="137" spans="1:49" s="18" customFormat="1" ht="22.15" customHeight="1" x14ac:dyDescent="0.25">
      <c r="A137" s="148"/>
      <c r="B137" s="148"/>
      <c r="C137" s="148"/>
      <c r="D137" s="148"/>
      <c r="E137" s="151"/>
      <c r="F137" s="148"/>
      <c r="G137" s="151"/>
      <c r="H137" s="148"/>
      <c r="I137" s="148"/>
      <c r="J137" s="155"/>
      <c r="K137" s="155"/>
      <c r="L137" s="155"/>
      <c r="M137" s="68" t="s">
        <v>261</v>
      </c>
      <c r="N137" s="68" t="s">
        <v>242</v>
      </c>
      <c r="O137" s="68" t="s">
        <v>262</v>
      </c>
      <c r="P137" s="10" t="s">
        <v>64</v>
      </c>
      <c r="Q137" s="4">
        <v>65510.18</v>
      </c>
      <c r="R137" s="148"/>
      <c r="S137" s="148"/>
      <c r="T137" s="148"/>
      <c r="U137" s="158"/>
      <c r="V137" s="158"/>
      <c r="W137" s="161"/>
      <c r="X137" s="164"/>
      <c r="Y137" s="167"/>
      <c r="Z137" s="148"/>
      <c r="AA137" s="148"/>
      <c r="AB137" s="148"/>
      <c r="AC137" s="148"/>
      <c r="AD137" s="148"/>
      <c r="AE137" s="148"/>
      <c r="AF137" s="170"/>
      <c r="AG137" s="170"/>
      <c r="AH137" s="151"/>
      <c r="AI137" s="148"/>
      <c r="AJ137" s="148"/>
      <c r="AK137" s="148"/>
      <c r="AL137" s="148"/>
      <c r="AM137" s="148"/>
      <c r="AN137" s="148"/>
      <c r="AO137" s="148"/>
      <c r="AP137" s="148"/>
      <c r="AQ137" s="148"/>
      <c r="AR137" s="148"/>
      <c r="AS137" s="148"/>
      <c r="AT137" s="148"/>
      <c r="AU137" s="148"/>
      <c r="AV137" s="148"/>
      <c r="AW137" s="148"/>
    </row>
    <row r="138" spans="1:49" s="18" customFormat="1" ht="22.15" customHeight="1" x14ac:dyDescent="0.25">
      <c r="A138" s="146" t="s">
        <v>53</v>
      </c>
      <c r="B138" s="146" t="s">
        <v>80</v>
      </c>
      <c r="C138" s="146">
        <v>2016</v>
      </c>
      <c r="D138" s="146" t="s">
        <v>227</v>
      </c>
      <c r="E138" s="149">
        <v>67</v>
      </c>
      <c r="F138" s="146" t="s">
        <v>56</v>
      </c>
      <c r="G138" s="149" t="s">
        <v>57</v>
      </c>
      <c r="H138" s="146" t="s">
        <v>58</v>
      </c>
      <c r="I138" s="146" t="s">
        <v>58</v>
      </c>
      <c r="J138" s="155" t="s">
        <v>96</v>
      </c>
      <c r="K138" s="155" t="s">
        <v>97</v>
      </c>
      <c r="L138" s="155" t="s">
        <v>97</v>
      </c>
      <c r="M138" s="6" t="s">
        <v>75</v>
      </c>
      <c r="N138" s="6" t="s">
        <v>77</v>
      </c>
      <c r="O138" s="6" t="s">
        <v>77</v>
      </c>
      <c r="P138" s="68" t="s">
        <v>263</v>
      </c>
      <c r="Q138" s="12">
        <v>311460</v>
      </c>
      <c r="R138" s="156" t="s">
        <v>77</v>
      </c>
      <c r="S138" s="156" t="s">
        <v>77</v>
      </c>
      <c r="T138" s="156" t="s">
        <v>77</v>
      </c>
      <c r="U138" s="156" t="s">
        <v>263</v>
      </c>
      <c r="V138" s="156" t="s">
        <v>264</v>
      </c>
      <c r="W138" s="159">
        <v>42436</v>
      </c>
      <c r="X138" s="162">
        <v>268500</v>
      </c>
      <c r="Y138" s="165">
        <v>311460</v>
      </c>
      <c r="Z138" s="146" t="s">
        <v>67</v>
      </c>
      <c r="AA138" s="146" t="s">
        <v>68</v>
      </c>
      <c r="AB138" s="146" t="s">
        <v>69</v>
      </c>
      <c r="AC138" s="146" t="s">
        <v>70</v>
      </c>
      <c r="AD138" s="146" t="s">
        <v>96</v>
      </c>
      <c r="AE138" s="146" t="s">
        <v>71</v>
      </c>
      <c r="AF138" s="168">
        <v>42436</v>
      </c>
      <c r="AG138" s="168">
        <v>42443</v>
      </c>
      <c r="AH138" s="149" t="s">
        <v>57</v>
      </c>
      <c r="AI138" s="146" t="s">
        <v>72</v>
      </c>
      <c r="AJ138" s="146" t="s">
        <v>73</v>
      </c>
      <c r="AK138" s="146" t="s">
        <v>72</v>
      </c>
      <c r="AL138" s="146" t="s">
        <v>72</v>
      </c>
      <c r="AM138" s="146" t="s">
        <v>72</v>
      </c>
      <c r="AN138" s="146" t="s">
        <v>72</v>
      </c>
      <c r="AO138" s="146" t="s">
        <v>74</v>
      </c>
      <c r="AP138" s="146" t="s">
        <v>74</v>
      </c>
      <c r="AQ138" s="146" t="s">
        <v>74</v>
      </c>
      <c r="AR138" s="146" t="s">
        <v>74</v>
      </c>
      <c r="AS138" s="146" t="s">
        <v>74</v>
      </c>
      <c r="AT138" s="146" t="s">
        <v>74</v>
      </c>
      <c r="AU138" s="146" t="s">
        <v>74</v>
      </c>
      <c r="AV138" s="146" t="s">
        <v>74</v>
      </c>
      <c r="AW138" s="146" t="s">
        <v>74</v>
      </c>
    </row>
    <row r="139" spans="1:49" s="18" customFormat="1" ht="22.15" customHeight="1" x14ac:dyDescent="0.25">
      <c r="A139" s="147"/>
      <c r="B139" s="147"/>
      <c r="C139" s="147"/>
      <c r="D139" s="147"/>
      <c r="E139" s="150"/>
      <c r="F139" s="147"/>
      <c r="G139" s="150"/>
      <c r="H139" s="147"/>
      <c r="I139" s="147"/>
      <c r="J139" s="155"/>
      <c r="K139" s="155"/>
      <c r="L139" s="155"/>
      <c r="M139" s="6" t="s">
        <v>75</v>
      </c>
      <c r="N139" s="6" t="s">
        <v>77</v>
      </c>
      <c r="O139" s="6" t="s">
        <v>77</v>
      </c>
      <c r="P139" s="68" t="s">
        <v>79</v>
      </c>
      <c r="Q139" s="4">
        <v>411052.96</v>
      </c>
      <c r="R139" s="147"/>
      <c r="S139" s="147"/>
      <c r="T139" s="147"/>
      <c r="U139" s="157"/>
      <c r="V139" s="157"/>
      <c r="W139" s="160"/>
      <c r="X139" s="163"/>
      <c r="Y139" s="166"/>
      <c r="Z139" s="147"/>
      <c r="AA139" s="147"/>
      <c r="AB139" s="147"/>
      <c r="AC139" s="147"/>
      <c r="AD139" s="147"/>
      <c r="AE139" s="147"/>
      <c r="AF139" s="169"/>
      <c r="AG139" s="169"/>
      <c r="AH139" s="150"/>
      <c r="AI139" s="147"/>
      <c r="AJ139" s="147"/>
      <c r="AK139" s="147"/>
      <c r="AL139" s="147"/>
      <c r="AM139" s="147"/>
      <c r="AN139" s="147"/>
      <c r="AO139" s="147"/>
      <c r="AP139" s="147"/>
      <c r="AQ139" s="147"/>
      <c r="AR139" s="147"/>
      <c r="AS139" s="147"/>
      <c r="AT139" s="147"/>
      <c r="AU139" s="147"/>
      <c r="AV139" s="147"/>
      <c r="AW139" s="147"/>
    </row>
    <row r="140" spans="1:49" s="18" customFormat="1" ht="22.15" customHeight="1" x14ac:dyDescent="0.25">
      <c r="A140" s="148"/>
      <c r="B140" s="148"/>
      <c r="C140" s="148"/>
      <c r="D140" s="148"/>
      <c r="E140" s="151"/>
      <c r="F140" s="148"/>
      <c r="G140" s="151"/>
      <c r="H140" s="148"/>
      <c r="I140" s="148"/>
      <c r="J140" s="155"/>
      <c r="K140" s="155"/>
      <c r="L140" s="155"/>
      <c r="M140" s="6" t="s">
        <v>75</v>
      </c>
      <c r="N140" s="6" t="s">
        <v>77</v>
      </c>
      <c r="O140" s="6" t="s">
        <v>77</v>
      </c>
      <c r="P140" s="68" t="s">
        <v>101</v>
      </c>
      <c r="Q140" s="4">
        <v>383200.2</v>
      </c>
      <c r="R140" s="148"/>
      <c r="S140" s="148"/>
      <c r="T140" s="148"/>
      <c r="U140" s="158"/>
      <c r="V140" s="158"/>
      <c r="W140" s="161"/>
      <c r="X140" s="164"/>
      <c r="Y140" s="167"/>
      <c r="Z140" s="148"/>
      <c r="AA140" s="148"/>
      <c r="AB140" s="148"/>
      <c r="AC140" s="148"/>
      <c r="AD140" s="148"/>
      <c r="AE140" s="148"/>
      <c r="AF140" s="170"/>
      <c r="AG140" s="170"/>
      <c r="AH140" s="151"/>
      <c r="AI140" s="148"/>
      <c r="AJ140" s="148"/>
      <c r="AK140" s="148"/>
      <c r="AL140" s="148"/>
      <c r="AM140" s="148"/>
      <c r="AN140" s="148"/>
      <c r="AO140" s="148"/>
      <c r="AP140" s="148"/>
      <c r="AQ140" s="148"/>
      <c r="AR140" s="148"/>
      <c r="AS140" s="148"/>
      <c r="AT140" s="148"/>
      <c r="AU140" s="148"/>
      <c r="AV140" s="148"/>
      <c r="AW140" s="148"/>
    </row>
    <row r="141" spans="1:49" s="18" customFormat="1" ht="22.15" customHeight="1" x14ac:dyDescent="0.25">
      <c r="A141" s="146" t="s">
        <v>53</v>
      </c>
      <c r="B141" s="146" t="s">
        <v>80</v>
      </c>
      <c r="C141" s="146">
        <v>2016</v>
      </c>
      <c r="D141" s="146" t="s">
        <v>227</v>
      </c>
      <c r="E141" s="149">
        <v>76</v>
      </c>
      <c r="F141" s="146" t="s">
        <v>56</v>
      </c>
      <c r="G141" s="149" t="s">
        <v>57</v>
      </c>
      <c r="H141" s="146" t="s">
        <v>58</v>
      </c>
      <c r="I141" s="146" t="s">
        <v>58</v>
      </c>
      <c r="J141" s="155" t="s">
        <v>219</v>
      </c>
      <c r="K141" s="155" t="s">
        <v>93</v>
      </c>
      <c r="L141" s="155" t="s">
        <v>93</v>
      </c>
      <c r="M141" s="6" t="s">
        <v>75</v>
      </c>
      <c r="N141" s="6" t="s">
        <v>77</v>
      </c>
      <c r="O141" s="6" t="s">
        <v>77</v>
      </c>
      <c r="P141" s="68" t="s">
        <v>265</v>
      </c>
      <c r="Q141" s="12">
        <v>282112</v>
      </c>
      <c r="R141" s="156" t="s">
        <v>77</v>
      </c>
      <c r="S141" s="156" t="s">
        <v>77</v>
      </c>
      <c r="T141" s="156" t="s">
        <v>77</v>
      </c>
      <c r="U141" s="156" t="s">
        <v>265</v>
      </c>
      <c r="V141" s="156" t="s">
        <v>266</v>
      </c>
      <c r="W141" s="159">
        <v>42436</v>
      </c>
      <c r="X141" s="162">
        <v>243200.00000000003</v>
      </c>
      <c r="Y141" s="165">
        <v>282112</v>
      </c>
      <c r="Z141" s="146" t="s">
        <v>67</v>
      </c>
      <c r="AA141" s="146" t="s">
        <v>68</v>
      </c>
      <c r="AB141" s="146" t="s">
        <v>69</v>
      </c>
      <c r="AC141" s="146" t="s">
        <v>70</v>
      </c>
      <c r="AD141" s="146" t="s">
        <v>219</v>
      </c>
      <c r="AE141" s="146" t="s">
        <v>71</v>
      </c>
      <c r="AF141" s="168">
        <v>42436</v>
      </c>
      <c r="AG141" s="168">
        <v>42444</v>
      </c>
      <c r="AH141" s="149" t="s">
        <v>57</v>
      </c>
      <c r="AI141" s="146" t="s">
        <v>72</v>
      </c>
      <c r="AJ141" s="146" t="s">
        <v>73</v>
      </c>
      <c r="AK141" s="146" t="s">
        <v>72</v>
      </c>
      <c r="AL141" s="146" t="s">
        <v>72</v>
      </c>
      <c r="AM141" s="146" t="s">
        <v>72</v>
      </c>
      <c r="AN141" s="146" t="s">
        <v>72</v>
      </c>
      <c r="AO141" s="146" t="s">
        <v>74</v>
      </c>
      <c r="AP141" s="146" t="s">
        <v>74</v>
      </c>
      <c r="AQ141" s="146" t="s">
        <v>74</v>
      </c>
      <c r="AR141" s="146" t="s">
        <v>74</v>
      </c>
      <c r="AS141" s="146" t="s">
        <v>74</v>
      </c>
      <c r="AT141" s="146" t="s">
        <v>74</v>
      </c>
      <c r="AU141" s="146" t="s">
        <v>74</v>
      </c>
      <c r="AV141" s="146" t="s">
        <v>74</v>
      </c>
      <c r="AW141" s="146" t="s">
        <v>74</v>
      </c>
    </row>
    <row r="142" spans="1:49" s="18" customFormat="1" ht="22.15" customHeight="1" x14ac:dyDescent="0.25">
      <c r="A142" s="147"/>
      <c r="B142" s="147"/>
      <c r="C142" s="147"/>
      <c r="D142" s="147"/>
      <c r="E142" s="150"/>
      <c r="F142" s="147"/>
      <c r="G142" s="150"/>
      <c r="H142" s="147"/>
      <c r="I142" s="147"/>
      <c r="J142" s="155"/>
      <c r="K142" s="155"/>
      <c r="L142" s="155"/>
      <c r="M142" s="6" t="s">
        <v>75</v>
      </c>
      <c r="N142" s="6" t="s">
        <v>77</v>
      </c>
      <c r="O142" s="6" t="s">
        <v>77</v>
      </c>
      <c r="P142" s="68" t="s">
        <v>267</v>
      </c>
      <c r="Q142" s="4">
        <v>290788</v>
      </c>
      <c r="R142" s="147"/>
      <c r="S142" s="147"/>
      <c r="T142" s="147"/>
      <c r="U142" s="157"/>
      <c r="V142" s="157"/>
      <c r="W142" s="160"/>
      <c r="X142" s="163"/>
      <c r="Y142" s="166"/>
      <c r="Z142" s="147"/>
      <c r="AA142" s="147"/>
      <c r="AB142" s="147"/>
      <c r="AC142" s="147"/>
      <c r="AD142" s="147"/>
      <c r="AE142" s="147"/>
      <c r="AF142" s="169"/>
      <c r="AG142" s="169"/>
      <c r="AH142" s="150"/>
      <c r="AI142" s="147"/>
      <c r="AJ142" s="147"/>
      <c r="AK142" s="147"/>
      <c r="AL142" s="147"/>
      <c r="AM142" s="147"/>
      <c r="AN142" s="147"/>
      <c r="AO142" s="147"/>
      <c r="AP142" s="147"/>
      <c r="AQ142" s="147"/>
      <c r="AR142" s="147"/>
      <c r="AS142" s="147"/>
      <c r="AT142" s="147"/>
      <c r="AU142" s="147"/>
      <c r="AV142" s="147"/>
      <c r="AW142" s="147"/>
    </row>
    <row r="143" spans="1:49" s="18" customFormat="1" ht="22.15" customHeight="1" x14ac:dyDescent="0.25">
      <c r="A143" s="148"/>
      <c r="B143" s="148"/>
      <c r="C143" s="148"/>
      <c r="D143" s="148"/>
      <c r="E143" s="151"/>
      <c r="F143" s="148"/>
      <c r="G143" s="151"/>
      <c r="H143" s="148"/>
      <c r="I143" s="148"/>
      <c r="J143" s="155"/>
      <c r="K143" s="155"/>
      <c r="L143" s="155"/>
      <c r="M143" s="6" t="s">
        <v>75</v>
      </c>
      <c r="N143" s="6" t="s">
        <v>77</v>
      </c>
      <c r="O143" s="6" t="s">
        <v>77</v>
      </c>
      <c r="P143" s="68" t="s">
        <v>175</v>
      </c>
      <c r="Q143" s="4">
        <v>287738</v>
      </c>
      <c r="R143" s="148"/>
      <c r="S143" s="148"/>
      <c r="T143" s="148"/>
      <c r="U143" s="158"/>
      <c r="V143" s="158"/>
      <c r="W143" s="161"/>
      <c r="X143" s="164"/>
      <c r="Y143" s="167"/>
      <c r="Z143" s="148"/>
      <c r="AA143" s="148"/>
      <c r="AB143" s="148"/>
      <c r="AC143" s="148"/>
      <c r="AD143" s="148"/>
      <c r="AE143" s="148"/>
      <c r="AF143" s="170"/>
      <c r="AG143" s="170"/>
      <c r="AH143" s="151"/>
      <c r="AI143" s="148"/>
      <c r="AJ143" s="148"/>
      <c r="AK143" s="148"/>
      <c r="AL143" s="148"/>
      <c r="AM143" s="148"/>
      <c r="AN143" s="148"/>
      <c r="AO143" s="148"/>
      <c r="AP143" s="148"/>
      <c r="AQ143" s="148"/>
      <c r="AR143" s="148"/>
      <c r="AS143" s="148"/>
      <c r="AT143" s="148"/>
      <c r="AU143" s="148"/>
      <c r="AV143" s="148"/>
      <c r="AW143" s="148"/>
    </row>
    <row r="144" spans="1:49" s="18" customFormat="1" ht="22.15" customHeight="1" x14ac:dyDescent="0.25">
      <c r="A144" s="146" t="s">
        <v>53</v>
      </c>
      <c r="B144" s="146" t="s">
        <v>80</v>
      </c>
      <c r="C144" s="146">
        <v>2016</v>
      </c>
      <c r="D144" s="146" t="s">
        <v>227</v>
      </c>
      <c r="E144" s="149">
        <v>95</v>
      </c>
      <c r="F144" s="146" t="s">
        <v>56</v>
      </c>
      <c r="G144" s="149" t="s">
        <v>57</v>
      </c>
      <c r="H144" s="146" t="s">
        <v>58</v>
      </c>
      <c r="I144" s="146" t="s">
        <v>58</v>
      </c>
      <c r="J144" s="155" t="s">
        <v>268</v>
      </c>
      <c r="K144" s="155" t="s">
        <v>97</v>
      </c>
      <c r="L144" s="155" t="s">
        <v>97</v>
      </c>
      <c r="M144" s="6" t="s">
        <v>75</v>
      </c>
      <c r="N144" s="6" t="s">
        <v>77</v>
      </c>
      <c r="O144" s="6" t="s">
        <v>77</v>
      </c>
      <c r="P144" s="68" t="s">
        <v>205</v>
      </c>
      <c r="Q144" s="12">
        <v>123209.17</v>
      </c>
      <c r="R144" s="156" t="s">
        <v>77</v>
      </c>
      <c r="S144" s="156" t="s">
        <v>77</v>
      </c>
      <c r="T144" s="156" t="s">
        <v>77</v>
      </c>
      <c r="U144" s="156" t="s">
        <v>205</v>
      </c>
      <c r="V144" s="156" t="s">
        <v>269</v>
      </c>
      <c r="W144" s="159">
        <v>42438</v>
      </c>
      <c r="X144" s="162">
        <v>106214.80172413794</v>
      </c>
      <c r="Y144" s="165">
        <v>123209.17</v>
      </c>
      <c r="Z144" s="146" t="s">
        <v>67</v>
      </c>
      <c r="AA144" s="146" t="s">
        <v>68</v>
      </c>
      <c r="AB144" s="146" t="s">
        <v>69</v>
      </c>
      <c r="AC144" s="146" t="s">
        <v>70</v>
      </c>
      <c r="AD144" s="146" t="s">
        <v>268</v>
      </c>
      <c r="AE144" s="146" t="s">
        <v>71</v>
      </c>
      <c r="AF144" s="168">
        <v>42438</v>
      </c>
      <c r="AG144" s="168">
        <v>42438</v>
      </c>
      <c r="AH144" s="149" t="s">
        <v>57</v>
      </c>
      <c r="AI144" s="146" t="s">
        <v>72</v>
      </c>
      <c r="AJ144" s="146" t="s">
        <v>73</v>
      </c>
      <c r="AK144" s="146" t="s">
        <v>72</v>
      </c>
      <c r="AL144" s="146" t="s">
        <v>72</v>
      </c>
      <c r="AM144" s="146" t="s">
        <v>72</v>
      </c>
      <c r="AN144" s="146" t="s">
        <v>72</v>
      </c>
      <c r="AO144" s="146" t="s">
        <v>74</v>
      </c>
      <c r="AP144" s="146" t="s">
        <v>74</v>
      </c>
      <c r="AQ144" s="146" t="s">
        <v>74</v>
      </c>
      <c r="AR144" s="146" t="s">
        <v>74</v>
      </c>
      <c r="AS144" s="146" t="s">
        <v>74</v>
      </c>
      <c r="AT144" s="146" t="s">
        <v>74</v>
      </c>
      <c r="AU144" s="146" t="s">
        <v>74</v>
      </c>
      <c r="AV144" s="146" t="s">
        <v>74</v>
      </c>
      <c r="AW144" s="146" t="s">
        <v>74</v>
      </c>
    </row>
    <row r="145" spans="1:49" s="18" customFormat="1" ht="22.15" customHeight="1" x14ac:dyDescent="0.25">
      <c r="A145" s="147"/>
      <c r="B145" s="147"/>
      <c r="C145" s="147"/>
      <c r="D145" s="147"/>
      <c r="E145" s="150"/>
      <c r="F145" s="147"/>
      <c r="G145" s="150"/>
      <c r="H145" s="147"/>
      <c r="I145" s="147"/>
      <c r="J145" s="155"/>
      <c r="K145" s="155"/>
      <c r="L145" s="155"/>
      <c r="M145" s="6" t="s">
        <v>75</v>
      </c>
      <c r="N145" s="6" t="s">
        <v>77</v>
      </c>
      <c r="O145" s="6" t="s">
        <v>77</v>
      </c>
      <c r="P145" s="68" t="s">
        <v>79</v>
      </c>
      <c r="Q145" s="4">
        <v>127745</v>
      </c>
      <c r="R145" s="147"/>
      <c r="S145" s="147"/>
      <c r="T145" s="147"/>
      <c r="U145" s="157"/>
      <c r="V145" s="157"/>
      <c r="W145" s="160"/>
      <c r="X145" s="163"/>
      <c r="Y145" s="166"/>
      <c r="Z145" s="147"/>
      <c r="AA145" s="147"/>
      <c r="AB145" s="147"/>
      <c r="AC145" s="147"/>
      <c r="AD145" s="147"/>
      <c r="AE145" s="147"/>
      <c r="AF145" s="169"/>
      <c r="AG145" s="169"/>
      <c r="AH145" s="150"/>
      <c r="AI145" s="147"/>
      <c r="AJ145" s="147"/>
      <c r="AK145" s="147"/>
      <c r="AL145" s="147"/>
      <c r="AM145" s="147"/>
      <c r="AN145" s="147"/>
      <c r="AO145" s="147"/>
      <c r="AP145" s="147"/>
      <c r="AQ145" s="147"/>
      <c r="AR145" s="147"/>
      <c r="AS145" s="147"/>
      <c r="AT145" s="147"/>
      <c r="AU145" s="147"/>
      <c r="AV145" s="147"/>
      <c r="AW145" s="147"/>
    </row>
    <row r="146" spans="1:49" s="18" customFormat="1" ht="22.15" customHeight="1" x14ac:dyDescent="0.25">
      <c r="A146" s="148"/>
      <c r="B146" s="148"/>
      <c r="C146" s="148"/>
      <c r="D146" s="148"/>
      <c r="E146" s="151"/>
      <c r="F146" s="148"/>
      <c r="G146" s="151"/>
      <c r="H146" s="148"/>
      <c r="I146" s="148"/>
      <c r="J146" s="155"/>
      <c r="K146" s="155"/>
      <c r="L146" s="155"/>
      <c r="M146" s="6" t="s">
        <v>75</v>
      </c>
      <c r="N146" s="6" t="s">
        <v>77</v>
      </c>
      <c r="O146" s="6" t="s">
        <v>77</v>
      </c>
      <c r="P146" s="68" t="s">
        <v>175</v>
      </c>
      <c r="Q146" s="4">
        <v>126669.68</v>
      </c>
      <c r="R146" s="148"/>
      <c r="S146" s="148"/>
      <c r="T146" s="148"/>
      <c r="U146" s="158"/>
      <c r="V146" s="158"/>
      <c r="W146" s="161"/>
      <c r="X146" s="164"/>
      <c r="Y146" s="167"/>
      <c r="Z146" s="148"/>
      <c r="AA146" s="148"/>
      <c r="AB146" s="148"/>
      <c r="AC146" s="148"/>
      <c r="AD146" s="148"/>
      <c r="AE146" s="148"/>
      <c r="AF146" s="170"/>
      <c r="AG146" s="170"/>
      <c r="AH146" s="151"/>
      <c r="AI146" s="148"/>
      <c r="AJ146" s="148"/>
      <c r="AK146" s="148"/>
      <c r="AL146" s="148"/>
      <c r="AM146" s="148"/>
      <c r="AN146" s="148"/>
      <c r="AO146" s="148"/>
      <c r="AP146" s="148"/>
      <c r="AQ146" s="148"/>
      <c r="AR146" s="148"/>
      <c r="AS146" s="148"/>
      <c r="AT146" s="148"/>
      <c r="AU146" s="148"/>
      <c r="AV146" s="148"/>
      <c r="AW146" s="148"/>
    </row>
    <row r="147" spans="1:49" s="18" customFormat="1" ht="22.15" customHeight="1" x14ac:dyDescent="0.25">
      <c r="A147" s="146" t="s">
        <v>53</v>
      </c>
      <c r="B147" s="146" t="s">
        <v>80</v>
      </c>
      <c r="C147" s="146">
        <v>2016</v>
      </c>
      <c r="D147" s="146" t="s">
        <v>227</v>
      </c>
      <c r="E147" s="149">
        <v>96</v>
      </c>
      <c r="F147" s="146" t="s">
        <v>56</v>
      </c>
      <c r="G147" s="149" t="s">
        <v>57</v>
      </c>
      <c r="H147" s="146" t="s">
        <v>58</v>
      </c>
      <c r="I147" s="146" t="s">
        <v>58</v>
      </c>
      <c r="J147" s="155" t="s">
        <v>270</v>
      </c>
      <c r="K147" s="155" t="s">
        <v>97</v>
      </c>
      <c r="L147" s="155" t="s">
        <v>97</v>
      </c>
      <c r="M147" s="6" t="s">
        <v>75</v>
      </c>
      <c r="N147" s="6" t="s">
        <v>77</v>
      </c>
      <c r="O147" s="6" t="s">
        <v>77</v>
      </c>
      <c r="P147" s="68" t="s">
        <v>205</v>
      </c>
      <c r="Q147" s="12">
        <v>233608.02</v>
      </c>
      <c r="R147" s="156" t="s">
        <v>77</v>
      </c>
      <c r="S147" s="156" t="s">
        <v>77</v>
      </c>
      <c r="T147" s="156" t="s">
        <v>77</v>
      </c>
      <c r="U147" s="156" t="s">
        <v>205</v>
      </c>
      <c r="V147" s="156" t="s">
        <v>271</v>
      </c>
      <c r="W147" s="159">
        <v>42438</v>
      </c>
      <c r="X147" s="162">
        <v>201386.22413793104</v>
      </c>
      <c r="Y147" s="165">
        <v>233608.02</v>
      </c>
      <c r="Z147" s="146" t="s">
        <v>67</v>
      </c>
      <c r="AA147" s="146" t="s">
        <v>68</v>
      </c>
      <c r="AB147" s="146" t="s">
        <v>69</v>
      </c>
      <c r="AC147" s="146" t="s">
        <v>70</v>
      </c>
      <c r="AD147" s="146" t="s">
        <v>270</v>
      </c>
      <c r="AE147" s="146" t="s">
        <v>71</v>
      </c>
      <c r="AF147" s="168">
        <v>42438</v>
      </c>
      <c r="AG147" s="168">
        <v>42438</v>
      </c>
      <c r="AH147" s="149" t="s">
        <v>57</v>
      </c>
      <c r="AI147" s="146" t="s">
        <v>72</v>
      </c>
      <c r="AJ147" s="146" t="s">
        <v>73</v>
      </c>
      <c r="AK147" s="146" t="s">
        <v>72</v>
      </c>
      <c r="AL147" s="146" t="s">
        <v>72</v>
      </c>
      <c r="AM147" s="146" t="s">
        <v>72</v>
      </c>
      <c r="AN147" s="146" t="s">
        <v>72</v>
      </c>
      <c r="AO147" s="146" t="s">
        <v>74</v>
      </c>
      <c r="AP147" s="146" t="s">
        <v>74</v>
      </c>
      <c r="AQ147" s="146" t="s">
        <v>74</v>
      </c>
      <c r="AR147" s="146" t="s">
        <v>74</v>
      </c>
      <c r="AS147" s="146" t="s">
        <v>74</v>
      </c>
      <c r="AT147" s="146" t="s">
        <v>74</v>
      </c>
      <c r="AU147" s="146" t="s">
        <v>74</v>
      </c>
      <c r="AV147" s="146" t="s">
        <v>74</v>
      </c>
      <c r="AW147" s="146" t="s">
        <v>74</v>
      </c>
    </row>
    <row r="148" spans="1:49" s="18" customFormat="1" ht="22.15" customHeight="1" x14ac:dyDescent="0.25">
      <c r="A148" s="147"/>
      <c r="B148" s="147"/>
      <c r="C148" s="147"/>
      <c r="D148" s="147"/>
      <c r="E148" s="150"/>
      <c r="F148" s="147"/>
      <c r="G148" s="150"/>
      <c r="H148" s="147"/>
      <c r="I148" s="147"/>
      <c r="J148" s="155"/>
      <c r="K148" s="155"/>
      <c r="L148" s="155"/>
      <c r="M148" s="6" t="s">
        <v>75</v>
      </c>
      <c r="N148" s="6" t="s">
        <v>77</v>
      </c>
      <c r="O148" s="6" t="s">
        <v>77</v>
      </c>
      <c r="P148" s="68" t="s">
        <v>79</v>
      </c>
      <c r="Q148" s="4">
        <v>236928.84</v>
      </c>
      <c r="R148" s="147"/>
      <c r="S148" s="147"/>
      <c r="T148" s="147"/>
      <c r="U148" s="157"/>
      <c r="V148" s="157"/>
      <c r="W148" s="160"/>
      <c r="X148" s="163"/>
      <c r="Y148" s="166"/>
      <c r="Z148" s="147"/>
      <c r="AA148" s="147"/>
      <c r="AB148" s="147"/>
      <c r="AC148" s="147"/>
      <c r="AD148" s="147"/>
      <c r="AE148" s="147"/>
      <c r="AF148" s="169"/>
      <c r="AG148" s="169"/>
      <c r="AH148" s="150"/>
      <c r="AI148" s="147"/>
      <c r="AJ148" s="147"/>
      <c r="AK148" s="147"/>
      <c r="AL148" s="147"/>
      <c r="AM148" s="147"/>
      <c r="AN148" s="147"/>
      <c r="AO148" s="147"/>
      <c r="AP148" s="147"/>
      <c r="AQ148" s="147"/>
      <c r="AR148" s="147"/>
      <c r="AS148" s="147"/>
      <c r="AT148" s="147"/>
      <c r="AU148" s="147"/>
      <c r="AV148" s="147"/>
      <c r="AW148" s="147"/>
    </row>
    <row r="149" spans="1:49" s="18" customFormat="1" ht="22.15" customHeight="1" x14ac:dyDescent="0.25">
      <c r="A149" s="148"/>
      <c r="B149" s="148"/>
      <c r="C149" s="148"/>
      <c r="D149" s="148"/>
      <c r="E149" s="151"/>
      <c r="F149" s="148"/>
      <c r="G149" s="151"/>
      <c r="H149" s="148"/>
      <c r="I149" s="148"/>
      <c r="J149" s="155"/>
      <c r="K149" s="155"/>
      <c r="L149" s="155"/>
      <c r="M149" s="6" t="s">
        <v>75</v>
      </c>
      <c r="N149" s="6" t="s">
        <v>77</v>
      </c>
      <c r="O149" s="6" t="s">
        <v>77</v>
      </c>
      <c r="P149" s="68" t="s">
        <v>175</v>
      </c>
      <c r="Q149" s="4">
        <v>238235</v>
      </c>
      <c r="R149" s="148"/>
      <c r="S149" s="148"/>
      <c r="T149" s="148"/>
      <c r="U149" s="158"/>
      <c r="V149" s="158"/>
      <c r="W149" s="161"/>
      <c r="X149" s="164"/>
      <c r="Y149" s="167"/>
      <c r="Z149" s="148"/>
      <c r="AA149" s="148"/>
      <c r="AB149" s="148"/>
      <c r="AC149" s="148"/>
      <c r="AD149" s="148"/>
      <c r="AE149" s="148"/>
      <c r="AF149" s="170"/>
      <c r="AG149" s="170"/>
      <c r="AH149" s="151"/>
      <c r="AI149" s="148"/>
      <c r="AJ149" s="148"/>
      <c r="AK149" s="148"/>
      <c r="AL149" s="148"/>
      <c r="AM149" s="148"/>
      <c r="AN149" s="148"/>
      <c r="AO149" s="148"/>
      <c r="AP149" s="148"/>
      <c r="AQ149" s="148"/>
      <c r="AR149" s="148"/>
      <c r="AS149" s="148"/>
      <c r="AT149" s="148"/>
      <c r="AU149" s="148"/>
      <c r="AV149" s="148"/>
      <c r="AW149" s="148"/>
    </row>
    <row r="150" spans="1:49" s="18" customFormat="1" ht="22.15" customHeight="1" x14ac:dyDescent="0.25">
      <c r="A150" s="146" t="s">
        <v>53</v>
      </c>
      <c r="B150" s="146" t="s">
        <v>80</v>
      </c>
      <c r="C150" s="146">
        <v>2016</v>
      </c>
      <c r="D150" s="146" t="s">
        <v>227</v>
      </c>
      <c r="E150" s="149">
        <v>105</v>
      </c>
      <c r="F150" s="146" t="s">
        <v>56</v>
      </c>
      <c r="G150" s="149" t="s">
        <v>57</v>
      </c>
      <c r="H150" s="146" t="s">
        <v>58</v>
      </c>
      <c r="I150" s="146" t="s">
        <v>58</v>
      </c>
      <c r="J150" s="155" t="s">
        <v>111</v>
      </c>
      <c r="K150" s="155" t="s">
        <v>114</v>
      </c>
      <c r="L150" s="155" t="s">
        <v>114</v>
      </c>
      <c r="M150" s="6" t="s">
        <v>75</v>
      </c>
      <c r="N150" s="6" t="s">
        <v>77</v>
      </c>
      <c r="O150" s="6" t="s">
        <v>77</v>
      </c>
      <c r="P150" s="68" t="s">
        <v>115</v>
      </c>
      <c r="Q150" s="12">
        <v>341353.2</v>
      </c>
      <c r="R150" s="156" t="s">
        <v>77</v>
      </c>
      <c r="S150" s="156" t="s">
        <v>77</v>
      </c>
      <c r="T150" s="156" t="s">
        <v>77</v>
      </c>
      <c r="U150" s="156" t="s">
        <v>115</v>
      </c>
      <c r="V150" s="156" t="s">
        <v>272</v>
      </c>
      <c r="W150" s="159">
        <v>42443</v>
      </c>
      <c r="X150" s="162">
        <v>294270.00000000006</v>
      </c>
      <c r="Y150" s="165">
        <v>341353.2</v>
      </c>
      <c r="Z150" s="146" t="s">
        <v>67</v>
      </c>
      <c r="AA150" s="146" t="s">
        <v>68</v>
      </c>
      <c r="AB150" s="146" t="s">
        <v>69</v>
      </c>
      <c r="AC150" s="146" t="s">
        <v>70</v>
      </c>
      <c r="AD150" s="146" t="s">
        <v>111</v>
      </c>
      <c r="AE150" s="146" t="s">
        <v>71</v>
      </c>
      <c r="AF150" s="168">
        <v>42443</v>
      </c>
      <c r="AG150" s="168">
        <v>42443</v>
      </c>
      <c r="AH150" s="149" t="s">
        <v>57</v>
      </c>
      <c r="AI150" s="146" t="s">
        <v>72</v>
      </c>
      <c r="AJ150" s="146" t="s">
        <v>73</v>
      </c>
      <c r="AK150" s="146" t="s">
        <v>72</v>
      </c>
      <c r="AL150" s="146" t="s">
        <v>72</v>
      </c>
      <c r="AM150" s="146" t="s">
        <v>72</v>
      </c>
      <c r="AN150" s="146" t="s">
        <v>72</v>
      </c>
      <c r="AO150" s="146" t="s">
        <v>74</v>
      </c>
      <c r="AP150" s="146" t="s">
        <v>74</v>
      </c>
      <c r="AQ150" s="146" t="s">
        <v>74</v>
      </c>
      <c r="AR150" s="146" t="s">
        <v>74</v>
      </c>
      <c r="AS150" s="146" t="s">
        <v>74</v>
      </c>
      <c r="AT150" s="146" t="s">
        <v>74</v>
      </c>
      <c r="AU150" s="146" t="s">
        <v>74</v>
      </c>
      <c r="AV150" s="146" t="s">
        <v>74</v>
      </c>
      <c r="AW150" s="146" t="s">
        <v>74</v>
      </c>
    </row>
    <row r="151" spans="1:49" s="18" customFormat="1" ht="26.45" customHeight="1" x14ac:dyDescent="0.25">
      <c r="A151" s="147"/>
      <c r="B151" s="147"/>
      <c r="C151" s="147"/>
      <c r="D151" s="147"/>
      <c r="E151" s="150"/>
      <c r="F151" s="147"/>
      <c r="G151" s="150"/>
      <c r="H151" s="147"/>
      <c r="I151" s="147"/>
      <c r="J151" s="155"/>
      <c r="K151" s="155"/>
      <c r="L151" s="155"/>
      <c r="M151" s="6" t="s">
        <v>75</v>
      </c>
      <c r="N151" s="6" t="s">
        <v>77</v>
      </c>
      <c r="O151" s="6" t="s">
        <v>77</v>
      </c>
      <c r="P151" s="68" t="s">
        <v>121</v>
      </c>
      <c r="Q151" s="4">
        <v>354901.88</v>
      </c>
      <c r="R151" s="147"/>
      <c r="S151" s="147"/>
      <c r="T151" s="147"/>
      <c r="U151" s="157"/>
      <c r="V151" s="157"/>
      <c r="W151" s="160"/>
      <c r="X151" s="163"/>
      <c r="Y151" s="166"/>
      <c r="Z151" s="147"/>
      <c r="AA151" s="147"/>
      <c r="AB151" s="147"/>
      <c r="AC151" s="147"/>
      <c r="AD151" s="147"/>
      <c r="AE151" s="147"/>
      <c r="AF151" s="169"/>
      <c r="AG151" s="169"/>
      <c r="AH151" s="150"/>
      <c r="AI151" s="147"/>
      <c r="AJ151" s="147"/>
      <c r="AK151" s="147"/>
      <c r="AL151" s="147"/>
      <c r="AM151" s="147"/>
      <c r="AN151" s="147"/>
      <c r="AO151" s="147"/>
      <c r="AP151" s="147"/>
      <c r="AQ151" s="147"/>
      <c r="AR151" s="147"/>
      <c r="AS151" s="147"/>
      <c r="AT151" s="147"/>
      <c r="AU151" s="147"/>
      <c r="AV151" s="147"/>
      <c r="AW151" s="147"/>
    </row>
    <row r="152" spans="1:49" s="18" customFormat="1" ht="22.15" customHeight="1" x14ac:dyDescent="0.25">
      <c r="A152" s="148"/>
      <c r="B152" s="148"/>
      <c r="C152" s="148"/>
      <c r="D152" s="148"/>
      <c r="E152" s="151"/>
      <c r="F152" s="148"/>
      <c r="G152" s="151"/>
      <c r="H152" s="148"/>
      <c r="I152" s="148"/>
      <c r="J152" s="155"/>
      <c r="K152" s="155"/>
      <c r="L152" s="155"/>
      <c r="M152" s="6" t="s">
        <v>75</v>
      </c>
      <c r="N152" s="6" t="s">
        <v>77</v>
      </c>
      <c r="O152" s="6" t="s">
        <v>77</v>
      </c>
      <c r="P152" s="68" t="s">
        <v>117</v>
      </c>
      <c r="Q152" s="4">
        <v>346528.31</v>
      </c>
      <c r="R152" s="148"/>
      <c r="S152" s="148"/>
      <c r="T152" s="148"/>
      <c r="U152" s="158"/>
      <c r="V152" s="158"/>
      <c r="W152" s="161"/>
      <c r="X152" s="164"/>
      <c r="Y152" s="167"/>
      <c r="Z152" s="148"/>
      <c r="AA152" s="148"/>
      <c r="AB152" s="148"/>
      <c r="AC152" s="148"/>
      <c r="AD152" s="148"/>
      <c r="AE152" s="148"/>
      <c r="AF152" s="170"/>
      <c r="AG152" s="170"/>
      <c r="AH152" s="151"/>
      <c r="AI152" s="148"/>
      <c r="AJ152" s="148"/>
      <c r="AK152" s="148"/>
      <c r="AL152" s="148"/>
      <c r="AM152" s="148"/>
      <c r="AN152" s="148"/>
      <c r="AO152" s="148"/>
      <c r="AP152" s="148"/>
      <c r="AQ152" s="148"/>
      <c r="AR152" s="148"/>
      <c r="AS152" s="148"/>
      <c r="AT152" s="148"/>
      <c r="AU152" s="148"/>
      <c r="AV152" s="148"/>
      <c r="AW152" s="148"/>
    </row>
    <row r="153" spans="1:49" s="18" customFormat="1" ht="58.5" customHeight="1" x14ac:dyDescent="0.25">
      <c r="A153" s="68" t="s">
        <v>53</v>
      </c>
      <c r="B153" s="68" t="s">
        <v>80</v>
      </c>
      <c r="C153" s="68">
        <v>2016</v>
      </c>
      <c r="D153" s="68" t="s">
        <v>227</v>
      </c>
      <c r="E153" s="64">
        <v>106</v>
      </c>
      <c r="F153" s="68" t="s">
        <v>56</v>
      </c>
      <c r="G153" s="6" t="s">
        <v>57</v>
      </c>
      <c r="H153" s="68" t="s">
        <v>58</v>
      </c>
      <c r="I153" s="68" t="s">
        <v>58</v>
      </c>
      <c r="J153" s="68" t="s">
        <v>225</v>
      </c>
      <c r="K153" s="68" t="s">
        <v>273</v>
      </c>
      <c r="L153" s="68" t="s">
        <v>273</v>
      </c>
      <c r="M153" s="6" t="s">
        <v>75</v>
      </c>
      <c r="N153" s="6" t="s">
        <v>77</v>
      </c>
      <c r="O153" s="6" t="s">
        <v>77</v>
      </c>
      <c r="P153" s="68" t="s">
        <v>121</v>
      </c>
      <c r="Q153" s="12">
        <v>19743.2</v>
      </c>
      <c r="R153" s="19" t="s">
        <v>77</v>
      </c>
      <c r="S153" s="19" t="s">
        <v>77</v>
      </c>
      <c r="T153" s="19" t="s">
        <v>77</v>
      </c>
      <c r="U153" s="68" t="s">
        <v>121</v>
      </c>
      <c r="V153" s="68" t="s">
        <v>274</v>
      </c>
      <c r="W153" s="17">
        <v>42445</v>
      </c>
      <c r="X153" s="4">
        <v>17020</v>
      </c>
      <c r="Y153" s="3">
        <v>19743.2</v>
      </c>
      <c r="Z153" s="68" t="s">
        <v>67</v>
      </c>
      <c r="AA153" s="68" t="s">
        <v>68</v>
      </c>
      <c r="AB153" s="68" t="s">
        <v>69</v>
      </c>
      <c r="AC153" s="68" t="s">
        <v>70</v>
      </c>
      <c r="AD153" s="68" t="s">
        <v>225</v>
      </c>
      <c r="AE153" s="68" t="s">
        <v>71</v>
      </c>
      <c r="AF153" s="17">
        <v>42445</v>
      </c>
      <c r="AG153" s="17">
        <v>42446</v>
      </c>
      <c r="AH153" s="6" t="s">
        <v>57</v>
      </c>
      <c r="AI153" s="68" t="s">
        <v>72</v>
      </c>
      <c r="AJ153" s="68" t="s">
        <v>73</v>
      </c>
      <c r="AK153" s="68" t="s">
        <v>72</v>
      </c>
      <c r="AL153" s="68" t="s">
        <v>72</v>
      </c>
      <c r="AM153" s="68" t="s">
        <v>72</v>
      </c>
      <c r="AN153" s="68" t="s">
        <v>72</v>
      </c>
      <c r="AO153" s="68" t="s">
        <v>74</v>
      </c>
      <c r="AP153" s="68" t="s">
        <v>74</v>
      </c>
      <c r="AQ153" s="68" t="s">
        <v>74</v>
      </c>
      <c r="AR153" s="68" t="s">
        <v>74</v>
      </c>
      <c r="AS153" s="68" t="s">
        <v>74</v>
      </c>
      <c r="AT153" s="68" t="s">
        <v>74</v>
      </c>
      <c r="AU153" s="68" t="s">
        <v>74</v>
      </c>
      <c r="AV153" s="68" t="s">
        <v>74</v>
      </c>
      <c r="AW153" s="68" t="s">
        <v>74</v>
      </c>
    </row>
    <row r="154" spans="1:49" s="18" customFormat="1" ht="22.15" customHeight="1" x14ac:dyDescent="0.25">
      <c r="A154" s="146" t="s">
        <v>53</v>
      </c>
      <c r="B154" s="146" t="s">
        <v>80</v>
      </c>
      <c r="C154" s="146">
        <v>2016</v>
      </c>
      <c r="D154" s="146" t="s">
        <v>227</v>
      </c>
      <c r="E154" s="149">
        <v>80</v>
      </c>
      <c r="F154" s="146" t="s">
        <v>56</v>
      </c>
      <c r="G154" s="149" t="s">
        <v>57</v>
      </c>
      <c r="H154" s="146" t="s">
        <v>58</v>
      </c>
      <c r="I154" s="146" t="s">
        <v>58</v>
      </c>
      <c r="J154" s="155" t="s">
        <v>275</v>
      </c>
      <c r="K154" s="155" t="s">
        <v>243</v>
      </c>
      <c r="L154" s="155" t="s">
        <v>243</v>
      </c>
      <c r="M154" s="6" t="s">
        <v>75</v>
      </c>
      <c r="N154" s="6" t="s">
        <v>77</v>
      </c>
      <c r="O154" s="6" t="s">
        <v>77</v>
      </c>
      <c r="P154" s="68" t="s">
        <v>276</v>
      </c>
      <c r="Q154" s="12">
        <v>221807.43</v>
      </c>
      <c r="R154" s="156" t="s">
        <v>77</v>
      </c>
      <c r="S154" s="156" t="s">
        <v>77</v>
      </c>
      <c r="T154" s="156" t="s">
        <v>77</v>
      </c>
      <c r="U154" s="156" t="s">
        <v>276</v>
      </c>
      <c r="V154" s="156" t="s">
        <v>277</v>
      </c>
      <c r="W154" s="159">
        <v>42446</v>
      </c>
      <c r="X154" s="162">
        <v>191213.30172413794</v>
      </c>
      <c r="Y154" s="165">
        <v>221807.43</v>
      </c>
      <c r="Z154" s="146" t="s">
        <v>67</v>
      </c>
      <c r="AA154" s="146" t="s">
        <v>68</v>
      </c>
      <c r="AB154" s="146" t="s">
        <v>69</v>
      </c>
      <c r="AC154" s="146" t="s">
        <v>70</v>
      </c>
      <c r="AD154" s="146" t="s">
        <v>275</v>
      </c>
      <c r="AE154" s="146" t="s">
        <v>71</v>
      </c>
      <c r="AF154" s="168">
        <v>42446</v>
      </c>
      <c r="AG154" s="168">
        <v>42456</v>
      </c>
      <c r="AH154" s="149" t="s">
        <v>57</v>
      </c>
      <c r="AI154" s="146" t="s">
        <v>72</v>
      </c>
      <c r="AJ154" s="146" t="s">
        <v>73</v>
      </c>
      <c r="AK154" s="146" t="s">
        <v>72</v>
      </c>
      <c r="AL154" s="146" t="s">
        <v>72</v>
      </c>
      <c r="AM154" s="146" t="s">
        <v>72</v>
      </c>
      <c r="AN154" s="146" t="s">
        <v>72</v>
      </c>
      <c r="AO154" s="146" t="s">
        <v>74</v>
      </c>
      <c r="AP154" s="146" t="s">
        <v>74</v>
      </c>
      <c r="AQ154" s="146" t="s">
        <v>74</v>
      </c>
      <c r="AR154" s="146" t="s">
        <v>74</v>
      </c>
      <c r="AS154" s="146" t="s">
        <v>74</v>
      </c>
      <c r="AT154" s="146" t="s">
        <v>74</v>
      </c>
      <c r="AU154" s="146" t="s">
        <v>74</v>
      </c>
      <c r="AV154" s="146" t="s">
        <v>74</v>
      </c>
      <c r="AW154" s="146" t="s">
        <v>74</v>
      </c>
    </row>
    <row r="155" spans="1:49" s="18" customFormat="1" ht="22.15" customHeight="1" x14ac:dyDescent="0.25">
      <c r="A155" s="147"/>
      <c r="B155" s="147"/>
      <c r="C155" s="147"/>
      <c r="D155" s="147"/>
      <c r="E155" s="150"/>
      <c r="F155" s="147"/>
      <c r="G155" s="150"/>
      <c r="H155" s="147"/>
      <c r="I155" s="147"/>
      <c r="J155" s="155"/>
      <c r="K155" s="155"/>
      <c r="L155" s="155"/>
      <c r="M155" s="6" t="s">
        <v>75</v>
      </c>
      <c r="N155" s="6" t="s">
        <v>77</v>
      </c>
      <c r="O155" s="6" t="s">
        <v>77</v>
      </c>
      <c r="P155" s="68" t="s">
        <v>278</v>
      </c>
      <c r="Q155" s="4">
        <v>232897.8</v>
      </c>
      <c r="R155" s="147"/>
      <c r="S155" s="147"/>
      <c r="T155" s="147"/>
      <c r="U155" s="157"/>
      <c r="V155" s="157"/>
      <c r="W155" s="160"/>
      <c r="X155" s="163"/>
      <c r="Y155" s="166"/>
      <c r="Z155" s="147"/>
      <c r="AA155" s="147"/>
      <c r="AB155" s="147"/>
      <c r="AC155" s="147"/>
      <c r="AD155" s="147"/>
      <c r="AE155" s="147"/>
      <c r="AF155" s="169"/>
      <c r="AG155" s="169"/>
      <c r="AH155" s="150"/>
      <c r="AI155" s="147"/>
      <c r="AJ155" s="147"/>
      <c r="AK155" s="147"/>
      <c r="AL155" s="147"/>
      <c r="AM155" s="147"/>
      <c r="AN155" s="147"/>
      <c r="AO155" s="147"/>
      <c r="AP155" s="147"/>
      <c r="AQ155" s="147"/>
      <c r="AR155" s="147"/>
      <c r="AS155" s="147"/>
      <c r="AT155" s="147"/>
      <c r="AU155" s="147"/>
      <c r="AV155" s="147"/>
      <c r="AW155" s="147"/>
    </row>
    <row r="156" spans="1:49" s="18" customFormat="1" ht="25.15" customHeight="1" x14ac:dyDescent="0.25">
      <c r="A156" s="148"/>
      <c r="B156" s="148"/>
      <c r="C156" s="148"/>
      <c r="D156" s="148"/>
      <c r="E156" s="151"/>
      <c r="F156" s="148"/>
      <c r="G156" s="151"/>
      <c r="H156" s="148"/>
      <c r="I156" s="148"/>
      <c r="J156" s="155"/>
      <c r="K156" s="155"/>
      <c r="L156" s="155"/>
      <c r="M156" s="68" t="s">
        <v>279</v>
      </c>
      <c r="N156" s="68" t="s">
        <v>280</v>
      </c>
      <c r="O156" s="68" t="s">
        <v>281</v>
      </c>
      <c r="P156" s="10" t="s">
        <v>64</v>
      </c>
      <c r="Q156" s="4">
        <v>243988.17</v>
      </c>
      <c r="R156" s="148"/>
      <c r="S156" s="148"/>
      <c r="T156" s="148"/>
      <c r="U156" s="158"/>
      <c r="V156" s="158"/>
      <c r="W156" s="161"/>
      <c r="X156" s="164"/>
      <c r="Y156" s="167"/>
      <c r="Z156" s="148"/>
      <c r="AA156" s="148"/>
      <c r="AB156" s="148"/>
      <c r="AC156" s="148"/>
      <c r="AD156" s="148"/>
      <c r="AE156" s="148"/>
      <c r="AF156" s="170"/>
      <c r="AG156" s="170"/>
      <c r="AH156" s="151"/>
      <c r="AI156" s="148"/>
      <c r="AJ156" s="148"/>
      <c r="AK156" s="148"/>
      <c r="AL156" s="148"/>
      <c r="AM156" s="148"/>
      <c r="AN156" s="148"/>
      <c r="AO156" s="148"/>
      <c r="AP156" s="148"/>
      <c r="AQ156" s="148"/>
      <c r="AR156" s="148"/>
      <c r="AS156" s="148"/>
      <c r="AT156" s="148"/>
      <c r="AU156" s="148"/>
      <c r="AV156" s="148"/>
      <c r="AW156" s="148"/>
    </row>
    <row r="157" spans="1:49" s="18" customFormat="1" ht="22.15" customHeight="1" x14ac:dyDescent="0.25">
      <c r="A157" s="146" t="s">
        <v>53</v>
      </c>
      <c r="B157" s="146" t="s">
        <v>80</v>
      </c>
      <c r="C157" s="146">
        <v>2016</v>
      </c>
      <c r="D157" s="146" t="s">
        <v>227</v>
      </c>
      <c r="E157" s="149">
        <v>103</v>
      </c>
      <c r="F157" s="146" t="s">
        <v>56</v>
      </c>
      <c r="G157" s="149" t="s">
        <v>57</v>
      </c>
      <c r="H157" s="146" t="s">
        <v>58</v>
      </c>
      <c r="I157" s="146" t="s">
        <v>58</v>
      </c>
      <c r="J157" s="155" t="s">
        <v>282</v>
      </c>
      <c r="K157" s="155" t="s">
        <v>283</v>
      </c>
      <c r="L157" s="155" t="s">
        <v>283</v>
      </c>
      <c r="M157" s="6" t="s">
        <v>75</v>
      </c>
      <c r="N157" s="6" t="s">
        <v>77</v>
      </c>
      <c r="O157" s="6" t="s">
        <v>77</v>
      </c>
      <c r="P157" s="68" t="s">
        <v>205</v>
      </c>
      <c r="Q157" s="12">
        <v>226775.52</v>
      </c>
      <c r="R157" s="156" t="s">
        <v>77</v>
      </c>
      <c r="S157" s="156" t="s">
        <v>77</v>
      </c>
      <c r="T157" s="156" t="s">
        <v>77</v>
      </c>
      <c r="U157" s="156" t="s">
        <v>205</v>
      </c>
      <c r="V157" s="156" t="s">
        <v>284</v>
      </c>
      <c r="W157" s="159">
        <v>42446</v>
      </c>
      <c r="X157" s="162">
        <v>195496.13793103449</v>
      </c>
      <c r="Y157" s="165">
        <v>226775.52</v>
      </c>
      <c r="Z157" s="146" t="s">
        <v>67</v>
      </c>
      <c r="AA157" s="146" t="s">
        <v>68</v>
      </c>
      <c r="AB157" s="146" t="s">
        <v>69</v>
      </c>
      <c r="AC157" s="146" t="s">
        <v>70</v>
      </c>
      <c r="AD157" s="146" t="s">
        <v>282</v>
      </c>
      <c r="AE157" s="146" t="s">
        <v>71</v>
      </c>
      <c r="AF157" s="168">
        <v>42446</v>
      </c>
      <c r="AG157" s="168">
        <v>42452</v>
      </c>
      <c r="AH157" s="149" t="s">
        <v>57</v>
      </c>
      <c r="AI157" s="146" t="s">
        <v>72</v>
      </c>
      <c r="AJ157" s="146" t="s">
        <v>73</v>
      </c>
      <c r="AK157" s="146" t="s">
        <v>72</v>
      </c>
      <c r="AL157" s="146" t="s">
        <v>72</v>
      </c>
      <c r="AM157" s="146" t="s">
        <v>72</v>
      </c>
      <c r="AN157" s="146" t="s">
        <v>72</v>
      </c>
      <c r="AO157" s="146" t="s">
        <v>74</v>
      </c>
      <c r="AP157" s="146" t="s">
        <v>74</v>
      </c>
      <c r="AQ157" s="146" t="s">
        <v>74</v>
      </c>
      <c r="AR157" s="146" t="s">
        <v>74</v>
      </c>
      <c r="AS157" s="146" t="s">
        <v>74</v>
      </c>
      <c r="AT157" s="146" t="s">
        <v>74</v>
      </c>
      <c r="AU157" s="146" t="s">
        <v>74</v>
      </c>
      <c r="AV157" s="146" t="s">
        <v>74</v>
      </c>
      <c r="AW157" s="146" t="s">
        <v>74</v>
      </c>
    </row>
    <row r="158" spans="1:49" s="18" customFormat="1" ht="22.15" customHeight="1" x14ac:dyDescent="0.25">
      <c r="A158" s="147"/>
      <c r="B158" s="147"/>
      <c r="C158" s="147"/>
      <c r="D158" s="147"/>
      <c r="E158" s="150"/>
      <c r="F158" s="147"/>
      <c r="G158" s="150"/>
      <c r="H158" s="147"/>
      <c r="I158" s="147"/>
      <c r="J158" s="155"/>
      <c r="K158" s="155"/>
      <c r="L158" s="155"/>
      <c r="M158" s="6" t="s">
        <v>75</v>
      </c>
      <c r="N158" s="6" t="s">
        <v>77</v>
      </c>
      <c r="O158" s="6" t="s">
        <v>77</v>
      </c>
      <c r="P158" s="68" t="s">
        <v>79</v>
      </c>
      <c r="Q158" s="4">
        <v>235512.48</v>
      </c>
      <c r="R158" s="147"/>
      <c r="S158" s="147"/>
      <c r="T158" s="147"/>
      <c r="U158" s="157"/>
      <c r="V158" s="157"/>
      <c r="W158" s="160"/>
      <c r="X158" s="163"/>
      <c r="Y158" s="166"/>
      <c r="Z158" s="147"/>
      <c r="AA158" s="147"/>
      <c r="AB158" s="147"/>
      <c r="AC158" s="147"/>
      <c r="AD158" s="147"/>
      <c r="AE158" s="147"/>
      <c r="AF158" s="169"/>
      <c r="AG158" s="169"/>
      <c r="AH158" s="150"/>
      <c r="AI158" s="147"/>
      <c r="AJ158" s="147"/>
      <c r="AK158" s="147"/>
      <c r="AL158" s="147"/>
      <c r="AM158" s="147"/>
      <c r="AN158" s="147"/>
      <c r="AO158" s="147"/>
      <c r="AP158" s="147"/>
      <c r="AQ158" s="147"/>
      <c r="AR158" s="147"/>
      <c r="AS158" s="147"/>
      <c r="AT158" s="147"/>
      <c r="AU158" s="147"/>
      <c r="AV158" s="147"/>
      <c r="AW158" s="147"/>
    </row>
    <row r="159" spans="1:49" s="18" customFormat="1" ht="25.9" customHeight="1" x14ac:dyDescent="0.25">
      <c r="A159" s="148"/>
      <c r="B159" s="148"/>
      <c r="C159" s="148"/>
      <c r="D159" s="148"/>
      <c r="E159" s="151"/>
      <c r="F159" s="148"/>
      <c r="G159" s="151"/>
      <c r="H159" s="148"/>
      <c r="I159" s="148"/>
      <c r="J159" s="155"/>
      <c r="K159" s="155"/>
      <c r="L159" s="155"/>
      <c r="M159" s="68" t="s">
        <v>279</v>
      </c>
      <c r="N159" s="68" t="s">
        <v>280</v>
      </c>
      <c r="O159" s="68" t="s">
        <v>281</v>
      </c>
      <c r="P159" s="10" t="s">
        <v>64</v>
      </c>
      <c r="Q159" s="4">
        <v>231056.92</v>
      </c>
      <c r="R159" s="148"/>
      <c r="S159" s="148"/>
      <c r="T159" s="148"/>
      <c r="U159" s="158"/>
      <c r="V159" s="158"/>
      <c r="W159" s="161"/>
      <c r="X159" s="164"/>
      <c r="Y159" s="167"/>
      <c r="Z159" s="148"/>
      <c r="AA159" s="148"/>
      <c r="AB159" s="148"/>
      <c r="AC159" s="148"/>
      <c r="AD159" s="148"/>
      <c r="AE159" s="148"/>
      <c r="AF159" s="170"/>
      <c r="AG159" s="170"/>
      <c r="AH159" s="151"/>
      <c r="AI159" s="148"/>
      <c r="AJ159" s="148"/>
      <c r="AK159" s="148"/>
      <c r="AL159" s="148"/>
      <c r="AM159" s="148"/>
      <c r="AN159" s="148"/>
      <c r="AO159" s="148"/>
      <c r="AP159" s="148"/>
      <c r="AQ159" s="148"/>
      <c r="AR159" s="148"/>
      <c r="AS159" s="148"/>
      <c r="AT159" s="148"/>
      <c r="AU159" s="148"/>
      <c r="AV159" s="148"/>
      <c r="AW159" s="148"/>
    </row>
    <row r="160" spans="1:49" s="18" customFormat="1" ht="22.15" customHeight="1" x14ac:dyDescent="0.25">
      <c r="A160" s="146" t="s">
        <v>53</v>
      </c>
      <c r="B160" s="146" t="s">
        <v>80</v>
      </c>
      <c r="C160" s="146">
        <v>2016</v>
      </c>
      <c r="D160" s="146" t="s">
        <v>227</v>
      </c>
      <c r="E160" s="149">
        <v>107</v>
      </c>
      <c r="F160" s="146" t="s">
        <v>56</v>
      </c>
      <c r="G160" s="149" t="s">
        <v>57</v>
      </c>
      <c r="H160" s="146" t="s">
        <v>58</v>
      </c>
      <c r="I160" s="146" t="s">
        <v>58</v>
      </c>
      <c r="J160" s="155" t="s">
        <v>111</v>
      </c>
      <c r="K160" s="155" t="s">
        <v>60</v>
      </c>
      <c r="L160" s="155" t="s">
        <v>60</v>
      </c>
      <c r="M160" s="6" t="s">
        <v>75</v>
      </c>
      <c r="N160" s="6" t="s">
        <v>77</v>
      </c>
      <c r="O160" s="6" t="s">
        <v>77</v>
      </c>
      <c r="P160" s="68" t="s">
        <v>117</v>
      </c>
      <c r="Q160" s="12">
        <v>93960</v>
      </c>
      <c r="R160" s="156" t="s">
        <v>77</v>
      </c>
      <c r="S160" s="156" t="s">
        <v>77</v>
      </c>
      <c r="T160" s="156" t="s">
        <v>77</v>
      </c>
      <c r="U160" s="156" t="s">
        <v>117</v>
      </c>
      <c r="V160" s="156" t="s">
        <v>285</v>
      </c>
      <c r="W160" s="159">
        <v>42446</v>
      </c>
      <c r="X160" s="162">
        <v>81000</v>
      </c>
      <c r="Y160" s="165">
        <v>93960</v>
      </c>
      <c r="Z160" s="146" t="s">
        <v>67</v>
      </c>
      <c r="AA160" s="146" t="s">
        <v>68</v>
      </c>
      <c r="AB160" s="146" t="s">
        <v>69</v>
      </c>
      <c r="AC160" s="146" t="s">
        <v>70</v>
      </c>
      <c r="AD160" s="146" t="s">
        <v>111</v>
      </c>
      <c r="AE160" s="146" t="s">
        <v>71</v>
      </c>
      <c r="AF160" s="168">
        <v>42446</v>
      </c>
      <c r="AG160" s="168">
        <v>42446</v>
      </c>
      <c r="AH160" s="149" t="s">
        <v>57</v>
      </c>
      <c r="AI160" s="146" t="s">
        <v>72</v>
      </c>
      <c r="AJ160" s="146" t="s">
        <v>73</v>
      </c>
      <c r="AK160" s="146" t="s">
        <v>72</v>
      </c>
      <c r="AL160" s="146" t="s">
        <v>72</v>
      </c>
      <c r="AM160" s="146" t="s">
        <v>72</v>
      </c>
      <c r="AN160" s="146" t="s">
        <v>72</v>
      </c>
      <c r="AO160" s="146" t="s">
        <v>74</v>
      </c>
      <c r="AP160" s="146" t="s">
        <v>74</v>
      </c>
      <c r="AQ160" s="146" t="s">
        <v>74</v>
      </c>
      <c r="AR160" s="146" t="s">
        <v>74</v>
      </c>
      <c r="AS160" s="146" t="s">
        <v>74</v>
      </c>
      <c r="AT160" s="146" t="s">
        <v>74</v>
      </c>
      <c r="AU160" s="146" t="s">
        <v>74</v>
      </c>
      <c r="AV160" s="146" t="s">
        <v>74</v>
      </c>
      <c r="AW160" s="146" t="s">
        <v>74</v>
      </c>
    </row>
    <row r="161" spans="1:49" s="18" customFormat="1" ht="22.15" customHeight="1" x14ac:dyDescent="0.25">
      <c r="A161" s="147"/>
      <c r="B161" s="147"/>
      <c r="C161" s="147"/>
      <c r="D161" s="147"/>
      <c r="E161" s="150"/>
      <c r="F161" s="147"/>
      <c r="G161" s="150"/>
      <c r="H161" s="147"/>
      <c r="I161" s="147"/>
      <c r="J161" s="155"/>
      <c r="K161" s="155"/>
      <c r="L161" s="155"/>
      <c r="M161" s="6" t="s">
        <v>75</v>
      </c>
      <c r="N161" s="6" t="s">
        <v>77</v>
      </c>
      <c r="O161" s="6" t="s">
        <v>77</v>
      </c>
      <c r="P161" s="68" t="s">
        <v>286</v>
      </c>
      <c r="Q161" s="4">
        <v>96778.8</v>
      </c>
      <c r="R161" s="147"/>
      <c r="S161" s="147"/>
      <c r="T161" s="147"/>
      <c r="U161" s="157"/>
      <c r="V161" s="157"/>
      <c r="W161" s="160"/>
      <c r="X161" s="163"/>
      <c r="Y161" s="166"/>
      <c r="Z161" s="147"/>
      <c r="AA161" s="147"/>
      <c r="AB161" s="147"/>
      <c r="AC161" s="147"/>
      <c r="AD161" s="147"/>
      <c r="AE161" s="147"/>
      <c r="AF161" s="169"/>
      <c r="AG161" s="169"/>
      <c r="AH161" s="150"/>
      <c r="AI161" s="147"/>
      <c r="AJ161" s="147"/>
      <c r="AK161" s="147"/>
      <c r="AL161" s="147"/>
      <c r="AM161" s="147"/>
      <c r="AN161" s="147"/>
      <c r="AO161" s="147"/>
      <c r="AP161" s="147"/>
      <c r="AQ161" s="147"/>
      <c r="AR161" s="147"/>
      <c r="AS161" s="147"/>
      <c r="AT161" s="147"/>
      <c r="AU161" s="147"/>
      <c r="AV161" s="147"/>
      <c r="AW161" s="147"/>
    </row>
    <row r="162" spans="1:49" s="18" customFormat="1" ht="22.15" customHeight="1" x14ac:dyDescent="0.25">
      <c r="A162" s="148"/>
      <c r="B162" s="148"/>
      <c r="C162" s="148"/>
      <c r="D162" s="148"/>
      <c r="E162" s="151"/>
      <c r="F162" s="148"/>
      <c r="G162" s="151"/>
      <c r="H162" s="148"/>
      <c r="I162" s="148"/>
      <c r="J162" s="155"/>
      <c r="K162" s="155"/>
      <c r="L162" s="155"/>
      <c r="M162" s="6" t="s">
        <v>75</v>
      </c>
      <c r="N162" s="6" t="s">
        <v>77</v>
      </c>
      <c r="O162" s="6" t="s">
        <v>77</v>
      </c>
      <c r="P162" s="68" t="s">
        <v>112</v>
      </c>
      <c r="Q162" s="4">
        <v>98600</v>
      </c>
      <c r="R162" s="148"/>
      <c r="S162" s="148"/>
      <c r="T162" s="148"/>
      <c r="U162" s="158"/>
      <c r="V162" s="158"/>
      <c r="W162" s="161"/>
      <c r="X162" s="164"/>
      <c r="Y162" s="167"/>
      <c r="Z162" s="148"/>
      <c r="AA162" s="148"/>
      <c r="AB162" s="148"/>
      <c r="AC162" s="148"/>
      <c r="AD162" s="148"/>
      <c r="AE162" s="148"/>
      <c r="AF162" s="170"/>
      <c r="AG162" s="170"/>
      <c r="AH162" s="151"/>
      <c r="AI162" s="148"/>
      <c r="AJ162" s="148"/>
      <c r="AK162" s="148"/>
      <c r="AL162" s="148"/>
      <c r="AM162" s="148"/>
      <c r="AN162" s="148"/>
      <c r="AO162" s="148"/>
      <c r="AP162" s="148"/>
      <c r="AQ162" s="148"/>
      <c r="AR162" s="148"/>
      <c r="AS162" s="148"/>
      <c r="AT162" s="148"/>
      <c r="AU162" s="148"/>
      <c r="AV162" s="148"/>
      <c r="AW162" s="148"/>
    </row>
    <row r="163" spans="1:49" s="18" customFormat="1" ht="67.150000000000006" customHeight="1" x14ac:dyDescent="0.25">
      <c r="A163" s="68" t="s">
        <v>53</v>
      </c>
      <c r="B163" s="68" t="s">
        <v>80</v>
      </c>
      <c r="C163" s="68">
        <v>2016</v>
      </c>
      <c r="D163" s="68" t="s">
        <v>227</v>
      </c>
      <c r="E163" s="64">
        <v>15</v>
      </c>
      <c r="F163" s="68" t="s">
        <v>56</v>
      </c>
      <c r="G163" s="6" t="s">
        <v>57</v>
      </c>
      <c r="H163" s="68" t="s">
        <v>58</v>
      </c>
      <c r="I163" s="68" t="s">
        <v>58</v>
      </c>
      <c r="J163" s="68" t="s">
        <v>172</v>
      </c>
      <c r="K163" s="68" t="s">
        <v>93</v>
      </c>
      <c r="L163" s="68" t="s">
        <v>93</v>
      </c>
      <c r="M163" s="6" t="s">
        <v>75</v>
      </c>
      <c r="N163" s="6" t="s">
        <v>77</v>
      </c>
      <c r="O163" s="6" t="s">
        <v>77</v>
      </c>
      <c r="P163" s="68" t="s">
        <v>175</v>
      </c>
      <c r="Q163" s="12">
        <v>7048.16</v>
      </c>
      <c r="R163" s="19" t="s">
        <v>77</v>
      </c>
      <c r="S163" s="19" t="s">
        <v>77</v>
      </c>
      <c r="T163" s="19" t="s">
        <v>77</v>
      </c>
      <c r="U163" s="68" t="s">
        <v>175</v>
      </c>
      <c r="V163" s="68" t="s">
        <v>287</v>
      </c>
      <c r="W163" s="17">
        <v>42446</v>
      </c>
      <c r="X163" s="4">
        <v>6076</v>
      </c>
      <c r="Y163" s="3">
        <v>7048.16</v>
      </c>
      <c r="Z163" s="68" t="s">
        <v>67</v>
      </c>
      <c r="AA163" s="68" t="s">
        <v>68</v>
      </c>
      <c r="AB163" s="68" t="s">
        <v>69</v>
      </c>
      <c r="AC163" s="68" t="s">
        <v>70</v>
      </c>
      <c r="AD163" s="68" t="s">
        <v>172</v>
      </c>
      <c r="AE163" s="68" t="s">
        <v>71</v>
      </c>
      <c r="AF163" s="17">
        <v>42446</v>
      </c>
      <c r="AG163" s="17">
        <v>42446</v>
      </c>
      <c r="AH163" s="6" t="s">
        <v>57</v>
      </c>
      <c r="AI163" s="68" t="s">
        <v>72</v>
      </c>
      <c r="AJ163" s="68" t="s">
        <v>73</v>
      </c>
      <c r="AK163" s="68" t="s">
        <v>72</v>
      </c>
      <c r="AL163" s="68" t="s">
        <v>72</v>
      </c>
      <c r="AM163" s="68" t="s">
        <v>72</v>
      </c>
      <c r="AN163" s="68" t="s">
        <v>72</v>
      </c>
      <c r="AO163" s="68" t="s">
        <v>74</v>
      </c>
      <c r="AP163" s="68" t="s">
        <v>74</v>
      </c>
      <c r="AQ163" s="68" t="s">
        <v>74</v>
      </c>
      <c r="AR163" s="68" t="s">
        <v>74</v>
      </c>
      <c r="AS163" s="68" t="s">
        <v>74</v>
      </c>
      <c r="AT163" s="68" t="s">
        <v>74</v>
      </c>
      <c r="AU163" s="68" t="s">
        <v>74</v>
      </c>
      <c r="AV163" s="68" t="s">
        <v>74</v>
      </c>
      <c r="AW163" s="68" t="s">
        <v>74</v>
      </c>
    </row>
    <row r="164" spans="1:49" s="18" customFormat="1" ht="66" customHeight="1" x14ac:dyDescent="0.25">
      <c r="A164" s="68" t="s">
        <v>53</v>
      </c>
      <c r="B164" s="68" t="s">
        <v>80</v>
      </c>
      <c r="C164" s="68">
        <v>2016</v>
      </c>
      <c r="D164" s="68" t="s">
        <v>227</v>
      </c>
      <c r="E164" s="64">
        <v>121</v>
      </c>
      <c r="F164" s="68" t="s">
        <v>56</v>
      </c>
      <c r="G164" s="6" t="s">
        <v>57</v>
      </c>
      <c r="H164" s="68" t="s">
        <v>58</v>
      </c>
      <c r="I164" s="68" t="s">
        <v>58</v>
      </c>
      <c r="J164" s="68" t="s">
        <v>96</v>
      </c>
      <c r="K164" s="68" t="s">
        <v>114</v>
      </c>
      <c r="L164" s="68" t="s">
        <v>114</v>
      </c>
      <c r="M164" s="68" t="s">
        <v>102</v>
      </c>
      <c r="N164" s="68" t="s">
        <v>103</v>
      </c>
      <c r="O164" s="68" t="s">
        <v>104</v>
      </c>
      <c r="P164" s="10" t="s">
        <v>64</v>
      </c>
      <c r="Q164" s="12">
        <v>3944</v>
      </c>
      <c r="R164" s="68" t="s">
        <v>102</v>
      </c>
      <c r="S164" s="68" t="s">
        <v>103</v>
      </c>
      <c r="T164" s="68" t="s">
        <v>104</v>
      </c>
      <c r="U164" s="10" t="s">
        <v>123</v>
      </c>
      <c r="V164" s="68" t="s">
        <v>288</v>
      </c>
      <c r="W164" s="17">
        <v>42447</v>
      </c>
      <c r="X164" s="4">
        <v>3400.0000000000005</v>
      </c>
      <c r="Y164" s="3">
        <v>3944</v>
      </c>
      <c r="Z164" s="68" t="s">
        <v>67</v>
      </c>
      <c r="AA164" s="68" t="s">
        <v>68</v>
      </c>
      <c r="AB164" s="68" t="s">
        <v>69</v>
      </c>
      <c r="AC164" s="68" t="s">
        <v>70</v>
      </c>
      <c r="AD164" s="68" t="s">
        <v>96</v>
      </c>
      <c r="AE164" s="68" t="s">
        <v>71</v>
      </c>
      <c r="AF164" s="17">
        <v>42447</v>
      </c>
      <c r="AG164" s="17">
        <v>42448</v>
      </c>
      <c r="AH164" s="6" t="s">
        <v>57</v>
      </c>
      <c r="AI164" s="68" t="s">
        <v>72</v>
      </c>
      <c r="AJ164" s="68" t="s">
        <v>73</v>
      </c>
      <c r="AK164" s="68" t="s">
        <v>72</v>
      </c>
      <c r="AL164" s="68" t="s">
        <v>72</v>
      </c>
      <c r="AM164" s="68" t="s">
        <v>72</v>
      </c>
      <c r="AN164" s="68" t="s">
        <v>72</v>
      </c>
      <c r="AO164" s="68" t="s">
        <v>74</v>
      </c>
      <c r="AP164" s="68" t="s">
        <v>74</v>
      </c>
      <c r="AQ164" s="68" t="s">
        <v>74</v>
      </c>
      <c r="AR164" s="68" t="s">
        <v>74</v>
      </c>
      <c r="AS164" s="68" t="s">
        <v>74</v>
      </c>
      <c r="AT164" s="68" t="s">
        <v>74</v>
      </c>
      <c r="AU164" s="68" t="s">
        <v>74</v>
      </c>
      <c r="AV164" s="68" t="s">
        <v>74</v>
      </c>
      <c r="AW164" s="68" t="s">
        <v>74</v>
      </c>
    </row>
    <row r="165" spans="1:49" s="18" customFormat="1" ht="22.15" customHeight="1" x14ac:dyDescent="0.25">
      <c r="A165" s="146" t="s">
        <v>53</v>
      </c>
      <c r="B165" s="146" t="s">
        <v>80</v>
      </c>
      <c r="C165" s="146">
        <v>2016</v>
      </c>
      <c r="D165" s="146" t="s">
        <v>227</v>
      </c>
      <c r="E165" s="149">
        <v>99</v>
      </c>
      <c r="F165" s="146" t="s">
        <v>56</v>
      </c>
      <c r="G165" s="149" t="s">
        <v>57</v>
      </c>
      <c r="H165" s="146" t="s">
        <v>58</v>
      </c>
      <c r="I165" s="146" t="s">
        <v>58</v>
      </c>
      <c r="J165" s="155" t="s">
        <v>96</v>
      </c>
      <c r="K165" s="155" t="s">
        <v>289</v>
      </c>
      <c r="L165" s="155" t="s">
        <v>289</v>
      </c>
      <c r="M165" s="6" t="s">
        <v>75</v>
      </c>
      <c r="N165" s="6" t="s">
        <v>77</v>
      </c>
      <c r="O165" s="6" t="s">
        <v>77</v>
      </c>
      <c r="P165" s="68" t="s">
        <v>263</v>
      </c>
      <c r="Q165" s="12">
        <v>375004.84</v>
      </c>
      <c r="R165" s="156" t="s">
        <v>77</v>
      </c>
      <c r="S165" s="156" t="s">
        <v>77</v>
      </c>
      <c r="T165" s="156" t="s">
        <v>77</v>
      </c>
      <c r="U165" s="156" t="s">
        <v>263</v>
      </c>
      <c r="V165" s="156" t="s">
        <v>290</v>
      </c>
      <c r="W165" s="159">
        <v>42447</v>
      </c>
      <c r="X165" s="162">
        <v>323280</v>
      </c>
      <c r="Y165" s="165">
        <v>375004.8</v>
      </c>
      <c r="Z165" s="146" t="s">
        <v>67</v>
      </c>
      <c r="AA165" s="146" t="s">
        <v>68</v>
      </c>
      <c r="AB165" s="146" t="s">
        <v>69</v>
      </c>
      <c r="AC165" s="146" t="s">
        <v>70</v>
      </c>
      <c r="AD165" s="146" t="s">
        <v>96</v>
      </c>
      <c r="AE165" s="146" t="s">
        <v>71</v>
      </c>
      <c r="AF165" s="168">
        <v>42447</v>
      </c>
      <c r="AG165" s="168">
        <v>42462</v>
      </c>
      <c r="AH165" s="149" t="s">
        <v>57</v>
      </c>
      <c r="AI165" s="146" t="s">
        <v>72</v>
      </c>
      <c r="AJ165" s="146" t="s">
        <v>73</v>
      </c>
      <c r="AK165" s="146" t="s">
        <v>72</v>
      </c>
      <c r="AL165" s="146" t="s">
        <v>72</v>
      </c>
      <c r="AM165" s="146" t="s">
        <v>72</v>
      </c>
      <c r="AN165" s="146" t="s">
        <v>72</v>
      </c>
      <c r="AO165" s="146" t="s">
        <v>74</v>
      </c>
      <c r="AP165" s="146" t="s">
        <v>74</v>
      </c>
      <c r="AQ165" s="146" t="s">
        <v>74</v>
      </c>
      <c r="AR165" s="146" t="s">
        <v>74</v>
      </c>
      <c r="AS165" s="146" t="s">
        <v>74</v>
      </c>
      <c r="AT165" s="146" t="s">
        <v>74</v>
      </c>
      <c r="AU165" s="146" t="s">
        <v>74</v>
      </c>
      <c r="AV165" s="146" t="s">
        <v>74</v>
      </c>
      <c r="AW165" s="146" t="s">
        <v>74</v>
      </c>
    </row>
    <row r="166" spans="1:49" s="18" customFormat="1" ht="22.15" customHeight="1" x14ac:dyDescent="0.25">
      <c r="A166" s="147"/>
      <c r="B166" s="147"/>
      <c r="C166" s="147"/>
      <c r="D166" s="147"/>
      <c r="E166" s="150"/>
      <c r="F166" s="147"/>
      <c r="G166" s="150"/>
      <c r="H166" s="147"/>
      <c r="I166" s="147"/>
      <c r="J166" s="155"/>
      <c r="K166" s="155"/>
      <c r="L166" s="155"/>
      <c r="M166" s="6" t="s">
        <v>75</v>
      </c>
      <c r="N166" s="6" t="s">
        <v>77</v>
      </c>
      <c r="O166" s="6" t="s">
        <v>77</v>
      </c>
      <c r="P166" s="68" t="s">
        <v>101</v>
      </c>
      <c r="Q166" s="4">
        <v>427909.62</v>
      </c>
      <c r="R166" s="147"/>
      <c r="S166" s="147"/>
      <c r="T166" s="147"/>
      <c r="U166" s="157"/>
      <c r="V166" s="157"/>
      <c r="W166" s="160"/>
      <c r="X166" s="163"/>
      <c r="Y166" s="166"/>
      <c r="Z166" s="147"/>
      <c r="AA166" s="147"/>
      <c r="AB166" s="147"/>
      <c r="AC166" s="147"/>
      <c r="AD166" s="147"/>
      <c r="AE166" s="147"/>
      <c r="AF166" s="169"/>
      <c r="AG166" s="169"/>
      <c r="AH166" s="150"/>
      <c r="AI166" s="147"/>
      <c r="AJ166" s="147"/>
      <c r="AK166" s="147"/>
      <c r="AL166" s="147"/>
      <c r="AM166" s="147"/>
      <c r="AN166" s="147"/>
      <c r="AO166" s="147"/>
      <c r="AP166" s="147"/>
      <c r="AQ166" s="147"/>
      <c r="AR166" s="147"/>
      <c r="AS166" s="147"/>
      <c r="AT166" s="147"/>
      <c r="AU166" s="147"/>
      <c r="AV166" s="147"/>
      <c r="AW166" s="147"/>
    </row>
    <row r="167" spans="1:49" s="18" customFormat="1" ht="22.15" customHeight="1" x14ac:dyDescent="0.25">
      <c r="A167" s="148"/>
      <c r="B167" s="148"/>
      <c r="C167" s="148"/>
      <c r="D167" s="148"/>
      <c r="E167" s="151"/>
      <c r="F167" s="148"/>
      <c r="G167" s="151"/>
      <c r="H167" s="148"/>
      <c r="I167" s="148"/>
      <c r="J167" s="155"/>
      <c r="K167" s="155"/>
      <c r="L167" s="155"/>
      <c r="M167" s="68" t="s">
        <v>102</v>
      </c>
      <c r="N167" s="68" t="s">
        <v>103</v>
      </c>
      <c r="O167" s="68" t="s">
        <v>104</v>
      </c>
      <c r="P167" s="10" t="s">
        <v>64</v>
      </c>
      <c r="Q167" s="4">
        <v>375004.8</v>
      </c>
      <c r="R167" s="148"/>
      <c r="S167" s="148"/>
      <c r="T167" s="148"/>
      <c r="U167" s="158"/>
      <c r="V167" s="158"/>
      <c r="W167" s="161"/>
      <c r="X167" s="164"/>
      <c r="Y167" s="167"/>
      <c r="Z167" s="148"/>
      <c r="AA167" s="148"/>
      <c r="AB167" s="148"/>
      <c r="AC167" s="148"/>
      <c r="AD167" s="148"/>
      <c r="AE167" s="148"/>
      <c r="AF167" s="170"/>
      <c r="AG167" s="170"/>
      <c r="AH167" s="151"/>
      <c r="AI167" s="148"/>
      <c r="AJ167" s="148"/>
      <c r="AK167" s="148"/>
      <c r="AL167" s="148"/>
      <c r="AM167" s="148"/>
      <c r="AN167" s="148"/>
      <c r="AO167" s="148"/>
      <c r="AP167" s="148"/>
      <c r="AQ167" s="148"/>
      <c r="AR167" s="148"/>
      <c r="AS167" s="148"/>
      <c r="AT167" s="148"/>
      <c r="AU167" s="148"/>
      <c r="AV167" s="148"/>
      <c r="AW167" s="148"/>
    </row>
    <row r="168" spans="1:49" s="18" customFormat="1" ht="22.15" customHeight="1" x14ac:dyDescent="0.25">
      <c r="A168" s="146" t="s">
        <v>53</v>
      </c>
      <c r="B168" s="146" t="s">
        <v>80</v>
      </c>
      <c r="C168" s="146">
        <v>2016</v>
      </c>
      <c r="D168" s="146" t="s">
        <v>227</v>
      </c>
      <c r="E168" s="149">
        <v>102</v>
      </c>
      <c r="F168" s="146" t="s">
        <v>56</v>
      </c>
      <c r="G168" s="149" t="s">
        <v>57</v>
      </c>
      <c r="H168" s="146" t="s">
        <v>58</v>
      </c>
      <c r="I168" s="146" t="s">
        <v>58</v>
      </c>
      <c r="J168" s="155" t="s">
        <v>219</v>
      </c>
      <c r="K168" s="155" t="s">
        <v>97</v>
      </c>
      <c r="L168" s="155" t="s">
        <v>97</v>
      </c>
      <c r="M168" s="6" t="s">
        <v>75</v>
      </c>
      <c r="N168" s="6" t="s">
        <v>77</v>
      </c>
      <c r="O168" s="6" t="s">
        <v>77</v>
      </c>
      <c r="P168" s="68" t="s">
        <v>205</v>
      </c>
      <c r="Q168" s="12">
        <v>272130.05</v>
      </c>
      <c r="R168" s="156" t="s">
        <v>77</v>
      </c>
      <c r="S168" s="156" t="s">
        <v>77</v>
      </c>
      <c r="T168" s="156" t="s">
        <v>77</v>
      </c>
      <c r="U168" s="156" t="s">
        <v>205</v>
      </c>
      <c r="V168" s="156" t="s">
        <v>291</v>
      </c>
      <c r="W168" s="159">
        <v>42447</v>
      </c>
      <c r="X168" s="162">
        <v>234594.87068965519</v>
      </c>
      <c r="Y168" s="165">
        <v>272130.05</v>
      </c>
      <c r="Z168" s="146" t="s">
        <v>67</v>
      </c>
      <c r="AA168" s="146" t="s">
        <v>68</v>
      </c>
      <c r="AB168" s="146" t="s">
        <v>69</v>
      </c>
      <c r="AC168" s="146" t="s">
        <v>70</v>
      </c>
      <c r="AD168" s="146" t="s">
        <v>219</v>
      </c>
      <c r="AE168" s="146" t="s">
        <v>71</v>
      </c>
      <c r="AF168" s="168">
        <v>42447</v>
      </c>
      <c r="AG168" s="168">
        <v>42462</v>
      </c>
      <c r="AH168" s="149" t="s">
        <v>57</v>
      </c>
      <c r="AI168" s="146" t="s">
        <v>72</v>
      </c>
      <c r="AJ168" s="146" t="s">
        <v>73</v>
      </c>
      <c r="AK168" s="146" t="s">
        <v>72</v>
      </c>
      <c r="AL168" s="146" t="s">
        <v>72</v>
      </c>
      <c r="AM168" s="146" t="s">
        <v>72</v>
      </c>
      <c r="AN168" s="146" t="s">
        <v>72</v>
      </c>
      <c r="AO168" s="146" t="s">
        <v>74</v>
      </c>
      <c r="AP168" s="146" t="s">
        <v>74</v>
      </c>
      <c r="AQ168" s="146" t="s">
        <v>74</v>
      </c>
      <c r="AR168" s="146" t="s">
        <v>74</v>
      </c>
      <c r="AS168" s="146" t="s">
        <v>74</v>
      </c>
      <c r="AT168" s="146" t="s">
        <v>74</v>
      </c>
      <c r="AU168" s="146" t="s">
        <v>74</v>
      </c>
      <c r="AV168" s="146" t="s">
        <v>74</v>
      </c>
      <c r="AW168" s="146" t="s">
        <v>74</v>
      </c>
    </row>
    <row r="169" spans="1:49" s="18" customFormat="1" ht="22.15" customHeight="1" x14ac:dyDescent="0.25">
      <c r="A169" s="147"/>
      <c r="B169" s="147"/>
      <c r="C169" s="147"/>
      <c r="D169" s="147"/>
      <c r="E169" s="150"/>
      <c r="F169" s="147"/>
      <c r="G169" s="150"/>
      <c r="H169" s="147"/>
      <c r="I169" s="147"/>
      <c r="J169" s="155"/>
      <c r="K169" s="155"/>
      <c r="L169" s="155"/>
      <c r="M169" s="68" t="s">
        <v>292</v>
      </c>
      <c r="N169" s="68" t="s">
        <v>242</v>
      </c>
      <c r="O169" s="68" t="s">
        <v>262</v>
      </c>
      <c r="P169" s="10" t="s">
        <v>64</v>
      </c>
      <c r="Q169" s="4">
        <v>324796.52</v>
      </c>
      <c r="R169" s="147"/>
      <c r="S169" s="147"/>
      <c r="T169" s="147"/>
      <c r="U169" s="157"/>
      <c r="V169" s="157"/>
      <c r="W169" s="160"/>
      <c r="X169" s="163"/>
      <c r="Y169" s="166"/>
      <c r="Z169" s="147"/>
      <c r="AA169" s="147"/>
      <c r="AB169" s="147"/>
      <c r="AC169" s="147"/>
      <c r="AD169" s="147"/>
      <c r="AE169" s="147"/>
      <c r="AF169" s="169"/>
      <c r="AG169" s="169"/>
      <c r="AH169" s="150"/>
      <c r="AI169" s="147"/>
      <c r="AJ169" s="147"/>
      <c r="AK169" s="147"/>
      <c r="AL169" s="147"/>
      <c r="AM169" s="147"/>
      <c r="AN169" s="147"/>
      <c r="AO169" s="147"/>
      <c r="AP169" s="147"/>
      <c r="AQ169" s="147"/>
      <c r="AR169" s="147"/>
      <c r="AS169" s="147"/>
      <c r="AT169" s="147"/>
      <c r="AU169" s="147"/>
      <c r="AV169" s="147"/>
      <c r="AW169" s="147"/>
    </row>
    <row r="170" spans="1:49" s="18" customFormat="1" ht="22.15" customHeight="1" x14ac:dyDescent="0.25">
      <c r="A170" s="148"/>
      <c r="B170" s="148"/>
      <c r="C170" s="148"/>
      <c r="D170" s="148"/>
      <c r="E170" s="151"/>
      <c r="F170" s="148"/>
      <c r="G170" s="151"/>
      <c r="H170" s="148"/>
      <c r="I170" s="148"/>
      <c r="J170" s="155"/>
      <c r="K170" s="155"/>
      <c r="L170" s="155"/>
      <c r="M170" s="6" t="s">
        <v>75</v>
      </c>
      <c r="N170" s="6" t="s">
        <v>77</v>
      </c>
      <c r="O170" s="6" t="s">
        <v>77</v>
      </c>
      <c r="P170" s="68" t="s">
        <v>175</v>
      </c>
      <c r="Q170" s="4">
        <v>281599.28000000003</v>
      </c>
      <c r="R170" s="148"/>
      <c r="S170" s="148"/>
      <c r="T170" s="148"/>
      <c r="U170" s="158"/>
      <c r="V170" s="158"/>
      <c r="W170" s="161"/>
      <c r="X170" s="164"/>
      <c r="Y170" s="167"/>
      <c r="Z170" s="148"/>
      <c r="AA170" s="148"/>
      <c r="AB170" s="148"/>
      <c r="AC170" s="148"/>
      <c r="AD170" s="148"/>
      <c r="AE170" s="148"/>
      <c r="AF170" s="170"/>
      <c r="AG170" s="170"/>
      <c r="AH170" s="151"/>
      <c r="AI170" s="148"/>
      <c r="AJ170" s="148"/>
      <c r="AK170" s="148"/>
      <c r="AL170" s="148"/>
      <c r="AM170" s="148"/>
      <c r="AN170" s="148"/>
      <c r="AO170" s="148"/>
      <c r="AP170" s="148"/>
      <c r="AQ170" s="148"/>
      <c r="AR170" s="148"/>
      <c r="AS170" s="148"/>
      <c r="AT170" s="148"/>
      <c r="AU170" s="148"/>
      <c r="AV170" s="148"/>
      <c r="AW170" s="148"/>
    </row>
    <row r="171" spans="1:49" s="18" customFormat="1" ht="25.15" customHeight="1" x14ac:dyDescent="0.25">
      <c r="A171" s="146" t="s">
        <v>53</v>
      </c>
      <c r="B171" s="146" t="s">
        <v>80</v>
      </c>
      <c r="C171" s="146">
        <v>2016</v>
      </c>
      <c r="D171" s="146" t="s">
        <v>227</v>
      </c>
      <c r="E171" s="149">
        <v>47</v>
      </c>
      <c r="F171" s="146" t="s">
        <v>56</v>
      </c>
      <c r="G171" s="149" t="s">
        <v>57</v>
      </c>
      <c r="H171" s="146" t="s">
        <v>58</v>
      </c>
      <c r="I171" s="146" t="s">
        <v>58</v>
      </c>
      <c r="J171" s="155" t="s">
        <v>293</v>
      </c>
      <c r="K171" s="155" t="s">
        <v>283</v>
      </c>
      <c r="L171" s="155" t="s">
        <v>283</v>
      </c>
      <c r="M171" s="68" t="s">
        <v>294</v>
      </c>
      <c r="N171" s="68" t="s">
        <v>295</v>
      </c>
      <c r="O171" s="68" t="s">
        <v>296</v>
      </c>
      <c r="P171" s="10" t="s">
        <v>64</v>
      </c>
      <c r="Q171" s="12">
        <v>27840.7</v>
      </c>
      <c r="R171" s="68" t="s">
        <v>294</v>
      </c>
      <c r="S171" s="68" t="s">
        <v>295</v>
      </c>
      <c r="T171" s="68" t="s">
        <v>296</v>
      </c>
      <c r="U171" s="10" t="s">
        <v>123</v>
      </c>
      <c r="V171" s="68" t="s">
        <v>297</v>
      </c>
      <c r="W171" s="17">
        <v>42458</v>
      </c>
      <c r="X171" s="4">
        <v>21328.801724137931</v>
      </c>
      <c r="Y171" s="3">
        <v>24741.41</v>
      </c>
      <c r="Z171" s="68" t="s">
        <v>67</v>
      </c>
      <c r="AA171" s="68" t="s">
        <v>68</v>
      </c>
      <c r="AB171" s="68" t="s">
        <v>69</v>
      </c>
      <c r="AC171" s="68" t="s">
        <v>70</v>
      </c>
      <c r="AD171" s="68" t="s">
        <v>293</v>
      </c>
      <c r="AE171" s="68" t="s">
        <v>71</v>
      </c>
      <c r="AF171" s="17">
        <v>42458</v>
      </c>
      <c r="AG171" s="17">
        <v>42468</v>
      </c>
      <c r="AH171" s="149" t="s">
        <v>57</v>
      </c>
      <c r="AI171" s="146" t="s">
        <v>72</v>
      </c>
      <c r="AJ171" s="146" t="s">
        <v>73</v>
      </c>
      <c r="AK171" s="146" t="s">
        <v>72</v>
      </c>
      <c r="AL171" s="146" t="s">
        <v>72</v>
      </c>
      <c r="AM171" s="146" t="s">
        <v>72</v>
      </c>
      <c r="AN171" s="146" t="s">
        <v>72</v>
      </c>
      <c r="AO171" s="146" t="s">
        <v>74</v>
      </c>
      <c r="AP171" s="146" t="s">
        <v>74</v>
      </c>
      <c r="AQ171" s="146" t="s">
        <v>74</v>
      </c>
      <c r="AR171" s="146" t="s">
        <v>74</v>
      </c>
      <c r="AS171" s="146" t="s">
        <v>74</v>
      </c>
      <c r="AT171" s="146" t="s">
        <v>74</v>
      </c>
      <c r="AU171" s="146" t="s">
        <v>74</v>
      </c>
      <c r="AV171" s="146" t="s">
        <v>74</v>
      </c>
      <c r="AW171" s="146" t="s">
        <v>74</v>
      </c>
    </row>
    <row r="172" spans="1:49" s="18" customFormat="1" ht="25.15" customHeight="1" x14ac:dyDescent="0.25">
      <c r="A172" s="147"/>
      <c r="B172" s="147"/>
      <c r="C172" s="147"/>
      <c r="D172" s="147"/>
      <c r="E172" s="150"/>
      <c r="F172" s="147"/>
      <c r="G172" s="150"/>
      <c r="H172" s="147"/>
      <c r="I172" s="147"/>
      <c r="J172" s="155"/>
      <c r="K172" s="155"/>
      <c r="L172" s="155"/>
      <c r="M172" s="6" t="s">
        <v>75</v>
      </c>
      <c r="N172" s="6" t="s">
        <v>77</v>
      </c>
      <c r="O172" s="6" t="s">
        <v>77</v>
      </c>
      <c r="P172" s="68" t="s">
        <v>196</v>
      </c>
      <c r="Q172" s="4">
        <v>62572.14</v>
      </c>
      <c r="R172" s="19" t="s">
        <v>77</v>
      </c>
      <c r="S172" s="19" t="s">
        <v>77</v>
      </c>
      <c r="T172" s="19" t="s">
        <v>77</v>
      </c>
      <c r="U172" s="68" t="s">
        <v>196</v>
      </c>
      <c r="V172" s="68" t="s">
        <v>298</v>
      </c>
      <c r="W172" s="16">
        <v>42457</v>
      </c>
      <c r="X172" s="2">
        <v>18788.5</v>
      </c>
      <c r="Y172" s="3">
        <v>21794.66</v>
      </c>
      <c r="Z172" s="68" t="s">
        <v>67</v>
      </c>
      <c r="AA172" s="68" t="s">
        <v>68</v>
      </c>
      <c r="AB172" s="68" t="s">
        <v>69</v>
      </c>
      <c r="AC172" s="68" t="s">
        <v>70</v>
      </c>
      <c r="AD172" s="68" t="s">
        <v>293</v>
      </c>
      <c r="AE172" s="68" t="s">
        <v>71</v>
      </c>
      <c r="AF172" s="17">
        <v>42458</v>
      </c>
      <c r="AG172" s="17">
        <v>42468</v>
      </c>
      <c r="AH172" s="150"/>
      <c r="AI172" s="147"/>
      <c r="AJ172" s="147"/>
      <c r="AK172" s="147"/>
      <c r="AL172" s="147"/>
      <c r="AM172" s="147"/>
      <c r="AN172" s="147"/>
      <c r="AO172" s="147"/>
      <c r="AP172" s="147"/>
      <c r="AQ172" s="147"/>
      <c r="AR172" s="147"/>
      <c r="AS172" s="147"/>
      <c r="AT172" s="147"/>
      <c r="AU172" s="147"/>
      <c r="AV172" s="147"/>
      <c r="AW172" s="147"/>
    </row>
    <row r="173" spans="1:49" s="18" customFormat="1" ht="25.15" customHeight="1" x14ac:dyDescent="0.25">
      <c r="A173" s="147"/>
      <c r="B173" s="147"/>
      <c r="C173" s="147"/>
      <c r="D173" s="147"/>
      <c r="E173" s="150"/>
      <c r="F173" s="147"/>
      <c r="G173" s="150"/>
      <c r="H173" s="147"/>
      <c r="I173" s="147"/>
      <c r="J173" s="155"/>
      <c r="K173" s="155"/>
      <c r="L173" s="155"/>
      <c r="M173" s="6" t="s">
        <v>75</v>
      </c>
      <c r="N173" s="6" t="s">
        <v>77</v>
      </c>
      <c r="O173" s="6" t="s">
        <v>77</v>
      </c>
      <c r="P173" s="68" t="s">
        <v>299</v>
      </c>
      <c r="Q173" s="4">
        <v>73550.009999999995</v>
      </c>
      <c r="R173" s="19" t="s">
        <v>77</v>
      </c>
      <c r="S173" s="19" t="s">
        <v>77</v>
      </c>
      <c r="T173" s="19" t="s">
        <v>77</v>
      </c>
      <c r="U173" s="68" t="s">
        <v>299</v>
      </c>
      <c r="V173" s="68" t="s">
        <v>300</v>
      </c>
      <c r="W173" s="16">
        <v>42457</v>
      </c>
      <c r="X173" s="2">
        <v>5171</v>
      </c>
      <c r="Y173" s="3">
        <v>5998.36</v>
      </c>
      <c r="Z173" s="68" t="s">
        <v>67</v>
      </c>
      <c r="AA173" s="68" t="s">
        <v>68</v>
      </c>
      <c r="AB173" s="68" t="s">
        <v>69</v>
      </c>
      <c r="AC173" s="68" t="s">
        <v>70</v>
      </c>
      <c r="AD173" s="68" t="s">
        <v>293</v>
      </c>
      <c r="AE173" s="68" t="s">
        <v>71</v>
      </c>
      <c r="AF173" s="17">
        <v>42458</v>
      </c>
      <c r="AG173" s="17">
        <v>42468</v>
      </c>
      <c r="AH173" s="150"/>
      <c r="AI173" s="147"/>
      <c r="AJ173" s="147"/>
      <c r="AK173" s="147"/>
      <c r="AL173" s="147"/>
      <c r="AM173" s="147"/>
      <c r="AN173" s="147"/>
      <c r="AO173" s="147"/>
      <c r="AP173" s="147"/>
      <c r="AQ173" s="147"/>
      <c r="AR173" s="147"/>
      <c r="AS173" s="147"/>
      <c r="AT173" s="147"/>
      <c r="AU173" s="147"/>
      <c r="AV173" s="147"/>
      <c r="AW173" s="147"/>
    </row>
    <row r="174" spans="1:49" s="18" customFormat="1" ht="25.15" customHeight="1" x14ac:dyDescent="0.25">
      <c r="A174" s="148"/>
      <c r="B174" s="148"/>
      <c r="C174" s="148"/>
      <c r="D174" s="148"/>
      <c r="E174" s="151"/>
      <c r="F174" s="148"/>
      <c r="G174" s="151"/>
      <c r="H174" s="148"/>
      <c r="I174" s="148"/>
      <c r="J174" s="155"/>
      <c r="K174" s="155"/>
      <c r="L174" s="155"/>
      <c r="M174" s="6" t="s">
        <v>75</v>
      </c>
      <c r="N174" s="6" t="s">
        <v>77</v>
      </c>
      <c r="O174" s="6" t="s">
        <v>77</v>
      </c>
      <c r="P174" s="68" t="s">
        <v>205</v>
      </c>
      <c r="Q174" s="4">
        <v>519.22</v>
      </c>
      <c r="R174" s="19" t="s">
        <v>77</v>
      </c>
      <c r="S174" s="19" t="s">
        <v>77</v>
      </c>
      <c r="T174" s="19" t="s">
        <v>77</v>
      </c>
      <c r="U174" s="68" t="s">
        <v>205</v>
      </c>
      <c r="V174" s="68" t="s">
        <v>301</v>
      </c>
      <c r="W174" s="16">
        <v>42457</v>
      </c>
      <c r="X174" s="2">
        <v>447.60344827586215</v>
      </c>
      <c r="Y174" s="3">
        <v>519.22</v>
      </c>
      <c r="Z174" s="68" t="s">
        <v>67</v>
      </c>
      <c r="AA174" s="68" t="s">
        <v>68</v>
      </c>
      <c r="AB174" s="68" t="s">
        <v>69</v>
      </c>
      <c r="AC174" s="68" t="s">
        <v>70</v>
      </c>
      <c r="AD174" s="68" t="s">
        <v>293</v>
      </c>
      <c r="AE174" s="68" t="s">
        <v>71</v>
      </c>
      <c r="AF174" s="17">
        <v>42458</v>
      </c>
      <c r="AG174" s="17">
        <v>42468</v>
      </c>
      <c r="AH174" s="151"/>
      <c r="AI174" s="148"/>
      <c r="AJ174" s="148"/>
      <c r="AK174" s="148"/>
      <c r="AL174" s="148"/>
      <c r="AM174" s="148"/>
      <c r="AN174" s="148"/>
      <c r="AO174" s="148"/>
      <c r="AP174" s="148"/>
      <c r="AQ174" s="148"/>
      <c r="AR174" s="148"/>
      <c r="AS174" s="148"/>
      <c r="AT174" s="148"/>
      <c r="AU174" s="148"/>
      <c r="AV174" s="148"/>
      <c r="AW174" s="148"/>
    </row>
    <row r="175" spans="1:49" s="18" customFormat="1" ht="25.15" customHeight="1" x14ac:dyDescent="0.25">
      <c r="A175" s="146" t="s">
        <v>53</v>
      </c>
      <c r="B175" s="146" t="s">
        <v>80</v>
      </c>
      <c r="C175" s="146">
        <v>2016</v>
      </c>
      <c r="D175" s="146" t="s">
        <v>227</v>
      </c>
      <c r="E175" s="149">
        <v>52</v>
      </c>
      <c r="F175" s="146" t="s">
        <v>56</v>
      </c>
      <c r="G175" s="149" t="s">
        <v>57</v>
      </c>
      <c r="H175" s="146" t="s">
        <v>58</v>
      </c>
      <c r="I175" s="146" t="s">
        <v>58</v>
      </c>
      <c r="J175" s="155" t="s">
        <v>275</v>
      </c>
      <c r="K175" s="155" t="s">
        <v>195</v>
      </c>
      <c r="L175" s="155" t="s">
        <v>195</v>
      </c>
      <c r="M175" s="6" t="s">
        <v>75</v>
      </c>
      <c r="N175" s="6" t="s">
        <v>77</v>
      </c>
      <c r="O175" s="6" t="s">
        <v>77</v>
      </c>
      <c r="P175" s="68" t="s">
        <v>175</v>
      </c>
      <c r="Q175" s="12">
        <v>28025.599999999999</v>
      </c>
      <c r="R175" s="19" t="s">
        <v>77</v>
      </c>
      <c r="S175" s="19" t="s">
        <v>77</v>
      </c>
      <c r="T175" s="19" t="s">
        <v>77</v>
      </c>
      <c r="U175" s="68" t="s">
        <v>175</v>
      </c>
      <c r="V175" s="68" t="s">
        <v>302</v>
      </c>
      <c r="W175" s="16">
        <v>42457</v>
      </c>
      <c r="X175" s="2">
        <v>16560</v>
      </c>
      <c r="Y175" s="3">
        <v>19209.599999999999</v>
      </c>
      <c r="Z175" s="68" t="s">
        <v>67</v>
      </c>
      <c r="AA175" s="68" t="s">
        <v>68</v>
      </c>
      <c r="AB175" s="68" t="s">
        <v>69</v>
      </c>
      <c r="AC175" s="68" t="s">
        <v>70</v>
      </c>
      <c r="AD175" s="68" t="s">
        <v>275</v>
      </c>
      <c r="AE175" s="68" t="s">
        <v>71</v>
      </c>
      <c r="AF175" s="16">
        <v>42457</v>
      </c>
      <c r="AG175" s="17">
        <v>42467</v>
      </c>
      <c r="AH175" s="149" t="s">
        <v>57</v>
      </c>
      <c r="AI175" s="146" t="s">
        <v>72</v>
      </c>
      <c r="AJ175" s="146" t="s">
        <v>73</v>
      </c>
      <c r="AK175" s="146" t="s">
        <v>72</v>
      </c>
      <c r="AL175" s="146" t="s">
        <v>72</v>
      </c>
      <c r="AM175" s="146" t="s">
        <v>72</v>
      </c>
      <c r="AN175" s="146" t="s">
        <v>72</v>
      </c>
      <c r="AO175" s="146" t="s">
        <v>74</v>
      </c>
      <c r="AP175" s="146" t="s">
        <v>74</v>
      </c>
      <c r="AQ175" s="146" t="s">
        <v>74</v>
      </c>
      <c r="AR175" s="146" t="s">
        <v>74</v>
      </c>
      <c r="AS175" s="146" t="s">
        <v>74</v>
      </c>
      <c r="AT175" s="146" t="s">
        <v>74</v>
      </c>
      <c r="AU175" s="146" t="s">
        <v>74</v>
      </c>
      <c r="AV175" s="146" t="s">
        <v>74</v>
      </c>
      <c r="AW175" s="146" t="s">
        <v>74</v>
      </c>
    </row>
    <row r="176" spans="1:49" s="18" customFormat="1" ht="25.15" customHeight="1" x14ac:dyDescent="0.25">
      <c r="A176" s="147"/>
      <c r="B176" s="147"/>
      <c r="C176" s="147"/>
      <c r="D176" s="147"/>
      <c r="E176" s="150"/>
      <c r="F176" s="147"/>
      <c r="G176" s="150"/>
      <c r="H176" s="147"/>
      <c r="I176" s="147"/>
      <c r="J176" s="155"/>
      <c r="K176" s="155"/>
      <c r="L176" s="155"/>
      <c r="M176" s="6" t="s">
        <v>75</v>
      </c>
      <c r="N176" s="6" t="s">
        <v>77</v>
      </c>
      <c r="O176" s="6" t="s">
        <v>77</v>
      </c>
      <c r="P176" s="68" t="s">
        <v>112</v>
      </c>
      <c r="Q176" s="4">
        <v>26359.84</v>
      </c>
      <c r="R176" s="19" t="s">
        <v>77</v>
      </c>
      <c r="S176" s="19" t="s">
        <v>77</v>
      </c>
      <c r="T176" s="19" t="s">
        <v>77</v>
      </c>
      <c r="U176" s="68" t="s">
        <v>112</v>
      </c>
      <c r="V176" s="68" t="s">
        <v>303</v>
      </c>
      <c r="W176" s="16">
        <v>42457</v>
      </c>
      <c r="X176" s="2">
        <v>3320</v>
      </c>
      <c r="Y176" s="3">
        <v>3851.2</v>
      </c>
      <c r="Z176" s="68" t="s">
        <v>67</v>
      </c>
      <c r="AA176" s="68" t="s">
        <v>68</v>
      </c>
      <c r="AB176" s="68" t="s">
        <v>69</v>
      </c>
      <c r="AC176" s="68" t="s">
        <v>70</v>
      </c>
      <c r="AD176" s="68" t="s">
        <v>275</v>
      </c>
      <c r="AE176" s="68" t="s">
        <v>71</v>
      </c>
      <c r="AF176" s="16">
        <v>42457</v>
      </c>
      <c r="AG176" s="17">
        <v>42467</v>
      </c>
      <c r="AH176" s="150"/>
      <c r="AI176" s="147"/>
      <c r="AJ176" s="147"/>
      <c r="AK176" s="147"/>
      <c r="AL176" s="147"/>
      <c r="AM176" s="147"/>
      <c r="AN176" s="147"/>
      <c r="AO176" s="147"/>
      <c r="AP176" s="147"/>
      <c r="AQ176" s="147"/>
      <c r="AR176" s="147"/>
      <c r="AS176" s="147"/>
      <c r="AT176" s="147"/>
      <c r="AU176" s="147"/>
      <c r="AV176" s="147"/>
      <c r="AW176" s="147"/>
    </row>
    <row r="177" spans="1:49" s="18" customFormat="1" ht="25.15" customHeight="1" x14ac:dyDescent="0.25">
      <c r="A177" s="148"/>
      <c r="B177" s="148"/>
      <c r="C177" s="148"/>
      <c r="D177" s="148"/>
      <c r="E177" s="151"/>
      <c r="F177" s="148"/>
      <c r="G177" s="151"/>
      <c r="H177" s="148"/>
      <c r="I177" s="148"/>
      <c r="J177" s="155"/>
      <c r="K177" s="155"/>
      <c r="L177" s="155"/>
      <c r="M177" s="6" t="s">
        <v>75</v>
      </c>
      <c r="N177" s="6" t="s">
        <v>77</v>
      </c>
      <c r="O177" s="6" t="s">
        <v>77</v>
      </c>
      <c r="P177" s="68" t="s">
        <v>304</v>
      </c>
      <c r="Q177" s="4">
        <v>1861.8</v>
      </c>
      <c r="R177" s="19" t="s">
        <v>77</v>
      </c>
      <c r="S177" s="19" t="s">
        <v>77</v>
      </c>
      <c r="T177" s="19" t="s">
        <v>77</v>
      </c>
      <c r="U177" s="68" t="s">
        <v>304</v>
      </c>
      <c r="V177" s="68" t="s">
        <v>305</v>
      </c>
      <c r="W177" s="16">
        <v>42457</v>
      </c>
      <c r="X177" s="2">
        <v>510.00000000000006</v>
      </c>
      <c r="Y177" s="3">
        <v>591.6</v>
      </c>
      <c r="Z177" s="68" t="s">
        <v>67</v>
      </c>
      <c r="AA177" s="68" t="s">
        <v>68</v>
      </c>
      <c r="AB177" s="68" t="s">
        <v>69</v>
      </c>
      <c r="AC177" s="68" t="s">
        <v>70</v>
      </c>
      <c r="AD177" s="68" t="s">
        <v>275</v>
      </c>
      <c r="AE177" s="68" t="s">
        <v>71</v>
      </c>
      <c r="AF177" s="16">
        <v>42457</v>
      </c>
      <c r="AG177" s="17">
        <v>42467</v>
      </c>
      <c r="AH177" s="151"/>
      <c r="AI177" s="148"/>
      <c r="AJ177" s="148"/>
      <c r="AK177" s="148"/>
      <c r="AL177" s="148"/>
      <c r="AM177" s="148"/>
      <c r="AN177" s="148"/>
      <c r="AO177" s="148"/>
      <c r="AP177" s="148"/>
      <c r="AQ177" s="148"/>
      <c r="AR177" s="148"/>
      <c r="AS177" s="148"/>
      <c r="AT177" s="148"/>
      <c r="AU177" s="148"/>
      <c r="AV177" s="148"/>
      <c r="AW177" s="148"/>
    </row>
    <row r="178" spans="1:49" s="18" customFormat="1" ht="64.900000000000006" customHeight="1" x14ac:dyDescent="0.25">
      <c r="A178" s="68" t="s">
        <v>53</v>
      </c>
      <c r="B178" s="68" t="s">
        <v>80</v>
      </c>
      <c r="C178" s="68">
        <v>2016</v>
      </c>
      <c r="D178" s="68" t="s">
        <v>227</v>
      </c>
      <c r="E178" s="64">
        <v>125</v>
      </c>
      <c r="F178" s="68" t="s">
        <v>56</v>
      </c>
      <c r="G178" s="6" t="s">
        <v>57</v>
      </c>
      <c r="H178" s="68" t="s">
        <v>58</v>
      </c>
      <c r="I178" s="68" t="s">
        <v>58</v>
      </c>
      <c r="J178" s="68" t="s">
        <v>306</v>
      </c>
      <c r="K178" s="68" t="s">
        <v>93</v>
      </c>
      <c r="L178" s="68" t="s">
        <v>93</v>
      </c>
      <c r="M178" s="6" t="s">
        <v>75</v>
      </c>
      <c r="N178" s="6" t="s">
        <v>77</v>
      </c>
      <c r="O178" s="6" t="s">
        <v>77</v>
      </c>
      <c r="P178" s="68" t="s">
        <v>101</v>
      </c>
      <c r="Q178" s="12">
        <v>3336</v>
      </c>
      <c r="R178" s="19" t="s">
        <v>77</v>
      </c>
      <c r="S178" s="19" t="s">
        <v>77</v>
      </c>
      <c r="T178" s="19" t="s">
        <v>77</v>
      </c>
      <c r="U178" s="68" t="s">
        <v>101</v>
      </c>
      <c r="V178" s="68" t="s">
        <v>307</v>
      </c>
      <c r="W178" s="17">
        <v>42457</v>
      </c>
      <c r="X178" s="4">
        <v>2875.8620689655177</v>
      </c>
      <c r="Y178" s="3">
        <v>3336</v>
      </c>
      <c r="Z178" s="68" t="s">
        <v>67</v>
      </c>
      <c r="AA178" s="68" t="s">
        <v>68</v>
      </c>
      <c r="AB178" s="68" t="s">
        <v>69</v>
      </c>
      <c r="AC178" s="68" t="s">
        <v>70</v>
      </c>
      <c r="AD178" s="68" t="s">
        <v>306</v>
      </c>
      <c r="AE178" s="68" t="s">
        <v>71</v>
      </c>
      <c r="AF178" s="17">
        <v>42457</v>
      </c>
      <c r="AG178" s="17">
        <v>42458</v>
      </c>
      <c r="AH178" s="6" t="s">
        <v>57</v>
      </c>
      <c r="AI178" s="68" t="s">
        <v>72</v>
      </c>
      <c r="AJ178" s="68" t="s">
        <v>73</v>
      </c>
      <c r="AK178" s="68" t="s">
        <v>72</v>
      </c>
      <c r="AL178" s="68" t="s">
        <v>72</v>
      </c>
      <c r="AM178" s="68" t="s">
        <v>72</v>
      </c>
      <c r="AN178" s="68" t="s">
        <v>72</v>
      </c>
      <c r="AO178" s="68" t="s">
        <v>74</v>
      </c>
      <c r="AP178" s="68" t="s">
        <v>74</v>
      </c>
      <c r="AQ178" s="68" t="s">
        <v>74</v>
      </c>
      <c r="AR178" s="68" t="s">
        <v>74</v>
      </c>
      <c r="AS178" s="68" t="s">
        <v>74</v>
      </c>
      <c r="AT178" s="68" t="s">
        <v>74</v>
      </c>
      <c r="AU178" s="68" t="s">
        <v>74</v>
      </c>
      <c r="AV178" s="68" t="s">
        <v>74</v>
      </c>
      <c r="AW178" s="68" t="s">
        <v>74</v>
      </c>
    </row>
    <row r="179" spans="1:49" s="18" customFormat="1" ht="22.15" customHeight="1" x14ac:dyDescent="0.25">
      <c r="A179" s="146" t="s">
        <v>53</v>
      </c>
      <c r="B179" s="146" t="s">
        <v>80</v>
      </c>
      <c r="C179" s="146">
        <v>2016</v>
      </c>
      <c r="D179" s="146" t="s">
        <v>227</v>
      </c>
      <c r="E179" s="149">
        <v>64</v>
      </c>
      <c r="F179" s="146" t="s">
        <v>56</v>
      </c>
      <c r="G179" s="149" t="s">
        <v>57</v>
      </c>
      <c r="H179" s="146" t="s">
        <v>58</v>
      </c>
      <c r="I179" s="146" t="s">
        <v>58</v>
      </c>
      <c r="J179" s="155" t="s">
        <v>308</v>
      </c>
      <c r="K179" s="155" t="s">
        <v>93</v>
      </c>
      <c r="L179" s="155" t="s">
        <v>93</v>
      </c>
      <c r="M179" s="6" t="s">
        <v>75</v>
      </c>
      <c r="N179" s="6" t="s">
        <v>77</v>
      </c>
      <c r="O179" s="6" t="s">
        <v>77</v>
      </c>
      <c r="P179" s="68" t="s">
        <v>94</v>
      </c>
      <c r="Q179" s="12">
        <v>24708</v>
      </c>
      <c r="R179" s="156" t="s">
        <v>77</v>
      </c>
      <c r="S179" s="156" t="s">
        <v>77</v>
      </c>
      <c r="T179" s="156" t="s">
        <v>77</v>
      </c>
      <c r="U179" s="156" t="s">
        <v>94</v>
      </c>
      <c r="V179" s="156" t="s">
        <v>309</v>
      </c>
      <c r="W179" s="159">
        <v>42457</v>
      </c>
      <c r="X179" s="162">
        <v>21300</v>
      </c>
      <c r="Y179" s="165">
        <v>24708</v>
      </c>
      <c r="Z179" s="146" t="s">
        <v>67</v>
      </c>
      <c r="AA179" s="146" t="s">
        <v>68</v>
      </c>
      <c r="AB179" s="146" t="s">
        <v>69</v>
      </c>
      <c r="AC179" s="146" t="s">
        <v>70</v>
      </c>
      <c r="AD179" s="146" t="s">
        <v>308</v>
      </c>
      <c r="AE179" s="146" t="s">
        <v>71</v>
      </c>
      <c r="AF179" s="168">
        <v>42457</v>
      </c>
      <c r="AG179" s="168">
        <v>42467</v>
      </c>
      <c r="AH179" s="149" t="s">
        <v>57</v>
      </c>
      <c r="AI179" s="146" t="s">
        <v>72</v>
      </c>
      <c r="AJ179" s="146" t="s">
        <v>73</v>
      </c>
      <c r="AK179" s="146" t="s">
        <v>72</v>
      </c>
      <c r="AL179" s="146" t="s">
        <v>72</v>
      </c>
      <c r="AM179" s="146" t="s">
        <v>72</v>
      </c>
      <c r="AN179" s="146" t="s">
        <v>72</v>
      </c>
      <c r="AO179" s="146" t="s">
        <v>74</v>
      </c>
      <c r="AP179" s="146" t="s">
        <v>74</v>
      </c>
      <c r="AQ179" s="146" t="s">
        <v>74</v>
      </c>
      <c r="AR179" s="146" t="s">
        <v>74</v>
      </c>
      <c r="AS179" s="146" t="s">
        <v>74</v>
      </c>
      <c r="AT179" s="146" t="s">
        <v>74</v>
      </c>
      <c r="AU179" s="146" t="s">
        <v>74</v>
      </c>
      <c r="AV179" s="146" t="s">
        <v>74</v>
      </c>
      <c r="AW179" s="146" t="s">
        <v>74</v>
      </c>
    </row>
    <row r="180" spans="1:49" s="18" customFormat="1" ht="22.15" customHeight="1" x14ac:dyDescent="0.25">
      <c r="A180" s="147"/>
      <c r="B180" s="147"/>
      <c r="C180" s="147"/>
      <c r="D180" s="147"/>
      <c r="E180" s="150"/>
      <c r="F180" s="147"/>
      <c r="G180" s="150"/>
      <c r="H180" s="147"/>
      <c r="I180" s="147"/>
      <c r="J180" s="155"/>
      <c r="K180" s="155"/>
      <c r="L180" s="155"/>
      <c r="M180" s="6" t="s">
        <v>75</v>
      </c>
      <c r="N180" s="6" t="s">
        <v>77</v>
      </c>
      <c r="O180" s="6" t="s">
        <v>77</v>
      </c>
      <c r="P180" s="68" t="s">
        <v>310</v>
      </c>
      <c r="Q180" s="4">
        <v>25694</v>
      </c>
      <c r="R180" s="147"/>
      <c r="S180" s="147"/>
      <c r="T180" s="147"/>
      <c r="U180" s="157"/>
      <c r="V180" s="157"/>
      <c r="W180" s="160"/>
      <c r="X180" s="163"/>
      <c r="Y180" s="166"/>
      <c r="Z180" s="147"/>
      <c r="AA180" s="147"/>
      <c r="AB180" s="147"/>
      <c r="AC180" s="147"/>
      <c r="AD180" s="147"/>
      <c r="AE180" s="147"/>
      <c r="AF180" s="169"/>
      <c r="AG180" s="169"/>
      <c r="AH180" s="150"/>
      <c r="AI180" s="147"/>
      <c r="AJ180" s="147"/>
      <c r="AK180" s="147"/>
      <c r="AL180" s="147"/>
      <c r="AM180" s="147"/>
      <c r="AN180" s="147"/>
      <c r="AO180" s="147"/>
      <c r="AP180" s="147"/>
      <c r="AQ180" s="147"/>
      <c r="AR180" s="147"/>
      <c r="AS180" s="147"/>
      <c r="AT180" s="147"/>
      <c r="AU180" s="147"/>
      <c r="AV180" s="147"/>
      <c r="AW180" s="147"/>
    </row>
    <row r="181" spans="1:49" s="18" customFormat="1" ht="22.15" customHeight="1" x14ac:dyDescent="0.25">
      <c r="A181" s="148"/>
      <c r="B181" s="148"/>
      <c r="C181" s="148"/>
      <c r="D181" s="148"/>
      <c r="E181" s="151"/>
      <c r="F181" s="148"/>
      <c r="G181" s="151"/>
      <c r="H181" s="148"/>
      <c r="I181" s="148"/>
      <c r="J181" s="155"/>
      <c r="K181" s="155"/>
      <c r="L181" s="155"/>
      <c r="M181" s="6" t="s">
        <v>75</v>
      </c>
      <c r="N181" s="6" t="s">
        <v>77</v>
      </c>
      <c r="O181" s="6" t="s">
        <v>77</v>
      </c>
      <c r="P181" s="68" t="s">
        <v>311</v>
      </c>
      <c r="Q181" s="4">
        <v>29000</v>
      </c>
      <c r="R181" s="148"/>
      <c r="S181" s="148"/>
      <c r="T181" s="148"/>
      <c r="U181" s="158"/>
      <c r="V181" s="158"/>
      <c r="W181" s="161"/>
      <c r="X181" s="164"/>
      <c r="Y181" s="167"/>
      <c r="Z181" s="148"/>
      <c r="AA181" s="148"/>
      <c r="AB181" s="148"/>
      <c r="AC181" s="148"/>
      <c r="AD181" s="148"/>
      <c r="AE181" s="148"/>
      <c r="AF181" s="170"/>
      <c r="AG181" s="170"/>
      <c r="AH181" s="151"/>
      <c r="AI181" s="148"/>
      <c r="AJ181" s="148"/>
      <c r="AK181" s="148"/>
      <c r="AL181" s="148"/>
      <c r="AM181" s="148"/>
      <c r="AN181" s="148"/>
      <c r="AO181" s="148"/>
      <c r="AP181" s="148"/>
      <c r="AQ181" s="148"/>
      <c r="AR181" s="148"/>
      <c r="AS181" s="148"/>
      <c r="AT181" s="148"/>
      <c r="AU181" s="148"/>
      <c r="AV181" s="148"/>
      <c r="AW181" s="148"/>
    </row>
    <row r="182" spans="1:49" s="18" customFormat="1" ht="22.15" customHeight="1" x14ac:dyDescent="0.25">
      <c r="A182" s="146" t="s">
        <v>53</v>
      </c>
      <c r="B182" s="146" t="s">
        <v>80</v>
      </c>
      <c r="C182" s="146">
        <v>2016</v>
      </c>
      <c r="D182" s="146" t="s">
        <v>227</v>
      </c>
      <c r="E182" s="149">
        <v>98</v>
      </c>
      <c r="F182" s="146" t="s">
        <v>56</v>
      </c>
      <c r="G182" s="149" t="s">
        <v>57</v>
      </c>
      <c r="H182" s="146" t="s">
        <v>58</v>
      </c>
      <c r="I182" s="146" t="s">
        <v>58</v>
      </c>
      <c r="J182" s="155" t="s">
        <v>125</v>
      </c>
      <c r="K182" s="155" t="s">
        <v>312</v>
      </c>
      <c r="L182" s="155" t="s">
        <v>312</v>
      </c>
      <c r="M182" s="6" t="s">
        <v>75</v>
      </c>
      <c r="N182" s="6" t="s">
        <v>77</v>
      </c>
      <c r="O182" s="6" t="s">
        <v>77</v>
      </c>
      <c r="P182" s="68" t="s">
        <v>121</v>
      </c>
      <c r="Q182" s="12">
        <v>39252.080000000002</v>
      </c>
      <c r="R182" s="156" t="s">
        <v>77</v>
      </c>
      <c r="S182" s="156" t="s">
        <v>77</v>
      </c>
      <c r="T182" s="156" t="s">
        <v>77</v>
      </c>
      <c r="U182" s="156" t="s">
        <v>121</v>
      </c>
      <c r="V182" s="156" t="s">
        <v>313</v>
      </c>
      <c r="W182" s="159">
        <v>42457</v>
      </c>
      <c r="X182" s="162">
        <v>33838.000000000007</v>
      </c>
      <c r="Y182" s="165">
        <v>39252.080000000002</v>
      </c>
      <c r="Z182" s="146" t="s">
        <v>67</v>
      </c>
      <c r="AA182" s="146" t="s">
        <v>68</v>
      </c>
      <c r="AB182" s="146" t="s">
        <v>69</v>
      </c>
      <c r="AC182" s="146" t="s">
        <v>70</v>
      </c>
      <c r="AD182" s="146" t="s">
        <v>125</v>
      </c>
      <c r="AE182" s="146" t="s">
        <v>71</v>
      </c>
      <c r="AF182" s="168">
        <v>42457</v>
      </c>
      <c r="AG182" s="168">
        <v>42464</v>
      </c>
      <c r="AH182" s="149" t="s">
        <v>57</v>
      </c>
      <c r="AI182" s="146" t="s">
        <v>72</v>
      </c>
      <c r="AJ182" s="146" t="s">
        <v>73</v>
      </c>
      <c r="AK182" s="146" t="s">
        <v>72</v>
      </c>
      <c r="AL182" s="146" t="s">
        <v>72</v>
      </c>
      <c r="AM182" s="146" t="s">
        <v>72</v>
      </c>
      <c r="AN182" s="146" t="s">
        <v>72</v>
      </c>
      <c r="AO182" s="146" t="s">
        <v>74</v>
      </c>
      <c r="AP182" s="146" t="s">
        <v>74</v>
      </c>
      <c r="AQ182" s="146" t="s">
        <v>74</v>
      </c>
      <c r="AR182" s="146" t="s">
        <v>74</v>
      </c>
      <c r="AS182" s="146" t="s">
        <v>74</v>
      </c>
      <c r="AT182" s="146" t="s">
        <v>74</v>
      </c>
      <c r="AU182" s="146" t="s">
        <v>74</v>
      </c>
      <c r="AV182" s="146" t="s">
        <v>74</v>
      </c>
      <c r="AW182" s="146" t="s">
        <v>74</v>
      </c>
    </row>
    <row r="183" spans="1:49" s="18" customFormat="1" ht="22.15" customHeight="1" x14ac:dyDescent="0.25">
      <c r="A183" s="147"/>
      <c r="B183" s="147"/>
      <c r="C183" s="147"/>
      <c r="D183" s="147"/>
      <c r="E183" s="150"/>
      <c r="F183" s="147"/>
      <c r="G183" s="150"/>
      <c r="H183" s="147"/>
      <c r="I183" s="147"/>
      <c r="J183" s="155"/>
      <c r="K183" s="155"/>
      <c r="L183" s="155"/>
      <c r="M183" s="6" t="s">
        <v>75</v>
      </c>
      <c r="N183" s="6" t="s">
        <v>77</v>
      </c>
      <c r="O183" s="6" t="s">
        <v>77</v>
      </c>
      <c r="P183" s="68" t="s">
        <v>115</v>
      </c>
      <c r="Q183" s="4">
        <v>61583.24</v>
      </c>
      <c r="R183" s="147"/>
      <c r="S183" s="147"/>
      <c r="T183" s="147"/>
      <c r="U183" s="157"/>
      <c r="V183" s="157"/>
      <c r="W183" s="160"/>
      <c r="X183" s="163"/>
      <c r="Y183" s="166"/>
      <c r="Z183" s="147"/>
      <c r="AA183" s="147"/>
      <c r="AB183" s="147"/>
      <c r="AC183" s="147"/>
      <c r="AD183" s="147"/>
      <c r="AE183" s="147"/>
      <c r="AF183" s="169"/>
      <c r="AG183" s="169"/>
      <c r="AH183" s="150"/>
      <c r="AI183" s="147"/>
      <c r="AJ183" s="147"/>
      <c r="AK183" s="147"/>
      <c r="AL183" s="147"/>
      <c r="AM183" s="147"/>
      <c r="AN183" s="147"/>
      <c r="AO183" s="147"/>
      <c r="AP183" s="147"/>
      <c r="AQ183" s="147"/>
      <c r="AR183" s="147"/>
      <c r="AS183" s="147"/>
      <c r="AT183" s="147"/>
      <c r="AU183" s="147"/>
      <c r="AV183" s="147"/>
      <c r="AW183" s="147"/>
    </row>
    <row r="184" spans="1:49" s="18" customFormat="1" ht="22.15" customHeight="1" x14ac:dyDescent="0.25">
      <c r="A184" s="148"/>
      <c r="B184" s="148"/>
      <c r="C184" s="148"/>
      <c r="D184" s="148"/>
      <c r="E184" s="151"/>
      <c r="F184" s="148"/>
      <c r="G184" s="151"/>
      <c r="H184" s="148"/>
      <c r="I184" s="148"/>
      <c r="J184" s="155"/>
      <c r="K184" s="155"/>
      <c r="L184" s="155"/>
      <c r="M184" s="6" t="s">
        <v>75</v>
      </c>
      <c r="N184" s="6" t="s">
        <v>77</v>
      </c>
      <c r="O184" s="6" t="s">
        <v>77</v>
      </c>
      <c r="P184" s="68" t="s">
        <v>112</v>
      </c>
      <c r="Q184" s="4">
        <v>54594.239999999998</v>
      </c>
      <c r="R184" s="148"/>
      <c r="S184" s="148"/>
      <c r="T184" s="148"/>
      <c r="U184" s="158"/>
      <c r="V184" s="158"/>
      <c r="W184" s="161"/>
      <c r="X184" s="164"/>
      <c r="Y184" s="167"/>
      <c r="Z184" s="148"/>
      <c r="AA184" s="148"/>
      <c r="AB184" s="148"/>
      <c r="AC184" s="148"/>
      <c r="AD184" s="148"/>
      <c r="AE184" s="148"/>
      <c r="AF184" s="170"/>
      <c r="AG184" s="170"/>
      <c r="AH184" s="151"/>
      <c r="AI184" s="148"/>
      <c r="AJ184" s="148"/>
      <c r="AK184" s="148"/>
      <c r="AL184" s="148"/>
      <c r="AM184" s="148"/>
      <c r="AN184" s="148"/>
      <c r="AO184" s="148"/>
      <c r="AP184" s="148"/>
      <c r="AQ184" s="148"/>
      <c r="AR184" s="148"/>
      <c r="AS184" s="148"/>
      <c r="AT184" s="148"/>
      <c r="AU184" s="148"/>
      <c r="AV184" s="148"/>
      <c r="AW184" s="148"/>
    </row>
    <row r="185" spans="1:49" s="18" customFormat="1" ht="49.9" customHeight="1" x14ac:dyDescent="0.25">
      <c r="A185" s="68" t="s">
        <v>53</v>
      </c>
      <c r="B185" s="68" t="s">
        <v>80</v>
      </c>
      <c r="C185" s="68">
        <v>2016</v>
      </c>
      <c r="D185" s="68" t="s">
        <v>227</v>
      </c>
      <c r="E185" s="64">
        <v>127</v>
      </c>
      <c r="F185" s="68" t="s">
        <v>56</v>
      </c>
      <c r="G185" s="6" t="s">
        <v>57</v>
      </c>
      <c r="H185" s="68" t="s">
        <v>58</v>
      </c>
      <c r="I185" s="68" t="s">
        <v>58</v>
      </c>
      <c r="J185" s="68" t="s">
        <v>125</v>
      </c>
      <c r="K185" s="68" t="s">
        <v>93</v>
      </c>
      <c r="L185" s="68" t="s">
        <v>93</v>
      </c>
      <c r="M185" s="6" t="s">
        <v>75</v>
      </c>
      <c r="N185" s="6" t="s">
        <v>77</v>
      </c>
      <c r="O185" s="6" t="s">
        <v>77</v>
      </c>
      <c r="P185" s="68" t="s">
        <v>117</v>
      </c>
      <c r="Q185" s="12">
        <v>1420.16</v>
      </c>
      <c r="R185" s="19" t="s">
        <v>77</v>
      </c>
      <c r="S185" s="19" t="s">
        <v>77</v>
      </c>
      <c r="T185" s="19" t="s">
        <v>77</v>
      </c>
      <c r="U185" s="68" t="s">
        <v>117</v>
      </c>
      <c r="V185" s="68" t="s">
        <v>314</v>
      </c>
      <c r="W185" s="17">
        <v>42457</v>
      </c>
      <c r="X185" s="4">
        <v>1224.2758620689656</v>
      </c>
      <c r="Y185" s="3">
        <v>1420.16</v>
      </c>
      <c r="Z185" s="68" t="s">
        <v>67</v>
      </c>
      <c r="AA185" s="68" t="s">
        <v>68</v>
      </c>
      <c r="AB185" s="68" t="s">
        <v>69</v>
      </c>
      <c r="AC185" s="68" t="s">
        <v>70</v>
      </c>
      <c r="AD185" s="68" t="s">
        <v>125</v>
      </c>
      <c r="AE185" s="68" t="s">
        <v>71</v>
      </c>
      <c r="AF185" s="17">
        <v>42457</v>
      </c>
      <c r="AG185" s="17">
        <v>42457</v>
      </c>
      <c r="AH185" s="6" t="s">
        <v>57</v>
      </c>
      <c r="AI185" s="68" t="s">
        <v>72</v>
      </c>
      <c r="AJ185" s="68" t="s">
        <v>73</v>
      </c>
      <c r="AK185" s="68" t="s">
        <v>72</v>
      </c>
      <c r="AL185" s="68" t="s">
        <v>72</v>
      </c>
      <c r="AM185" s="68" t="s">
        <v>72</v>
      </c>
      <c r="AN185" s="68" t="s">
        <v>72</v>
      </c>
      <c r="AO185" s="68" t="s">
        <v>74</v>
      </c>
      <c r="AP185" s="68" t="s">
        <v>74</v>
      </c>
      <c r="AQ185" s="68" t="s">
        <v>74</v>
      </c>
      <c r="AR185" s="68" t="s">
        <v>74</v>
      </c>
      <c r="AS185" s="68" t="s">
        <v>74</v>
      </c>
      <c r="AT185" s="68" t="s">
        <v>74</v>
      </c>
      <c r="AU185" s="68" t="s">
        <v>74</v>
      </c>
      <c r="AV185" s="68" t="s">
        <v>74</v>
      </c>
      <c r="AW185" s="68" t="s">
        <v>74</v>
      </c>
    </row>
    <row r="186" spans="1:49" s="18" customFormat="1" ht="67.900000000000006" customHeight="1" x14ac:dyDescent="0.25">
      <c r="A186" s="68" t="s">
        <v>53</v>
      </c>
      <c r="B186" s="68" t="s">
        <v>80</v>
      </c>
      <c r="C186" s="68">
        <v>2016</v>
      </c>
      <c r="D186" s="68" t="s">
        <v>227</v>
      </c>
      <c r="E186" s="64">
        <v>130</v>
      </c>
      <c r="F186" s="68" t="s">
        <v>56</v>
      </c>
      <c r="G186" s="6" t="s">
        <v>57</v>
      </c>
      <c r="H186" s="68" t="s">
        <v>58</v>
      </c>
      <c r="I186" s="68" t="s">
        <v>58</v>
      </c>
      <c r="J186" s="68" t="s">
        <v>125</v>
      </c>
      <c r="K186" s="68" t="s">
        <v>93</v>
      </c>
      <c r="L186" s="68" t="s">
        <v>93</v>
      </c>
      <c r="M186" s="6" t="s">
        <v>75</v>
      </c>
      <c r="N186" s="6" t="s">
        <v>77</v>
      </c>
      <c r="O186" s="6" t="s">
        <v>77</v>
      </c>
      <c r="P186" s="68" t="s">
        <v>112</v>
      </c>
      <c r="Q186" s="12">
        <v>6632.88</v>
      </c>
      <c r="R186" s="19" t="s">
        <v>77</v>
      </c>
      <c r="S186" s="19" t="s">
        <v>77</v>
      </c>
      <c r="T186" s="19" t="s">
        <v>77</v>
      </c>
      <c r="U186" s="68" t="s">
        <v>112</v>
      </c>
      <c r="V186" s="68" t="s">
        <v>315</v>
      </c>
      <c r="W186" s="17">
        <v>42457</v>
      </c>
      <c r="X186" s="4">
        <v>5718.0000000000009</v>
      </c>
      <c r="Y186" s="3">
        <v>6632.88</v>
      </c>
      <c r="Z186" s="68" t="s">
        <v>67</v>
      </c>
      <c r="AA186" s="68" t="s">
        <v>68</v>
      </c>
      <c r="AB186" s="68" t="s">
        <v>69</v>
      </c>
      <c r="AC186" s="68" t="s">
        <v>70</v>
      </c>
      <c r="AD186" s="68" t="s">
        <v>125</v>
      </c>
      <c r="AE186" s="68" t="s">
        <v>71</v>
      </c>
      <c r="AF186" s="17">
        <v>42457</v>
      </c>
      <c r="AG186" s="17">
        <v>42459</v>
      </c>
      <c r="AH186" s="6" t="s">
        <v>57</v>
      </c>
      <c r="AI186" s="68" t="s">
        <v>72</v>
      </c>
      <c r="AJ186" s="68" t="s">
        <v>73</v>
      </c>
      <c r="AK186" s="68" t="s">
        <v>72</v>
      </c>
      <c r="AL186" s="68" t="s">
        <v>72</v>
      </c>
      <c r="AM186" s="68" t="s">
        <v>72</v>
      </c>
      <c r="AN186" s="68" t="s">
        <v>72</v>
      </c>
      <c r="AO186" s="68" t="s">
        <v>74</v>
      </c>
      <c r="AP186" s="68" t="s">
        <v>74</v>
      </c>
      <c r="AQ186" s="68" t="s">
        <v>74</v>
      </c>
      <c r="AR186" s="68" t="s">
        <v>74</v>
      </c>
      <c r="AS186" s="68" t="s">
        <v>74</v>
      </c>
      <c r="AT186" s="68" t="s">
        <v>74</v>
      </c>
      <c r="AU186" s="68" t="s">
        <v>74</v>
      </c>
      <c r="AV186" s="68" t="s">
        <v>74</v>
      </c>
      <c r="AW186" s="68" t="s">
        <v>74</v>
      </c>
    </row>
    <row r="187" spans="1:49" s="18" customFormat="1" ht="27" customHeight="1" x14ac:dyDescent="0.25">
      <c r="A187" s="146" t="s">
        <v>53</v>
      </c>
      <c r="B187" s="146" t="s">
        <v>80</v>
      </c>
      <c r="C187" s="146">
        <v>2016</v>
      </c>
      <c r="D187" s="146" t="s">
        <v>227</v>
      </c>
      <c r="E187" s="149">
        <v>188</v>
      </c>
      <c r="F187" s="146" t="s">
        <v>56</v>
      </c>
      <c r="G187" s="149" t="s">
        <v>57</v>
      </c>
      <c r="H187" s="146" t="s">
        <v>58</v>
      </c>
      <c r="I187" s="146" t="s">
        <v>58</v>
      </c>
      <c r="J187" s="146" t="s">
        <v>92</v>
      </c>
      <c r="K187" s="146" t="s">
        <v>207</v>
      </c>
      <c r="L187" s="146" t="s">
        <v>207</v>
      </c>
      <c r="M187" s="6" t="s">
        <v>75</v>
      </c>
      <c r="N187" s="6" t="s">
        <v>77</v>
      </c>
      <c r="O187" s="6" t="s">
        <v>77</v>
      </c>
      <c r="P187" s="68" t="s">
        <v>316</v>
      </c>
      <c r="Q187" s="12">
        <v>20590</v>
      </c>
      <c r="R187" s="156" t="s">
        <v>77</v>
      </c>
      <c r="S187" s="156" t="s">
        <v>77</v>
      </c>
      <c r="T187" s="156" t="s">
        <v>77</v>
      </c>
      <c r="U187" s="156" t="s">
        <v>316</v>
      </c>
      <c r="V187" s="156" t="s">
        <v>317</v>
      </c>
      <c r="W187" s="159">
        <v>42437</v>
      </c>
      <c r="X187" s="162">
        <v>17750</v>
      </c>
      <c r="Y187" s="165">
        <v>20590</v>
      </c>
      <c r="Z187" s="146" t="s">
        <v>67</v>
      </c>
      <c r="AA187" s="146" t="s">
        <v>68</v>
      </c>
      <c r="AB187" s="146" t="s">
        <v>69</v>
      </c>
      <c r="AC187" s="146" t="s">
        <v>70</v>
      </c>
      <c r="AD187" s="146" t="s">
        <v>92</v>
      </c>
      <c r="AE187" s="146" t="s">
        <v>71</v>
      </c>
      <c r="AF187" s="168">
        <v>42437</v>
      </c>
      <c r="AG187" s="168">
        <v>42445</v>
      </c>
      <c r="AH187" s="149" t="s">
        <v>57</v>
      </c>
      <c r="AI187" s="146" t="s">
        <v>72</v>
      </c>
      <c r="AJ187" s="146" t="s">
        <v>73</v>
      </c>
      <c r="AK187" s="146" t="s">
        <v>72</v>
      </c>
      <c r="AL187" s="146" t="s">
        <v>72</v>
      </c>
      <c r="AM187" s="146" t="s">
        <v>72</v>
      </c>
      <c r="AN187" s="146" t="s">
        <v>72</v>
      </c>
      <c r="AO187" s="146" t="s">
        <v>74</v>
      </c>
      <c r="AP187" s="146" t="s">
        <v>74</v>
      </c>
      <c r="AQ187" s="146" t="s">
        <v>74</v>
      </c>
      <c r="AR187" s="146" t="s">
        <v>74</v>
      </c>
      <c r="AS187" s="146" t="s">
        <v>74</v>
      </c>
      <c r="AT187" s="146" t="s">
        <v>74</v>
      </c>
      <c r="AU187" s="146" t="s">
        <v>74</v>
      </c>
      <c r="AV187" s="146" t="s">
        <v>74</v>
      </c>
      <c r="AW187" s="146" t="s">
        <v>74</v>
      </c>
    </row>
    <row r="188" spans="1:49" s="18" customFormat="1" ht="26.45" customHeight="1" x14ac:dyDescent="0.25">
      <c r="A188" s="147"/>
      <c r="B188" s="147"/>
      <c r="C188" s="147"/>
      <c r="D188" s="147"/>
      <c r="E188" s="150"/>
      <c r="F188" s="147"/>
      <c r="G188" s="150"/>
      <c r="H188" s="147"/>
      <c r="I188" s="147"/>
      <c r="J188" s="147"/>
      <c r="K188" s="147"/>
      <c r="L188" s="147"/>
      <c r="M188" s="6" t="s">
        <v>75</v>
      </c>
      <c r="N188" s="6" t="s">
        <v>77</v>
      </c>
      <c r="O188" s="6" t="s">
        <v>77</v>
      </c>
      <c r="P188" s="10" t="s">
        <v>64</v>
      </c>
      <c r="Q188" s="6" t="s">
        <v>77</v>
      </c>
      <c r="R188" s="147"/>
      <c r="S188" s="147"/>
      <c r="T188" s="147"/>
      <c r="U188" s="157"/>
      <c r="V188" s="157"/>
      <c r="W188" s="160"/>
      <c r="X188" s="163"/>
      <c r="Y188" s="166"/>
      <c r="Z188" s="147"/>
      <c r="AA188" s="147"/>
      <c r="AB188" s="147"/>
      <c r="AC188" s="147"/>
      <c r="AD188" s="147"/>
      <c r="AE188" s="147"/>
      <c r="AF188" s="169"/>
      <c r="AG188" s="169"/>
      <c r="AH188" s="150"/>
      <c r="AI188" s="147"/>
      <c r="AJ188" s="147"/>
      <c r="AK188" s="147"/>
      <c r="AL188" s="147"/>
      <c r="AM188" s="147"/>
      <c r="AN188" s="147"/>
      <c r="AO188" s="147"/>
      <c r="AP188" s="147"/>
      <c r="AQ188" s="147"/>
      <c r="AR188" s="147"/>
      <c r="AS188" s="147"/>
      <c r="AT188" s="147"/>
      <c r="AU188" s="147"/>
      <c r="AV188" s="147"/>
      <c r="AW188" s="147"/>
    </row>
    <row r="189" spans="1:49" s="18" customFormat="1" ht="26.45" customHeight="1" x14ac:dyDescent="0.25">
      <c r="A189" s="148"/>
      <c r="B189" s="148"/>
      <c r="C189" s="148"/>
      <c r="D189" s="148"/>
      <c r="E189" s="151"/>
      <c r="F189" s="148"/>
      <c r="G189" s="151"/>
      <c r="H189" s="148"/>
      <c r="I189" s="148"/>
      <c r="J189" s="148"/>
      <c r="K189" s="148"/>
      <c r="L189" s="148"/>
      <c r="M189" s="6" t="s">
        <v>75</v>
      </c>
      <c r="N189" s="6" t="s">
        <v>77</v>
      </c>
      <c r="O189" s="6" t="s">
        <v>77</v>
      </c>
      <c r="P189" s="10" t="s">
        <v>64</v>
      </c>
      <c r="Q189" s="6" t="s">
        <v>77</v>
      </c>
      <c r="R189" s="148"/>
      <c r="S189" s="148"/>
      <c r="T189" s="148"/>
      <c r="U189" s="158"/>
      <c r="V189" s="158"/>
      <c r="W189" s="161"/>
      <c r="X189" s="164"/>
      <c r="Y189" s="167"/>
      <c r="Z189" s="148"/>
      <c r="AA189" s="148"/>
      <c r="AB189" s="148"/>
      <c r="AC189" s="148"/>
      <c r="AD189" s="148"/>
      <c r="AE189" s="148"/>
      <c r="AF189" s="170"/>
      <c r="AG189" s="170"/>
      <c r="AH189" s="151"/>
      <c r="AI189" s="148"/>
      <c r="AJ189" s="148"/>
      <c r="AK189" s="148"/>
      <c r="AL189" s="148"/>
      <c r="AM189" s="148"/>
      <c r="AN189" s="148"/>
      <c r="AO189" s="148"/>
      <c r="AP189" s="148"/>
      <c r="AQ189" s="148"/>
      <c r="AR189" s="148"/>
      <c r="AS189" s="148"/>
      <c r="AT189" s="148"/>
      <c r="AU189" s="148"/>
      <c r="AV189" s="148"/>
      <c r="AW189" s="148"/>
    </row>
    <row r="190" spans="1:49" s="18" customFormat="1" ht="22.9" customHeight="1" x14ac:dyDescent="0.25">
      <c r="A190" s="146" t="s">
        <v>53</v>
      </c>
      <c r="B190" s="146" t="s">
        <v>80</v>
      </c>
      <c r="C190" s="146">
        <v>2016</v>
      </c>
      <c r="D190" s="146" t="s">
        <v>227</v>
      </c>
      <c r="E190" s="149">
        <v>181</v>
      </c>
      <c r="F190" s="146" t="s">
        <v>56</v>
      </c>
      <c r="G190" s="149" t="s">
        <v>57</v>
      </c>
      <c r="H190" s="146" t="s">
        <v>58</v>
      </c>
      <c r="I190" s="146" t="s">
        <v>58</v>
      </c>
      <c r="J190" s="146" t="s">
        <v>92</v>
      </c>
      <c r="K190" s="146" t="s">
        <v>207</v>
      </c>
      <c r="L190" s="146" t="s">
        <v>207</v>
      </c>
      <c r="M190" s="6" t="s">
        <v>75</v>
      </c>
      <c r="N190" s="6" t="s">
        <v>77</v>
      </c>
      <c r="O190" s="6" t="s">
        <v>77</v>
      </c>
      <c r="P190" s="68" t="s">
        <v>316</v>
      </c>
      <c r="Q190" s="12">
        <v>52565.4</v>
      </c>
      <c r="R190" s="156" t="s">
        <v>77</v>
      </c>
      <c r="S190" s="156" t="s">
        <v>77</v>
      </c>
      <c r="T190" s="156" t="s">
        <v>77</v>
      </c>
      <c r="U190" s="156" t="s">
        <v>316</v>
      </c>
      <c r="V190" s="156" t="s">
        <v>318</v>
      </c>
      <c r="W190" s="159">
        <v>42438</v>
      </c>
      <c r="X190" s="162">
        <v>45315</v>
      </c>
      <c r="Y190" s="165">
        <v>52565.4</v>
      </c>
      <c r="Z190" s="146" t="s">
        <v>67</v>
      </c>
      <c r="AA190" s="146" t="s">
        <v>68</v>
      </c>
      <c r="AB190" s="146" t="s">
        <v>69</v>
      </c>
      <c r="AC190" s="146" t="s">
        <v>70</v>
      </c>
      <c r="AD190" s="146" t="s">
        <v>92</v>
      </c>
      <c r="AE190" s="146" t="s">
        <v>71</v>
      </c>
      <c r="AF190" s="168">
        <v>42438</v>
      </c>
      <c r="AG190" s="168">
        <v>42446</v>
      </c>
      <c r="AH190" s="149" t="s">
        <v>57</v>
      </c>
      <c r="AI190" s="146" t="s">
        <v>72</v>
      </c>
      <c r="AJ190" s="146" t="s">
        <v>73</v>
      </c>
      <c r="AK190" s="146" t="s">
        <v>72</v>
      </c>
      <c r="AL190" s="146" t="s">
        <v>72</v>
      </c>
      <c r="AM190" s="146" t="s">
        <v>72</v>
      </c>
      <c r="AN190" s="146" t="s">
        <v>72</v>
      </c>
      <c r="AO190" s="146" t="s">
        <v>74</v>
      </c>
      <c r="AP190" s="146" t="s">
        <v>74</v>
      </c>
      <c r="AQ190" s="146" t="s">
        <v>74</v>
      </c>
      <c r="AR190" s="146" t="s">
        <v>74</v>
      </c>
      <c r="AS190" s="146" t="s">
        <v>74</v>
      </c>
      <c r="AT190" s="146" t="s">
        <v>74</v>
      </c>
      <c r="AU190" s="146" t="s">
        <v>74</v>
      </c>
      <c r="AV190" s="146" t="s">
        <v>74</v>
      </c>
      <c r="AW190" s="146" t="s">
        <v>74</v>
      </c>
    </row>
    <row r="191" spans="1:49" s="18" customFormat="1" ht="25.9" customHeight="1" x14ac:dyDescent="0.25">
      <c r="A191" s="147"/>
      <c r="B191" s="147"/>
      <c r="C191" s="147"/>
      <c r="D191" s="147"/>
      <c r="E191" s="150"/>
      <c r="F191" s="147"/>
      <c r="G191" s="150"/>
      <c r="H191" s="147"/>
      <c r="I191" s="147"/>
      <c r="J191" s="147"/>
      <c r="K191" s="147"/>
      <c r="L191" s="147"/>
      <c r="M191" s="6" t="s">
        <v>279</v>
      </c>
      <c r="N191" s="6" t="s">
        <v>280</v>
      </c>
      <c r="O191" s="6" t="s">
        <v>281</v>
      </c>
      <c r="P191" s="10" t="s">
        <v>64</v>
      </c>
      <c r="Q191" s="4">
        <v>56434</v>
      </c>
      <c r="R191" s="147"/>
      <c r="S191" s="147"/>
      <c r="T191" s="147"/>
      <c r="U191" s="157"/>
      <c r="V191" s="157"/>
      <c r="W191" s="160"/>
      <c r="X191" s="163"/>
      <c r="Y191" s="166"/>
      <c r="Z191" s="147"/>
      <c r="AA191" s="147"/>
      <c r="AB191" s="147"/>
      <c r="AC191" s="147"/>
      <c r="AD191" s="147"/>
      <c r="AE191" s="147"/>
      <c r="AF191" s="169"/>
      <c r="AG191" s="169"/>
      <c r="AH191" s="150"/>
      <c r="AI191" s="147"/>
      <c r="AJ191" s="147"/>
      <c r="AK191" s="147"/>
      <c r="AL191" s="147"/>
      <c r="AM191" s="147"/>
      <c r="AN191" s="147"/>
      <c r="AO191" s="147"/>
      <c r="AP191" s="147"/>
      <c r="AQ191" s="147"/>
      <c r="AR191" s="147"/>
      <c r="AS191" s="147"/>
      <c r="AT191" s="147"/>
      <c r="AU191" s="147"/>
      <c r="AV191" s="147"/>
      <c r="AW191" s="147"/>
    </row>
    <row r="192" spans="1:49" s="18" customFormat="1" ht="25.9" customHeight="1" x14ac:dyDescent="0.25">
      <c r="A192" s="148"/>
      <c r="B192" s="148"/>
      <c r="C192" s="148"/>
      <c r="D192" s="148"/>
      <c r="E192" s="151"/>
      <c r="F192" s="148"/>
      <c r="G192" s="151"/>
      <c r="H192" s="148"/>
      <c r="I192" s="148"/>
      <c r="J192" s="148"/>
      <c r="K192" s="148"/>
      <c r="L192" s="148"/>
      <c r="M192" s="6" t="s">
        <v>75</v>
      </c>
      <c r="N192" s="6" t="s">
        <v>77</v>
      </c>
      <c r="O192" s="6" t="s">
        <v>77</v>
      </c>
      <c r="P192" s="10" t="s">
        <v>175</v>
      </c>
      <c r="Q192" s="4">
        <v>57246</v>
      </c>
      <c r="R192" s="148"/>
      <c r="S192" s="148"/>
      <c r="T192" s="148"/>
      <c r="U192" s="158"/>
      <c r="V192" s="158"/>
      <c r="W192" s="161"/>
      <c r="X192" s="164"/>
      <c r="Y192" s="167"/>
      <c r="Z192" s="148"/>
      <c r="AA192" s="148"/>
      <c r="AB192" s="148"/>
      <c r="AC192" s="148"/>
      <c r="AD192" s="148"/>
      <c r="AE192" s="148"/>
      <c r="AF192" s="170"/>
      <c r="AG192" s="170"/>
      <c r="AH192" s="151"/>
      <c r="AI192" s="148"/>
      <c r="AJ192" s="148"/>
      <c r="AK192" s="148"/>
      <c r="AL192" s="148"/>
      <c r="AM192" s="148"/>
      <c r="AN192" s="148"/>
      <c r="AO192" s="148"/>
      <c r="AP192" s="148"/>
      <c r="AQ192" s="148"/>
      <c r="AR192" s="148"/>
      <c r="AS192" s="148"/>
      <c r="AT192" s="148"/>
      <c r="AU192" s="148"/>
      <c r="AV192" s="148"/>
      <c r="AW192" s="148"/>
    </row>
    <row r="193" spans="1:49" s="18" customFormat="1" ht="25.9" customHeight="1" x14ac:dyDescent="0.25">
      <c r="A193" s="181" t="s">
        <v>53</v>
      </c>
      <c r="B193" s="211" t="s">
        <v>80</v>
      </c>
      <c r="C193" s="146">
        <v>2016</v>
      </c>
      <c r="D193" s="211" t="s">
        <v>227</v>
      </c>
      <c r="E193" s="149">
        <v>236</v>
      </c>
      <c r="F193" s="146" t="s">
        <v>56</v>
      </c>
      <c r="G193" s="149" t="s">
        <v>57</v>
      </c>
      <c r="H193" s="211" t="s">
        <v>58</v>
      </c>
      <c r="I193" s="211" t="s">
        <v>58</v>
      </c>
      <c r="J193" s="222" t="s">
        <v>147</v>
      </c>
      <c r="K193" s="155" t="s">
        <v>60</v>
      </c>
      <c r="L193" s="155" t="s">
        <v>60</v>
      </c>
      <c r="M193" s="6" t="s">
        <v>75</v>
      </c>
      <c r="N193" s="6" t="s">
        <v>77</v>
      </c>
      <c r="O193" s="6" t="s">
        <v>77</v>
      </c>
      <c r="P193" s="68" t="s">
        <v>148</v>
      </c>
      <c r="Q193" s="42">
        <v>195000</v>
      </c>
      <c r="R193" s="6" t="s">
        <v>77</v>
      </c>
      <c r="S193" s="6" t="s">
        <v>77</v>
      </c>
      <c r="T193" s="6" t="s">
        <v>77</v>
      </c>
      <c r="U193" s="68" t="s">
        <v>148</v>
      </c>
      <c r="V193" s="172" t="s">
        <v>319</v>
      </c>
      <c r="W193" s="168">
        <v>42432</v>
      </c>
      <c r="X193" s="223">
        <v>195000</v>
      </c>
      <c r="Y193" s="226">
        <v>195000</v>
      </c>
      <c r="Z193" s="146" t="s">
        <v>67</v>
      </c>
      <c r="AA193" s="146" t="s">
        <v>68</v>
      </c>
      <c r="AB193" s="219" t="s">
        <v>69</v>
      </c>
      <c r="AC193" s="219" t="s">
        <v>70</v>
      </c>
      <c r="AD193" s="146" t="s">
        <v>147</v>
      </c>
      <c r="AE193" s="146" t="s">
        <v>71</v>
      </c>
      <c r="AF193" s="168">
        <v>42432</v>
      </c>
      <c r="AG193" s="168">
        <v>42443</v>
      </c>
      <c r="AH193" s="149" t="s">
        <v>57</v>
      </c>
      <c r="AI193" s="146" t="s">
        <v>72</v>
      </c>
      <c r="AJ193" s="146" t="s">
        <v>73</v>
      </c>
      <c r="AK193" s="146" t="s">
        <v>72</v>
      </c>
      <c r="AL193" s="146" t="s">
        <v>72</v>
      </c>
      <c r="AM193" s="146" t="s">
        <v>72</v>
      </c>
      <c r="AN193" s="146" t="s">
        <v>72</v>
      </c>
      <c r="AO193" s="146" t="s">
        <v>74</v>
      </c>
      <c r="AP193" s="146" t="s">
        <v>74</v>
      </c>
      <c r="AQ193" s="146" t="s">
        <v>74</v>
      </c>
      <c r="AR193" s="146" t="s">
        <v>74</v>
      </c>
      <c r="AS193" s="146" t="s">
        <v>74</v>
      </c>
      <c r="AT193" s="146" t="s">
        <v>74</v>
      </c>
      <c r="AU193" s="146" t="s">
        <v>74</v>
      </c>
      <c r="AV193" s="146" t="s">
        <v>74</v>
      </c>
      <c r="AW193" s="146" t="s">
        <v>74</v>
      </c>
    </row>
    <row r="194" spans="1:49" s="18" customFormat="1" ht="25.9" customHeight="1" x14ac:dyDescent="0.25">
      <c r="A194" s="182"/>
      <c r="B194" s="212"/>
      <c r="C194" s="147"/>
      <c r="D194" s="212"/>
      <c r="E194" s="150"/>
      <c r="F194" s="147"/>
      <c r="G194" s="150"/>
      <c r="H194" s="212"/>
      <c r="I194" s="212"/>
      <c r="J194" s="222"/>
      <c r="K194" s="155"/>
      <c r="L194" s="155"/>
      <c r="M194" s="6" t="s">
        <v>75</v>
      </c>
      <c r="N194" s="6" t="s">
        <v>77</v>
      </c>
      <c r="O194" s="6" t="s">
        <v>77</v>
      </c>
      <c r="P194" s="10" t="s">
        <v>79</v>
      </c>
      <c r="Q194" s="42">
        <v>209625</v>
      </c>
      <c r="R194" s="6" t="s">
        <v>77</v>
      </c>
      <c r="S194" s="6" t="s">
        <v>77</v>
      </c>
      <c r="T194" s="6" t="s">
        <v>77</v>
      </c>
      <c r="U194" s="6" t="s">
        <v>320</v>
      </c>
      <c r="V194" s="173"/>
      <c r="W194" s="169"/>
      <c r="X194" s="224"/>
      <c r="Y194" s="227"/>
      <c r="Z194" s="147"/>
      <c r="AA194" s="147"/>
      <c r="AB194" s="220"/>
      <c r="AC194" s="220"/>
      <c r="AD194" s="147"/>
      <c r="AE194" s="147"/>
      <c r="AF194" s="169"/>
      <c r="AG194" s="169"/>
      <c r="AH194" s="150"/>
      <c r="AI194" s="147"/>
      <c r="AJ194" s="147"/>
      <c r="AK194" s="147"/>
      <c r="AL194" s="147"/>
      <c r="AM194" s="147"/>
      <c r="AN194" s="147"/>
      <c r="AO194" s="147"/>
      <c r="AP194" s="147"/>
      <c r="AQ194" s="147"/>
      <c r="AR194" s="147"/>
      <c r="AS194" s="147"/>
      <c r="AT194" s="147"/>
      <c r="AU194" s="147"/>
      <c r="AV194" s="147"/>
      <c r="AW194" s="147"/>
    </row>
    <row r="195" spans="1:49" s="18" customFormat="1" ht="25.9" customHeight="1" x14ac:dyDescent="0.25">
      <c r="A195" s="183"/>
      <c r="B195" s="213"/>
      <c r="C195" s="148"/>
      <c r="D195" s="213"/>
      <c r="E195" s="151"/>
      <c r="F195" s="148"/>
      <c r="G195" s="151"/>
      <c r="H195" s="213"/>
      <c r="I195" s="213"/>
      <c r="J195" s="222"/>
      <c r="K195" s="155"/>
      <c r="L195" s="155"/>
      <c r="M195" s="6" t="s">
        <v>87</v>
      </c>
      <c r="N195" s="6" t="s">
        <v>321</v>
      </c>
      <c r="O195" s="6" t="s">
        <v>89</v>
      </c>
      <c r="P195" s="10" t="s">
        <v>64</v>
      </c>
      <c r="Q195" s="42">
        <v>204750</v>
      </c>
      <c r="R195" s="6" t="s">
        <v>77</v>
      </c>
      <c r="S195" s="6" t="s">
        <v>77</v>
      </c>
      <c r="T195" s="6" t="s">
        <v>77</v>
      </c>
      <c r="U195" s="6" t="s">
        <v>320</v>
      </c>
      <c r="V195" s="174"/>
      <c r="W195" s="170"/>
      <c r="X195" s="225"/>
      <c r="Y195" s="228"/>
      <c r="Z195" s="148"/>
      <c r="AA195" s="148"/>
      <c r="AB195" s="221"/>
      <c r="AC195" s="221"/>
      <c r="AD195" s="148"/>
      <c r="AE195" s="148"/>
      <c r="AF195" s="170"/>
      <c r="AG195" s="170"/>
      <c r="AH195" s="151"/>
      <c r="AI195" s="148"/>
      <c r="AJ195" s="148"/>
      <c r="AK195" s="148"/>
      <c r="AL195" s="148"/>
      <c r="AM195" s="148"/>
      <c r="AN195" s="148"/>
      <c r="AO195" s="148"/>
      <c r="AP195" s="148"/>
      <c r="AQ195" s="148"/>
      <c r="AR195" s="148"/>
      <c r="AS195" s="148"/>
      <c r="AT195" s="148"/>
      <c r="AU195" s="148"/>
      <c r="AV195" s="148"/>
      <c r="AW195" s="148"/>
    </row>
    <row r="196" spans="1:49" s="18" customFormat="1" ht="63.6" customHeight="1" x14ac:dyDescent="0.25">
      <c r="A196" s="64" t="s">
        <v>134</v>
      </c>
      <c r="B196" s="64" t="s">
        <v>80</v>
      </c>
      <c r="C196" s="64">
        <v>2016</v>
      </c>
      <c r="D196" s="64" t="s">
        <v>227</v>
      </c>
      <c r="E196" s="64">
        <v>84</v>
      </c>
      <c r="F196" s="64" t="s">
        <v>135</v>
      </c>
      <c r="G196" s="6" t="s">
        <v>57</v>
      </c>
      <c r="H196" s="64" t="s">
        <v>58</v>
      </c>
      <c r="I196" s="64" t="s">
        <v>58</v>
      </c>
      <c r="J196" s="64" t="s">
        <v>322</v>
      </c>
      <c r="K196" s="64" t="s">
        <v>114</v>
      </c>
      <c r="L196" s="64" t="s">
        <v>114</v>
      </c>
      <c r="M196" s="6" t="s">
        <v>75</v>
      </c>
      <c r="N196" s="6" t="s">
        <v>77</v>
      </c>
      <c r="O196" s="6" t="s">
        <v>77</v>
      </c>
      <c r="P196" s="64" t="s">
        <v>323</v>
      </c>
      <c r="Q196" s="12">
        <v>78042489.200000003</v>
      </c>
      <c r="R196" s="19" t="s">
        <v>77</v>
      </c>
      <c r="S196" s="19" t="s">
        <v>77</v>
      </c>
      <c r="T196" s="19" t="s">
        <v>77</v>
      </c>
      <c r="U196" s="64" t="s">
        <v>323</v>
      </c>
      <c r="V196" s="64" t="s">
        <v>324</v>
      </c>
      <c r="W196" s="70">
        <v>42440</v>
      </c>
      <c r="X196" s="12">
        <v>67278007.93103449</v>
      </c>
      <c r="Y196" s="3">
        <v>78042489.200000003</v>
      </c>
      <c r="Z196" s="68" t="s">
        <v>67</v>
      </c>
      <c r="AA196" s="64" t="s">
        <v>68</v>
      </c>
      <c r="AB196" s="64" t="s">
        <v>69</v>
      </c>
      <c r="AC196" s="64" t="s">
        <v>70</v>
      </c>
      <c r="AD196" s="64" t="s">
        <v>322</v>
      </c>
      <c r="AE196" s="64" t="s">
        <v>71</v>
      </c>
      <c r="AF196" s="70">
        <v>42440</v>
      </c>
      <c r="AG196" s="70">
        <v>42530</v>
      </c>
      <c r="AH196" s="6" t="s">
        <v>57</v>
      </c>
      <c r="AI196" s="64" t="s">
        <v>72</v>
      </c>
      <c r="AJ196" s="64" t="s">
        <v>73</v>
      </c>
      <c r="AK196" s="64" t="s">
        <v>72</v>
      </c>
      <c r="AL196" s="64" t="s">
        <v>72</v>
      </c>
      <c r="AM196" s="64" t="s">
        <v>72</v>
      </c>
      <c r="AN196" s="64" t="s">
        <v>72</v>
      </c>
      <c r="AO196" s="64" t="s">
        <v>74</v>
      </c>
      <c r="AP196" s="64" t="s">
        <v>74</v>
      </c>
      <c r="AQ196" s="64" t="s">
        <v>74</v>
      </c>
      <c r="AR196" s="64" t="s">
        <v>74</v>
      </c>
      <c r="AS196" s="64" t="s">
        <v>74</v>
      </c>
      <c r="AT196" s="64" t="s">
        <v>74</v>
      </c>
      <c r="AU196" s="64" t="s">
        <v>74</v>
      </c>
      <c r="AV196" s="64" t="s">
        <v>74</v>
      </c>
      <c r="AW196" s="64" t="s">
        <v>74</v>
      </c>
    </row>
    <row r="197" spans="1:49" s="18" customFormat="1" ht="67.150000000000006" customHeight="1" x14ac:dyDescent="0.25">
      <c r="A197" s="64" t="s">
        <v>134</v>
      </c>
      <c r="B197" s="64" t="s">
        <v>54</v>
      </c>
      <c r="C197" s="64">
        <v>2016</v>
      </c>
      <c r="D197" s="64" t="s">
        <v>227</v>
      </c>
      <c r="E197" s="64">
        <v>94</v>
      </c>
      <c r="F197" s="64" t="s">
        <v>135</v>
      </c>
      <c r="G197" s="6" t="s">
        <v>57</v>
      </c>
      <c r="H197" s="64" t="s">
        <v>58</v>
      </c>
      <c r="I197" s="64" t="s">
        <v>58</v>
      </c>
      <c r="J197" s="64" t="s">
        <v>325</v>
      </c>
      <c r="K197" s="64" t="s">
        <v>93</v>
      </c>
      <c r="L197" s="64" t="s">
        <v>93</v>
      </c>
      <c r="M197" s="6" t="s">
        <v>75</v>
      </c>
      <c r="N197" s="6" t="s">
        <v>77</v>
      </c>
      <c r="O197" s="6" t="s">
        <v>77</v>
      </c>
      <c r="P197" s="64" t="s">
        <v>326</v>
      </c>
      <c r="Q197" s="12">
        <v>1566000</v>
      </c>
      <c r="R197" s="19" t="s">
        <v>77</v>
      </c>
      <c r="S197" s="19" t="s">
        <v>77</v>
      </c>
      <c r="T197" s="19" t="s">
        <v>77</v>
      </c>
      <c r="U197" s="64" t="s">
        <v>326</v>
      </c>
      <c r="V197" s="64" t="s">
        <v>327</v>
      </c>
      <c r="W197" s="70">
        <v>42430</v>
      </c>
      <c r="X197" s="12">
        <v>1350000</v>
      </c>
      <c r="Y197" s="3">
        <v>1566000</v>
      </c>
      <c r="Z197" s="68" t="s">
        <v>67</v>
      </c>
      <c r="AA197" s="64" t="s">
        <v>68</v>
      </c>
      <c r="AB197" s="64" t="s">
        <v>69</v>
      </c>
      <c r="AC197" s="64" t="s">
        <v>70</v>
      </c>
      <c r="AD197" s="64" t="s">
        <v>325</v>
      </c>
      <c r="AE197" s="64" t="s">
        <v>71</v>
      </c>
      <c r="AF197" s="70">
        <v>42430</v>
      </c>
      <c r="AG197" s="70">
        <v>42440</v>
      </c>
      <c r="AH197" s="6" t="s">
        <v>57</v>
      </c>
      <c r="AI197" s="64" t="s">
        <v>72</v>
      </c>
      <c r="AJ197" s="64" t="s">
        <v>73</v>
      </c>
      <c r="AK197" s="64" t="s">
        <v>72</v>
      </c>
      <c r="AL197" s="64" t="s">
        <v>72</v>
      </c>
      <c r="AM197" s="64" t="s">
        <v>72</v>
      </c>
      <c r="AN197" s="64" t="s">
        <v>72</v>
      </c>
      <c r="AO197" s="64" t="s">
        <v>74</v>
      </c>
      <c r="AP197" s="64" t="s">
        <v>74</v>
      </c>
      <c r="AQ197" s="64" t="s">
        <v>74</v>
      </c>
      <c r="AR197" s="64" t="s">
        <v>74</v>
      </c>
      <c r="AS197" s="64" t="s">
        <v>74</v>
      </c>
      <c r="AT197" s="64" t="s">
        <v>74</v>
      </c>
      <c r="AU197" s="64" t="s">
        <v>74</v>
      </c>
      <c r="AV197" s="64" t="s">
        <v>74</v>
      </c>
      <c r="AW197" s="64" t="s">
        <v>74</v>
      </c>
    </row>
    <row r="198" spans="1:49" s="18" customFormat="1" ht="67.150000000000006" customHeight="1" x14ac:dyDescent="0.25">
      <c r="A198" s="64" t="s">
        <v>134</v>
      </c>
      <c r="B198" s="64" t="s">
        <v>54</v>
      </c>
      <c r="C198" s="64">
        <v>2016</v>
      </c>
      <c r="D198" s="64" t="s">
        <v>227</v>
      </c>
      <c r="E198" s="64">
        <v>93</v>
      </c>
      <c r="F198" s="64" t="s">
        <v>135</v>
      </c>
      <c r="G198" s="6" t="s">
        <v>57</v>
      </c>
      <c r="H198" s="64" t="s">
        <v>58</v>
      </c>
      <c r="I198" s="64" t="s">
        <v>58</v>
      </c>
      <c r="J198" s="64" t="s">
        <v>328</v>
      </c>
      <c r="K198" s="64" t="s">
        <v>93</v>
      </c>
      <c r="L198" s="64" t="s">
        <v>93</v>
      </c>
      <c r="M198" s="6" t="s">
        <v>75</v>
      </c>
      <c r="N198" s="6" t="s">
        <v>77</v>
      </c>
      <c r="O198" s="6" t="s">
        <v>77</v>
      </c>
      <c r="P198" s="64" t="s">
        <v>326</v>
      </c>
      <c r="Q198" s="12">
        <v>1148400</v>
      </c>
      <c r="R198" s="19" t="s">
        <v>77</v>
      </c>
      <c r="S198" s="19" t="s">
        <v>77</v>
      </c>
      <c r="T198" s="19" t="s">
        <v>77</v>
      </c>
      <c r="U198" s="64" t="s">
        <v>326</v>
      </c>
      <c r="V198" s="64" t="s">
        <v>329</v>
      </c>
      <c r="W198" s="70">
        <v>42430</v>
      </c>
      <c r="X198" s="12">
        <v>990000.00000000012</v>
      </c>
      <c r="Y198" s="3">
        <v>1148400</v>
      </c>
      <c r="Z198" s="68" t="s">
        <v>67</v>
      </c>
      <c r="AA198" s="64" t="s">
        <v>68</v>
      </c>
      <c r="AB198" s="64" t="s">
        <v>69</v>
      </c>
      <c r="AC198" s="64" t="s">
        <v>70</v>
      </c>
      <c r="AD198" s="64" t="s">
        <v>328</v>
      </c>
      <c r="AE198" s="64" t="s">
        <v>71</v>
      </c>
      <c r="AF198" s="70">
        <v>42430</v>
      </c>
      <c r="AG198" s="70">
        <v>42440</v>
      </c>
      <c r="AH198" s="6" t="s">
        <v>57</v>
      </c>
      <c r="AI198" s="64" t="s">
        <v>72</v>
      </c>
      <c r="AJ198" s="64" t="s">
        <v>73</v>
      </c>
      <c r="AK198" s="64" t="s">
        <v>72</v>
      </c>
      <c r="AL198" s="64" t="s">
        <v>72</v>
      </c>
      <c r="AM198" s="64" t="s">
        <v>72</v>
      </c>
      <c r="AN198" s="64" t="s">
        <v>72</v>
      </c>
      <c r="AO198" s="64" t="s">
        <v>74</v>
      </c>
      <c r="AP198" s="64" t="s">
        <v>74</v>
      </c>
      <c r="AQ198" s="64" t="s">
        <v>74</v>
      </c>
      <c r="AR198" s="64" t="s">
        <v>74</v>
      </c>
      <c r="AS198" s="64" t="s">
        <v>74</v>
      </c>
      <c r="AT198" s="64" t="s">
        <v>74</v>
      </c>
      <c r="AU198" s="64" t="s">
        <v>74</v>
      </c>
      <c r="AV198" s="64" t="s">
        <v>74</v>
      </c>
      <c r="AW198" s="64" t="s">
        <v>74</v>
      </c>
    </row>
    <row r="199" spans="1:49" s="18" customFormat="1" ht="67.150000000000006" customHeight="1" x14ac:dyDescent="0.25">
      <c r="A199" s="64" t="s">
        <v>134</v>
      </c>
      <c r="B199" s="64" t="s">
        <v>80</v>
      </c>
      <c r="C199" s="64">
        <v>2016</v>
      </c>
      <c r="D199" s="64" t="s">
        <v>227</v>
      </c>
      <c r="E199" s="64">
        <v>91</v>
      </c>
      <c r="F199" s="64" t="s">
        <v>135</v>
      </c>
      <c r="G199" s="6" t="s">
        <v>57</v>
      </c>
      <c r="H199" s="64" t="s">
        <v>58</v>
      </c>
      <c r="I199" s="64" t="s">
        <v>58</v>
      </c>
      <c r="J199" s="64" t="s">
        <v>330</v>
      </c>
      <c r="K199" s="64" t="s">
        <v>114</v>
      </c>
      <c r="L199" s="64" t="s">
        <v>114</v>
      </c>
      <c r="M199" s="6" t="s">
        <v>75</v>
      </c>
      <c r="N199" s="6" t="s">
        <v>77</v>
      </c>
      <c r="O199" s="6" t="s">
        <v>77</v>
      </c>
      <c r="P199" s="64" t="s">
        <v>331</v>
      </c>
      <c r="Q199" s="12">
        <v>918478.72</v>
      </c>
      <c r="R199" s="19" t="s">
        <v>77</v>
      </c>
      <c r="S199" s="19" t="s">
        <v>77</v>
      </c>
      <c r="T199" s="19" t="s">
        <v>77</v>
      </c>
      <c r="U199" s="64" t="s">
        <v>331</v>
      </c>
      <c r="V199" s="64" t="s">
        <v>332</v>
      </c>
      <c r="W199" s="70">
        <v>42443</v>
      </c>
      <c r="X199" s="12">
        <v>791792</v>
      </c>
      <c r="Y199" s="3">
        <v>918478.72</v>
      </c>
      <c r="Z199" s="68" t="s">
        <v>67</v>
      </c>
      <c r="AA199" s="64" t="s">
        <v>68</v>
      </c>
      <c r="AB199" s="64" t="s">
        <v>69</v>
      </c>
      <c r="AC199" s="64" t="s">
        <v>70</v>
      </c>
      <c r="AD199" s="64" t="s">
        <v>330</v>
      </c>
      <c r="AE199" s="64" t="s">
        <v>71</v>
      </c>
      <c r="AF199" s="70">
        <v>42443</v>
      </c>
      <c r="AG199" s="70">
        <v>42503</v>
      </c>
      <c r="AH199" s="6" t="s">
        <v>57</v>
      </c>
      <c r="AI199" s="64" t="s">
        <v>72</v>
      </c>
      <c r="AJ199" s="64" t="s">
        <v>73</v>
      </c>
      <c r="AK199" s="64" t="s">
        <v>72</v>
      </c>
      <c r="AL199" s="64" t="s">
        <v>72</v>
      </c>
      <c r="AM199" s="64" t="s">
        <v>72</v>
      </c>
      <c r="AN199" s="64" t="s">
        <v>72</v>
      </c>
      <c r="AO199" s="64" t="s">
        <v>74</v>
      </c>
      <c r="AP199" s="64" t="s">
        <v>74</v>
      </c>
      <c r="AQ199" s="64" t="s">
        <v>74</v>
      </c>
      <c r="AR199" s="64" t="s">
        <v>74</v>
      </c>
      <c r="AS199" s="64" t="s">
        <v>74</v>
      </c>
      <c r="AT199" s="64" t="s">
        <v>74</v>
      </c>
      <c r="AU199" s="64" t="s">
        <v>74</v>
      </c>
      <c r="AV199" s="64" t="s">
        <v>74</v>
      </c>
      <c r="AW199" s="64" t="s">
        <v>74</v>
      </c>
    </row>
    <row r="200" spans="1:49" s="18" customFormat="1" ht="67.150000000000006" customHeight="1" x14ac:dyDescent="0.25">
      <c r="A200" s="64" t="s">
        <v>134</v>
      </c>
      <c r="B200" s="64" t="s">
        <v>80</v>
      </c>
      <c r="C200" s="64">
        <v>2016</v>
      </c>
      <c r="D200" s="64" t="s">
        <v>227</v>
      </c>
      <c r="E200" s="64">
        <v>101</v>
      </c>
      <c r="F200" s="64" t="s">
        <v>135</v>
      </c>
      <c r="G200" s="6" t="s">
        <v>57</v>
      </c>
      <c r="H200" s="64" t="s">
        <v>58</v>
      </c>
      <c r="I200" s="64" t="s">
        <v>58</v>
      </c>
      <c r="J200" s="64" t="s">
        <v>222</v>
      </c>
      <c r="K200" s="64" t="s">
        <v>60</v>
      </c>
      <c r="L200" s="64" t="s">
        <v>60</v>
      </c>
      <c r="M200" s="6" t="s">
        <v>75</v>
      </c>
      <c r="N200" s="6" t="s">
        <v>77</v>
      </c>
      <c r="O200" s="6" t="s">
        <v>77</v>
      </c>
      <c r="P200" s="64" t="s">
        <v>333</v>
      </c>
      <c r="Q200" s="12">
        <v>4489200</v>
      </c>
      <c r="R200" s="19" t="s">
        <v>77</v>
      </c>
      <c r="S200" s="19" t="s">
        <v>77</v>
      </c>
      <c r="T200" s="19" t="s">
        <v>77</v>
      </c>
      <c r="U200" s="64" t="s">
        <v>333</v>
      </c>
      <c r="V200" s="64" t="s">
        <v>334</v>
      </c>
      <c r="W200" s="70">
        <v>42438</v>
      </c>
      <c r="X200" s="12">
        <v>3870000.0000000005</v>
      </c>
      <c r="Y200" s="3">
        <v>4489200</v>
      </c>
      <c r="Z200" s="68" t="s">
        <v>67</v>
      </c>
      <c r="AA200" s="64" t="s">
        <v>68</v>
      </c>
      <c r="AB200" s="64" t="s">
        <v>69</v>
      </c>
      <c r="AC200" s="64" t="s">
        <v>70</v>
      </c>
      <c r="AD200" s="64" t="s">
        <v>222</v>
      </c>
      <c r="AE200" s="64" t="s">
        <v>71</v>
      </c>
      <c r="AF200" s="70">
        <v>42438</v>
      </c>
      <c r="AG200" s="70">
        <v>42448</v>
      </c>
      <c r="AH200" s="6" t="s">
        <v>57</v>
      </c>
      <c r="AI200" s="64" t="s">
        <v>72</v>
      </c>
      <c r="AJ200" s="64" t="s">
        <v>73</v>
      </c>
      <c r="AK200" s="64" t="s">
        <v>72</v>
      </c>
      <c r="AL200" s="64" t="s">
        <v>72</v>
      </c>
      <c r="AM200" s="64" t="s">
        <v>72</v>
      </c>
      <c r="AN200" s="64" t="s">
        <v>72</v>
      </c>
      <c r="AO200" s="64" t="s">
        <v>74</v>
      </c>
      <c r="AP200" s="64" t="s">
        <v>74</v>
      </c>
      <c r="AQ200" s="64" t="s">
        <v>74</v>
      </c>
      <c r="AR200" s="64" t="s">
        <v>74</v>
      </c>
      <c r="AS200" s="64" t="s">
        <v>74</v>
      </c>
      <c r="AT200" s="64" t="s">
        <v>74</v>
      </c>
      <c r="AU200" s="64" t="s">
        <v>74</v>
      </c>
      <c r="AV200" s="64" t="s">
        <v>74</v>
      </c>
      <c r="AW200" s="64" t="s">
        <v>74</v>
      </c>
    </row>
    <row r="201" spans="1:49" s="18" customFormat="1" ht="67.150000000000006" customHeight="1" x14ac:dyDescent="0.25">
      <c r="A201" s="64" t="s">
        <v>134</v>
      </c>
      <c r="B201" s="64" t="s">
        <v>80</v>
      </c>
      <c r="C201" s="64">
        <v>2016</v>
      </c>
      <c r="D201" s="64" t="s">
        <v>227</v>
      </c>
      <c r="E201" s="64">
        <v>118</v>
      </c>
      <c r="F201" s="64" t="s">
        <v>135</v>
      </c>
      <c r="G201" s="6" t="s">
        <v>57</v>
      </c>
      <c r="H201" s="64" t="s">
        <v>58</v>
      </c>
      <c r="I201" s="64" t="s">
        <v>58</v>
      </c>
      <c r="J201" s="64" t="s">
        <v>335</v>
      </c>
      <c r="K201" s="64" t="s">
        <v>60</v>
      </c>
      <c r="L201" s="64" t="s">
        <v>60</v>
      </c>
      <c r="M201" s="6" t="s">
        <v>75</v>
      </c>
      <c r="N201" s="6" t="s">
        <v>77</v>
      </c>
      <c r="O201" s="6" t="s">
        <v>77</v>
      </c>
      <c r="P201" s="64" t="s">
        <v>336</v>
      </c>
      <c r="Q201" s="14">
        <v>518510</v>
      </c>
      <c r="R201" s="19" t="s">
        <v>77</v>
      </c>
      <c r="S201" s="19" t="s">
        <v>77</v>
      </c>
      <c r="T201" s="19" t="s">
        <v>77</v>
      </c>
      <c r="U201" s="64" t="s">
        <v>336</v>
      </c>
      <c r="V201" s="64" t="s">
        <v>337</v>
      </c>
      <c r="W201" s="70">
        <v>42447</v>
      </c>
      <c r="X201" s="12">
        <v>446991.37931034487</v>
      </c>
      <c r="Y201" s="67">
        <v>518510</v>
      </c>
      <c r="Z201" s="68" t="s">
        <v>67</v>
      </c>
      <c r="AA201" s="64" t="s">
        <v>68</v>
      </c>
      <c r="AB201" s="64" t="s">
        <v>69</v>
      </c>
      <c r="AC201" s="64" t="s">
        <v>70</v>
      </c>
      <c r="AD201" s="64" t="s">
        <v>335</v>
      </c>
      <c r="AE201" s="64" t="s">
        <v>71</v>
      </c>
      <c r="AF201" s="70">
        <v>42447</v>
      </c>
      <c r="AG201" s="70">
        <v>42457</v>
      </c>
      <c r="AH201" s="6" t="s">
        <v>57</v>
      </c>
      <c r="AI201" s="64" t="s">
        <v>72</v>
      </c>
      <c r="AJ201" s="64" t="s">
        <v>73</v>
      </c>
      <c r="AK201" s="64" t="s">
        <v>72</v>
      </c>
      <c r="AL201" s="64" t="s">
        <v>72</v>
      </c>
      <c r="AM201" s="64" t="s">
        <v>72</v>
      </c>
      <c r="AN201" s="64" t="s">
        <v>72</v>
      </c>
      <c r="AO201" s="64" t="s">
        <v>74</v>
      </c>
      <c r="AP201" s="64" t="s">
        <v>74</v>
      </c>
      <c r="AQ201" s="64" t="s">
        <v>74</v>
      </c>
      <c r="AR201" s="64" t="s">
        <v>74</v>
      </c>
      <c r="AS201" s="64" t="s">
        <v>74</v>
      </c>
      <c r="AT201" s="64" t="s">
        <v>74</v>
      </c>
      <c r="AU201" s="64" t="s">
        <v>74</v>
      </c>
      <c r="AV201" s="64" t="s">
        <v>74</v>
      </c>
      <c r="AW201" s="64" t="s">
        <v>74</v>
      </c>
    </row>
    <row r="202" spans="1:49" s="18" customFormat="1" ht="67.150000000000006" customHeight="1" x14ac:dyDescent="0.25">
      <c r="A202" s="64" t="s">
        <v>134</v>
      </c>
      <c r="B202" s="64" t="s">
        <v>54</v>
      </c>
      <c r="C202" s="64">
        <v>2016</v>
      </c>
      <c r="D202" s="64" t="s">
        <v>227</v>
      </c>
      <c r="E202" s="64">
        <v>126</v>
      </c>
      <c r="F202" s="64" t="s">
        <v>135</v>
      </c>
      <c r="G202" s="6" t="s">
        <v>57</v>
      </c>
      <c r="H202" s="64" t="s">
        <v>58</v>
      </c>
      <c r="I202" s="64" t="s">
        <v>58</v>
      </c>
      <c r="J202" s="64" t="s">
        <v>338</v>
      </c>
      <c r="K202" s="64" t="s">
        <v>207</v>
      </c>
      <c r="L202" s="64" t="s">
        <v>207</v>
      </c>
      <c r="M202" s="6" t="s">
        <v>75</v>
      </c>
      <c r="N202" s="6" t="s">
        <v>77</v>
      </c>
      <c r="O202" s="6" t="s">
        <v>77</v>
      </c>
      <c r="P202" s="64" t="s">
        <v>339</v>
      </c>
      <c r="Q202" s="14">
        <v>2885701.84</v>
      </c>
      <c r="R202" s="19" t="s">
        <v>77</v>
      </c>
      <c r="S202" s="19" t="s">
        <v>77</v>
      </c>
      <c r="T202" s="19" t="s">
        <v>77</v>
      </c>
      <c r="U202" s="64" t="s">
        <v>139</v>
      </c>
      <c r="V202" s="64" t="s">
        <v>340</v>
      </c>
      <c r="W202" s="70">
        <v>42430</v>
      </c>
      <c r="X202" s="12">
        <v>2487674</v>
      </c>
      <c r="Y202" s="67">
        <v>2885701.84</v>
      </c>
      <c r="Z202" s="68" t="s">
        <v>67</v>
      </c>
      <c r="AA202" s="64" t="s">
        <v>68</v>
      </c>
      <c r="AB202" s="64" t="s">
        <v>69</v>
      </c>
      <c r="AC202" s="64" t="s">
        <v>70</v>
      </c>
      <c r="AD202" s="64" t="s">
        <v>338</v>
      </c>
      <c r="AE202" s="64" t="s">
        <v>71</v>
      </c>
      <c r="AF202" s="70">
        <v>42430</v>
      </c>
      <c r="AG202" s="70">
        <v>42440</v>
      </c>
      <c r="AH202" s="6" t="s">
        <v>57</v>
      </c>
      <c r="AI202" s="64" t="s">
        <v>72</v>
      </c>
      <c r="AJ202" s="64" t="s">
        <v>73</v>
      </c>
      <c r="AK202" s="64" t="s">
        <v>72</v>
      </c>
      <c r="AL202" s="64" t="s">
        <v>72</v>
      </c>
      <c r="AM202" s="64" t="s">
        <v>72</v>
      </c>
      <c r="AN202" s="64" t="s">
        <v>72</v>
      </c>
      <c r="AO202" s="64" t="s">
        <v>74</v>
      </c>
      <c r="AP202" s="64" t="s">
        <v>74</v>
      </c>
      <c r="AQ202" s="64" t="s">
        <v>74</v>
      </c>
      <c r="AR202" s="64" t="s">
        <v>74</v>
      </c>
      <c r="AS202" s="64" t="s">
        <v>74</v>
      </c>
      <c r="AT202" s="64" t="s">
        <v>74</v>
      </c>
      <c r="AU202" s="64" t="s">
        <v>74</v>
      </c>
      <c r="AV202" s="64" t="s">
        <v>74</v>
      </c>
      <c r="AW202" s="64" t="s">
        <v>74</v>
      </c>
    </row>
    <row r="203" spans="1:49" s="18" customFormat="1" ht="67.150000000000006" customHeight="1" x14ac:dyDescent="0.25">
      <c r="A203" s="64" t="s">
        <v>134</v>
      </c>
      <c r="B203" s="64" t="s">
        <v>80</v>
      </c>
      <c r="C203" s="64">
        <v>2016</v>
      </c>
      <c r="D203" s="64" t="s">
        <v>227</v>
      </c>
      <c r="E203" s="64">
        <v>154</v>
      </c>
      <c r="F203" s="64" t="s">
        <v>135</v>
      </c>
      <c r="G203" s="6" t="s">
        <v>57</v>
      </c>
      <c r="H203" s="64" t="s">
        <v>58</v>
      </c>
      <c r="I203" s="64" t="s">
        <v>58</v>
      </c>
      <c r="J203" s="64" t="s">
        <v>168</v>
      </c>
      <c r="K203" s="64" t="s">
        <v>114</v>
      </c>
      <c r="L203" s="64" t="s">
        <v>114</v>
      </c>
      <c r="M203" s="6" t="s">
        <v>75</v>
      </c>
      <c r="N203" s="6" t="s">
        <v>77</v>
      </c>
      <c r="O203" s="6" t="s">
        <v>77</v>
      </c>
      <c r="P203" s="64" t="s">
        <v>142</v>
      </c>
      <c r="Q203" s="12">
        <v>6554050.5800000001</v>
      </c>
      <c r="R203" s="19" t="s">
        <v>77</v>
      </c>
      <c r="S203" s="19" t="s">
        <v>77</v>
      </c>
      <c r="T203" s="19" t="s">
        <v>77</v>
      </c>
      <c r="U203" s="64" t="s">
        <v>142</v>
      </c>
      <c r="V203" s="64" t="s">
        <v>341</v>
      </c>
      <c r="W203" s="70">
        <v>42460</v>
      </c>
      <c r="X203" s="12">
        <v>5650043.6034482764</v>
      </c>
      <c r="Y203" s="3">
        <v>6554050.5800000001</v>
      </c>
      <c r="Z203" s="68" t="s">
        <v>67</v>
      </c>
      <c r="AA203" s="64" t="s">
        <v>68</v>
      </c>
      <c r="AB203" s="64" t="s">
        <v>69</v>
      </c>
      <c r="AC203" s="64" t="s">
        <v>70</v>
      </c>
      <c r="AD203" s="64" t="s">
        <v>168</v>
      </c>
      <c r="AE203" s="64" t="s">
        <v>71</v>
      </c>
      <c r="AF203" s="70">
        <v>42460</v>
      </c>
      <c r="AG203" s="70">
        <v>42470</v>
      </c>
      <c r="AH203" s="6" t="s">
        <v>57</v>
      </c>
      <c r="AI203" s="64" t="s">
        <v>72</v>
      </c>
      <c r="AJ203" s="64" t="s">
        <v>73</v>
      </c>
      <c r="AK203" s="64" t="s">
        <v>72</v>
      </c>
      <c r="AL203" s="64" t="s">
        <v>72</v>
      </c>
      <c r="AM203" s="64" t="s">
        <v>72</v>
      </c>
      <c r="AN203" s="64" t="s">
        <v>72</v>
      </c>
      <c r="AO203" s="64" t="s">
        <v>74</v>
      </c>
      <c r="AP203" s="64" t="s">
        <v>74</v>
      </c>
      <c r="AQ203" s="64" t="s">
        <v>74</v>
      </c>
      <c r="AR203" s="64" t="s">
        <v>74</v>
      </c>
      <c r="AS203" s="64" t="s">
        <v>74</v>
      </c>
      <c r="AT203" s="64" t="s">
        <v>74</v>
      </c>
      <c r="AU203" s="64" t="s">
        <v>74</v>
      </c>
      <c r="AV203" s="64" t="s">
        <v>74</v>
      </c>
      <c r="AW203" s="64" t="s">
        <v>74</v>
      </c>
    </row>
    <row r="204" spans="1:49" s="18" customFormat="1" ht="67.150000000000006" customHeight="1" x14ac:dyDescent="0.25">
      <c r="A204" s="64" t="s">
        <v>134</v>
      </c>
      <c r="B204" s="64" t="s">
        <v>54</v>
      </c>
      <c r="C204" s="64">
        <v>2016</v>
      </c>
      <c r="D204" s="64" t="s">
        <v>227</v>
      </c>
      <c r="E204" s="64">
        <v>138</v>
      </c>
      <c r="F204" s="64" t="s">
        <v>135</v>
      </c>
      <c r="G204" s="6" t="s">
        <v>57</v>
      </c>
      <c r="H204" s="64" t="s">
        <v>58</v>
      </c>
      <c r="I204" s="64" t="s">
        <v>58</v>
      </c>
      <c r="J204" s="64" t="s">
        <v>342</v>
      </c>
      <c r="K204" s="64" t="s">
        <v>93</v>
      </c>
      <c r="L204" s="64" t="s">
        <v>93</v>
      </c>
      <c r="M204" s="6" t="s">
        <v>75</v>
      </c>
      <c r="N204" s="6" t="s">
        <v>77</v>
      </c>
      <c r="O204" s="6" t="s">
        <v>77</v>
      </c>
      <c r="P204" s="64" t="s">
        <v>343</v>
      </c>
      <c r="Q204" s="12">
        <v>11600000</v>
      </c>
      <c r="R204" s="19" t="s">
        <v>77</v>
      </c>
      <c r="S204" s="19" t="s">
        <v>77</v>
      </c>
      <c r="T204" s="19" t="s">
        <v>77</v>
      </c>
      <c r="U204" s="64" t="s">
        <v>343</v>
      </c>
      <c r="V204" s="64" t="s">
        <v>344</v>
      </c>
      <c r="W204" s="70">
        <v>42457</v>
      </c>
      <c r="X204" s="12">
        <v>10000000</v>
      </c>
      <c r="Y204" s="3">
        <v>11600000</v>
      </c>
      <c r="Z204" s="68" t="s">
        <v>67</v>
      </c>
      <c r="AA204" s="64" t="s">
        <v>68</v>
      </c>
      <c r="AB204" s="64" t="s">
        <v>69</v>
      </c>
      <c r="AC204" s="64" t="s">
        <v>70</v>
      </c>
      <c r="AD204" s="64" t="s">
        <v>342</v>
      </c>
      <c r="AE204" s="64" t="s">
        <v>71</v>
      </c>
      <c r="AF204" s="70">
        <v>42457</v>
      </c>
      <c r="AG204" s="70">
        <v>42467</v>
      </c>
      <c r="AH204" s="6" t="s">
        <v>57</v>
      </c>
      <c r="AI204" s="64" t="s">
        <v>72</v>
      </c>
      <c r="AJ204" s="64" t="s">
        <v>73</v>
      </c>
      <c r="AK204" s="64" t="s">
        <v>72</v>
      </c>
      <c r="AL204" s="64" t="s">
        <v>72</v>
      </c>
      <c r="AM204" s="64" t="s">
        <v>72</v>
      </c>
      <c r="AN204" s="64" t="s">
        <v>72</v>
      </c>
      <c r="AO204" s="64" t="s">
        <v>74</v>
      </c>
      <c r="AP204" s="64" t="s">
        <v>74</v>
      </c>
      <c r="AQ204" s="64" t="s">
        <v>74</v>
      </c>
      <c r="AR204" s="64" t="s">
        <v>74</v>
      </c>
      <c r="AS204" s="64" t="s">
        <v>74</v>
      </c>
      <c r="AT204" s="64" t="s">
        <v>74</v>
      </c>
      <c r="AU204" s="64" t="s">
        <v>74</v>
      </c>
      <c r="AV204" s="64" t="s">
        <v>74</v>
      </c>
      <c r="AW204" s="64" t="s">
        <v>74</v>
      </c>
    </row>
    <row r="205" spans="1:49" s="18" customFormat="1" ht="67.150000000000006" customHeight="1" x14ac:dyDescent="0.25">
      <c r="A205" s="64" t="s">
        <v>134</v>
      </c>
      <c r="B205" s="64" t="s">
        <v>54</v>
      </c>
      <c r="C205" s="64">
        <v>2016</v>
      </c>
      <c r="D205" s="64" t="s">
        <v>227</v>
      </c>
      <c r="E205" s="64">
        <v>142</v>
      </c>
      <c r="F205" s="64" t="s">
        <v>135</v>
      </c>
      <c r="G205" s="6" t="s">
        <v>57</v>
      </c>
      <c r="H205" s="64" t="s">
        <v>58</v>
      </c>
      <c r="I205" s="64" t="s">
        <v>58</v>
      </c>
      <c r="J205" s="64" t="s">
        <v>345</v>
      </c>
      <c r="K205" s="64" t="s">
        <v>93</v>
      </c>
      <c r="L205" s="64" t="s">
        <v>93</v>
      </c>
      <c r="M205" s="6" t="s">
        <v>75</v>
      </c>
      <c r="N205" s="6" t="s">
        <v>77</v>
      </c>
      <c r="O205" s="6" t="s">
        <v>77</v>
      </c>
      <c r="P205" s="64" t="s">
        <v>346</v>
      </c>
      <c r="Q205" s="14">
        <v>5800000</v>
      </c>
      <c r="R205" s="19" t="s">
        <v>77</v>
      </c>
      <c r="S205" s="19" t="s">
        <v>77</v>
      </c>
      <c r="T205" s="19" t="s">
        <v>77</v>
      </c>
      <c r="U205" s="64" t="s">
        <v>346</v>
      </c>
      <c r="V205" s="64" t="s">
        <v>347</v>
      </c>
      <c r="W205" s="70">
        <v>42457</v>
      </c>
      <c r="X205" s="12">
        <v>5000000</v>
      </c>
      <c r="Y205" s="67">
        <v>5800000</v>
      </c>
      <c r="Z205" s="68" t="s">
        <v>67</v>
      </c>
      <c r="AA205" s="64" t="s">
        <v>68</v>
      </c>
      <c r="AB205" s="64" t="s">
        <v>69</v>
      </c>
      <c r="AC205" s="64" t="s">
        <v>70</v>
      </c>
      <c r="AD205" s="64" t="s">
        <v>345</v>
      </c>
      <c r="AE205" s="64" t="s">
        <v>71</v>
      </c>
      <c r="AF205" s="70">
        <v>42457</v>
      </c>
      <c r="AG205" s="70">
        <v>42477</v>
      </c>
      <c r="AH205" s="6" t="s">
        <v>57</v>
      </c>
      <c r="AI205" s="64" t="s">
        <v>72</v>
      </c>
      <c r="AJ205" s="64" t="s">
        <v>73</v>
      </c>
      <c r="AK205" s="64" t="s">
        <v>72</v>
      </c>
      <c r="AL205" s="64" t="s">
        <v>72</v>
      </c>
      <c r="AM205" s="64" t="s">
        <v>72</v>
      </c>
      <c r="AN205" s="64" t="s">
        <v>72</v>
      </c>
      <c r="AO205" s="64" t="s">
        <v>74</v>
      </c>
      <c r="AP205" s="64" t="s">
        <v>74</v>
      </c>
      <c r="AQ205" s="64" t="s">
        <v>74</v>
      </c>
      <c r="AR205" s="64" t="s">
        <v>74</v>
      </c>
      <c r="AS205" s="64" t="s">
        <v>74</v>
      </c>
      <c r="AT205" s="64" t="s">
        <v>74</v>
      </c>
      <c r="AU205" s="64" t="s">
        <v>74</v>
      </c>
      <c r="AV205" s="64" t="s">
        <v>74</v>
      </c>
      <c r="AW205" s="64" t="s">
        <v>74</v>
      </c>
    </row>
    <row r="206" spans="1:49" s="18" customFormat="1" ht="67.150000000000006" customHeight="1" x14ac:dyDescent="0.25">
      <c r="A206" s="64" t="s">
        <v>134</v>
      </c>
      <c r="B206" s="64" t="s">
        <v>54</v>
      </c>
      <c r="C206" s="64">
        <v>2016</v>
      </c>
      <c r="D206" s="64" t="s">
        <v>227</v>
      </c>
      <c r="E206" s="64">
        <v>141</v>
      </c>
      <c r="F206" s="64" t="s">
        <v>135</v>
      </c>
      <c r="G206" s="6" t="s">
        <v>57</v>
      </c>
      <c r="H206" s="64" t="s">
        <v>58</v>
      </c>
      <c r="I206" s="64" t="s">
        <v>58</v>
      </c>
      <c r="J206" s="64" t="s">
        <v>345</v>
      </c>
      <c r="K206" s="64" t="s">
        <v>93</v>
      </c>
      <c r="L206" s="64" t="s">
        <v>93</v>
      </c>
      <c r="M206" s="6" t="s">
        <v>75</v>
      </c>
      <c r="N206" s="6" t="s">
        <v>77</v>
      </c>
      <c r="O206" s="6" t="s">
        <v>77</v>
      </c>
      <c r="P206" s="64" t="s">
        <v>348</v>
      </c>
      <c r="Q206" s="14">
        <v>5800000</v>
      </c>
      <c r="R206" s="19" t="s">
        <v>77</v>
      </c>
      <c r="S206" s="19" t="s">
        <v>77</v>
      </c>
      <c r="T206" s="19" t="s">
        <v>77</v>
      </c>
      <c r="U206" s="64" t="s">
        <v>348</v>
      </c>
      <c r="V206" s="64" t="s">
        <v>349</v>
      </c>
      <c r="W206" s="70">
        <v>42457</v>
      </c>
      <c r="X206" s="12">
        <v>5000000</v>
      </c>
      <c r="Y206" s="67">
        <v>5800000</v>
      </c>
      <c r="Z206" s="68" t="s">
        <v>67</v>
      </c>
      <c r="AA206" s="64" t="s">
        <v>68</v>
      </c>
      <c r="AB206" s="64" t="s">
        <v>69</v>
      </c>
      <c r="AC206" s="64" t="s">
        <v>70</v>
      </c>
      <c r="AD206" s="64" t="s">
        <v>345</v>
      </c>
      <c r="AE206" s="64" t="s">
        <v>71</v>
      </c>
      <c r="AF206" s="70">
        <v>42457</v>
      </c>
      <c r="AG206" s="70">
        <v>42477</v>
      </c>
      <c r="AH206" s="6" t="s">
        <v>57</v>
      </c>
      <c r="AI206" s="64" t="s">
        <v>72</v>
      </c>
      <c r="AJ206" s="64" t="s">
        <v>73</v>
      </c>
      <c r="AK206" s="64" t="s">
        <v>72</v>
      </c>
      <c r="AL206" s="64" t="s">
        <v>72</v>
      </c>
      <c r="AM206" s="64" t="s">
        <v>72</v>
      </c>
      <c r="AN206" s="64" t="s">
        <v>72</v>
      </c>
      <c r="AO206" s="64" t="s">
        <v>74</v>
      </c>
      <c r="AP206" s="64" t="s">
        <v>74</v>
      </c>
      <c r="AQ206" s="64" t="s">
        <v>74</v>
      </c>
      <c r="AR206" s="64" t="s">
        <v>74</v>
      </c>
      <c r="AS206" s="64" t="s">
        <v>74</v>
      </c>
      <c r="AT206" s="64" t="s">
        <v>74</v>
      </c>
      <c r="AU206" s="64" t="s">
        <v>74</v>
      </c>
      <c r="AV206" s="64" t="s">
        <v>74</v>
      </c>
      <c r="AW206" s="64" t="s">
        <v>74</v>
      </c>
    </row>
    <row r="207" spans="1:49" s="18" customFormat="1" ht="30" customHeight="1" x14ac:dyDescent="0.25">
      <c r="A207" s="211" t="s">
        <v>134</v>
      </c>
      <c r="B207" s="211" t="s">
        <v>80</v>
      </c>
      <c r="C207" s="146">
        <v>2016</v>
      </c>
      <c r="D207" s="211" t="s">
        <v>227</v>
      </c>
      <c r="E207" s="149">
        <v>273</v>
      </c>
      <c r="F207" s="146" t="s">
        <v>135</v>
      </c>
      <c r="G207" s="149" t="s">
        <v>57</v>
      </c>
      <c r="H207" s="211" t="s">
        <v>58</v>
      </c>
      <c r="I207" s="211" t="s">
        <v>58</v>
      </c>
      <c r="J207" s="222" t="s">
        <v>350</v>
      </c>
      <c r="K207" s="155" t="s">
        <v>97</v>
      </c>
      <c r="L207" s="155" t="s">
        <v>97</v>
      </c>
      <c r="M207" s="6" t="s">
        <v>75</v>
      </c>
      <c r="N207" s="6" t="s">
        <v>77</v>
      </c>
      <c r="O207" s="6" t="s">
        <v>77</v>
      </c>
      <c r="P207" s="10" t="s">
        <v>351</v>
      </c>
      <c r="Q207" s="42">
        <v>14742178.300000001</v>
      </c>
      <c r="R207" s="6" t="s">
        <v>77</v>
      </c>
      <c r="S207" s="6" t="s">
        <v>77</v>
      </c>
      <c r="T207" s="6" t="s">
        <v>77</v>
      </c>
      <c r="U207" s="10" t="s">
        <v>351</v>
      </c>
      <c r="V207" s="146" t="s">
        <v>352</v>
      </c>
      <c r="W207" s="168">
        <v>42460</v>
      </c>
      <c r="X207" s="223">
        <v>12708774.4</v>
      </c>
      <c r="Y207" s="226">
        <v>14742178.300000001</v>
      </c>
      <c r="Z207" s="146" t="s">
        <v>67</v>
      </c>
      <c r="AA207" s="146" t="s">
        <v>68</v>
      </c>
      <c r="AB207" s="219" t="s">
        <v>69</v>
      </c>
      <c r="AC207" s="219" t="s">
        <v>70</v>
      </c>
      <c r="AD207" s="146" t="s">
        <v>350</v>
      </c>
      <c r="AE207" s="146" t="s">
        <v>71</v>
      </c>
      <c r="AF207" s="168">
        <v>42460</v>
      </c>
      <c r="AG207" s="168">
        <v>42471</v>
      </c>
      <c r="AH207" s="149" t="s">
        <v>57</v>
      </c>
      <c r="AI207" s="146" t="s">
        <v>72</v>
      </c>
      <c r="AJ207" s="146" t="s">
        <v>73</v>
      </c>
      <c r="AK207" s="146" t="s">
        <v>72</v>
      </c>
      <c r="AL207" s="146" t="s">
        <v>72</v>
      </c>
      <c r="AM207" s="146" t="s">
        <v>72</v>
      </c>
      <c r="AN207" s="146" t="s">
        <v>72</v>
      </c>
      <c r="AO207" s="146" t="s">
        <v>74</v>
      </c>
      <c r="AP207" s="146" t="s">
        <v>74</v>
      </c>
      <c r="AQ207" s="146" t="s">
        <v>74</v>
      </c>
      <c r="AR207" s="146" t="s">
        <v>74</v>
      </c>
      <c r="AS207" s="146" t="s">
        <v>74</v>
      </c>
      <c r="AT207" s="146" t="s">
        <v>74</v>
      </c>
      <c r="AU207" s="146" t="s">
        <v>74</v>
      </c>
      <c r="AV207" s="146" t="s">
        <v>74</v>
      </c>
      <c r="AW207" s="146" t="s">
        <v>74</v>
      </c>
    </row>
    <row r="208" spans="1:49" s="18" customFormat="1" ht="30" customHeight="1" x14ac:dyDescent="0.25">
      <c r="A208" s="212"/>
      <c r="B208" s="212"/>
      <c r="C208" s="147"/>
      <c r="D208" s="212"/>
      <c r="E208" s="150"/>
      <c r="F208" s="147"/>
      <c r="G208" s="150"/>
      <c r="H208" s="212"/>
      <c r="I208" s="212"/>
      <c r="J208" s="222"/>
      <c r="K208" s="155"/>
      <c r="L208" s="155"/>
      <c r="M208" s="6" t="s">
        <v>75</v>
      </c>
      <c r="N208" s="6" t="s">
        <v>77</v>
      </c>
      <c r="O208" s="6" t="s">
        <v>77</v>
      </c>
      <c r="P208" s="10" t="s">
        <v>64</v>
      </c>
      <c r="Q208" s="6" t="s">
        <v>75</v>
      </c>
      <c r="R208" s="6" t="s">
        <v>77</v>
      </c>
      <c r="S208" s="6" t="s">
        <v>77</v>
      </c>
      <c r="T208" s="6" t="s">
        <v>77</v>
      </c>
      <c r="U208" s="6" t="s">
        <v>320</v>
      </c>
      <c r="V208" s="147"/>
      <c r="W208" s="169"/>
      <c r="X208" s="224"/>
      <c r="Y208" s="227"/>
      <c r="Z208" s="147"/>
      <c r="AA208" s="147"/>
      <c r="AB208" s="220"/>
      <c r="AC208" s="220"/>
      <c r="AD208" s="147"/>
      <c r="AE208" s="147"/>
      <c r="AF208" s="169"/>
      <c r="AG208" s="169"/>
      <c r="AH208" s="150"/>
      <c r="AI208" s="147"/>
      <c r="AJ208" s="147"/>
      <c r="AK208" s="147"/>
      <c r="AL208" s="147"/>
      <c r="AM208" s="147"/>
      <c r="AN208" s="147"/>
      <c r="AO208" s="147"/>
      <c r="AP208" s="147"/>
      <c r="AQ208" s="147"/>
      <c r="AR208" s="147"/>
      <c r="AS208" s="147"/>
      <c r="AT208" s="147"/>
      <c r="AU208" s="147"/>
      <c r="AV208" s="147"/>
      <c r="AW208" s="147"/>
    </row>
    <row r="209" spans="1:49" s="18" customFormat="1" ht="22.9" customHeight="1" x14ac:dyDescent="0.25">
      <c r="A209" s="213"/>
      <c r="B209" s="213"/>
      <c r="C209" s="148"/>
      <c r="D209" s="213"/>
      <c r="E209" s="151"/>
      <c r="F209" s="148"/>
      <c r="G209" s="151"/>
      <c r="H209" s="213"/>
      <c r="I209" s="213"/>
      <c r="J209" s="222"/>
      <c r="K209" s="155"/>
      <c r="L209" s="155"/>
      <c r="M209" s="6" t="s">
        <v>75</v>
      </c>
      <c r="N209" s="6" t="s">
        <v>77</v>
      </c>
      <c r="O209" s="6" t="s">
        <v>77</v>
      </c>
      <c r="P209" s="10" t="s">
        <v>64</v>
      </c>
      <c r="Q209" s="6" t="s">
        <v>75</v>
      </c>
      <c r="R209" s="6" t="s">
        <v>77</v>
      </c>
      <c r="S209" s="6" t="s">
        <v>77</v>
      </c>
      <c r="T209" s="6" t="s">
        <v>77</v>
      </c>
      <c r="U209" s="6" t="s">
        <v>320</v>
      </c>
      <c r="V209" s="148"/>
      <c r="W209" s="170"/>
      <c r="X209" s="225"/>
      <c r="Y209" s="228"/>
      <c r="Z209" s="148"/>
      <c r="AA209" s="148"/>
      <c r="AB209" s="221"/>
      <c r="AC209" s="221"/>
      <c r="AD209" s="148"/>
      <c r="AE209" s="148"/>
      <c r="AF209" s="170"/>
      <c r="AG209" s="170"/>
      <c r="AH209" s="151"/>
      <c r="AI209" s="148"/>
      <c r="AJ209" s="148"/>
      <c r="AK209" s="148"/>
      <c r="AL209" s="148"/>
      <c r="AM209" s="148"/>
      <c r="AN209" s="148"/>
      <c r="AO209" s="148"/>
      <c r="AP209" s="148"/>
      <c r="AQ209" s="148"/>
      <c r="AR209" s="148"/>
      <c r="AS209" s="148"/>
      <c r="AT209" s="148"/>
      <c r="AU209" s="148"/>
      <c r="AV209" s="148"/>
      <c r="AW209" s="148"/>
    </row>
    <row r="210" spans="1:49" s="18" customFormat="1" ht="25.15" customHeight="1" x14ac:dyDescent="0.25">
      <c r="A210" s="146" t="s">
        <v>53</v>
      </c>
      <c r="B210" s="146" t="s">
        <v>80</v>
      </c>
      <c r="C210" s="146">
        <v>2016</v>
      </c>
      <c r="D210" s="146" t="s">
        <v>353</v>
      </c>
      <c r="E210" s="149">
        <v>35</v>
      </c>
      <c r="F210" s="146" t="s">
        <v>56</v>
      </c>
      <c r="G210" s="149" t="s">
        <v>57</v>
      </c>
      <c r="H210" s="146" t="s">
        <v>58</v>
      </c>
      <c r="I210" s="146" t="s">
        <v>58</v>
      </c>
      <c r="J210" s="155" t="s">
        <v>293</v>
      </c>
      <c r="K210" s="155" t="s">
        <v>93</v>
      </c>
      <c r="L210" s="155" t="s">
        <v>93</v>
      </c>
      <c r="M210" s="68" t="s">
        <v>294</v>
      </c>
      <c r="N210" s="68" t="s">
        <v>295</v>
      </c>
      <c r="O210" s="68" t="s">
        <v>296</v>
      </c>
      <c r="P210" s="10" t="s">
        <v>64</v>
      </c>
      <c r="Q210" s="12">
        <v>116186.79</v>
      </c>
      <c r="R210" s="68" t="s">
        <v>294</v>
      </c>
      <c r="S210" s="68" t="s">
        <v>295</v>
      </c>
      <c r="T210" s="68" t="s">
        <v>296</v>
      </c>
      <c r="U210" s="10" t="s">
        <v>65</v>
      </c>
      <c r="V210" s="68" t="s">
        <v>354</v>
      </c>
      <c r="W210" s="17">
        <v>42464</v>
      </c>
      <c r="X210" s="4">
        <v>96821.275862068971</v>
      </c>
      <c r="Y210" s="3">
        <v>112312.68</v>
      </c>
      <c r="Z210" s="68" t="s">
        <v>67</v>
      </c>
      <c r="AA210" s="68" t="s">
        <v>68</v>
      </c>
      <c r="AB210" s="68" t="s">
        <v>69</v>
      </c>
      <c r="AC210" s="68" t="s">
        <v>70</v>
      </c>
      <c r="AD210" s="68" t="s">
        <v>293</v>
      </c>
      <c r="AE210" s="68" t="s">
        <v>71</v>
      </c>
      <c r="AF210" s="17">
        <v>42464</v>
      </c>
      <c r="AG210" s="17">
        <v>42467</v>
      </c>
      <c r="AH210" s="149" t="s">
        <v>57</v>
      </c>
      <c r="AI210" s="146" t="s">
        <v>72</v>
      </c>
      <c r="AJ210" s="146" t="s">
        <v>73</v>
      </c>
      <c r="AK210" s="146" t="s">
        <v>72</v>
      </c>
      <c r="AL210" s="146" t="s">
        <v>72</v>
      </c>
      <c r="AM210" s="146" t="s">
        <v>72</v>
      </c>
      <c r="AN210" s="146" t="s">
        <v>72</v>
      </c>
      <c r="AO210" s="146" t="s">
        <v>74</v>
      </c>
      <c r="AP210" s="146" t="s">
        <v>74</v>
      </c>
      <c r="AQ210" s="146" t="s">
        <v>74</v>
      </c>
      <c r="AR210" s="146" t="s">
        <v>74</v>
      </c>
      <c r="AS210" s="146" t="s">
        <v>74</v>
      </c>
      <c r="AT210" s="146" t="s">
        <v>74</v>
      </c>
      <c r="AU210" s="146" t="s">
        <v>74</v>
      </c>
      <c r="AV210" s="146" t="s">
        <v>74</v>
      </c>
      <c r="AW210" s="146" t="s">
        <v>74</v>
      </c>
    </row>
    <row r="211" spans="1:49" s="18" customFormat="1" ht="25.15" customHeight="1" x14ac:dyDescent="0.25">
      <c r="A211" s="147"/>
      <c r="B211" s="147"/>
      <c r="C211" s="147"/>
      <c r="D211" s="147"/>
      <c r="E211" s="150"/>
      <c r="F211" s="147"/>
      <c r="G211" s="150"/>
      <c r="H211" s="147"/>
      <c r="I211" s="147"/>
      <c r="J211" s="155"/>
      <c r="K211" s="155"/>
      <c r="L211" s="155"/>
      <c r="M211" s="6" t="s">
        <v>75</v>
      </c>
      <c r="N211" s="6" t="s">
        <v>77</v>
      </c>
      <c r="O211" s="6" t="s">
        <v>77</v>
      </c>
      <c r="P211" s="68" t="s">
        <v>299</v>
      </c>
      <c r="Q211" s="4">
        <v>166246.06</v>
      </c>
      <c r="R211" s="19" t="s">
        <v>77</v>
      </c>
      <c r="S211" s="19" t="s">
        <v>77</v>
      </c>
      <c r="T211" s="19" t="s">
        <v>77</v>
      </c>
      <c r="U211" s="68" t="s">
        <v>299</v>
      </c>
      <c r="V211" s="68" t="s">
        <v>355</v>
      </c>
      <c r="W211" s="17">
        <v>42464</v>
      </c>
      <c r="X211" s="4">
        <v>5261.5000000000009</v>
      </c>
      <c r="Y211" s="5">
        <v>6103.34</v>
      </c>
      <c r="Z211" s="68" t="s">
        <v>67</v>
      </c>
      <c r="AA211" s="68" t="s">
        <v>68</v>
      </c>
      <c r="AB211" s="68" t="s">
        <v>69</v>
      </c>
      <c r="AC211" s="68" t="s">
        <v>70</v>
      </c>
      <c r="AD211" s="68" t="s">
        <v>293</v>
      </c>
      <c r="AE211" s="68" t="s">
        <v>71</v>
      </c>
      <c r="AF211" s="17">
        <v>42464</v>
      </c>
      <c r="AG211" s="17">
        <v>42467</v>
      </c>
      <c r="AH211" s="150"/>
      <c r="AI211" s="147"/>
      <c r="AJ211" s="147"/>
      <c r="AK211" s="147"/>
      <c r="AL211" s="147"/>
      <c r="AM211" s="147"/>
      <c r="AN211" s="147"/>
      <c r="AO211" s="147"/>
      <c r="AP211" s="147"/>
      <c r="AQ211" s="147"/>
      <c r="AR211" s="147"/>
      <c r="AS211" s="147"/>
      <c r="AT211" s="147"/>
      <c r="AU211" s="147"/>
      <c r="AV211" s="147"/>
      <c r="AW211" s="147"/>
    </row>
    <row r="212" spans="1:49" s="18" customFormat="1" ht="25.15" customHeight="1" x14ac:dyDescent="0.25">
      <c r="A212" s="148"/>
      <c r="B212" s="148"/>
      <c r="C212" s="148"/>
      <c r="D212" s="148"/>
      <c r="E212" s="151"/>
      <c r="F212" s="148"/>
      <c r="G212" s="151"/>
      <c r="H212" s="148"/>
      <c r="I212" s="148"/>
      <c r="J212" s="155"/>
      <c r="K212" s="155"/>
      <c r="L212" s="155"/>
      <c r="M212" s="6" t="s">
        <v>75</v>
      </c>
      <c r="N212" s="6" t="s">
        <v>77</v>
      </c>
      <c r="O212" s="6" t="s">
        <v>77</v>
      </c>
      <c r="P212" s="68" t="s">
        <v>304</v>
      </c>
      <c r="Q212" s="4">
        <v>94360.78</v>
      </c>
      <c r="R212" s="19" t="s">
        <v>77</v>
      </c>
      <c r="S212" s="19" t="s">
        <v>77</v>
      </c>
      <c r="T212" s="19" t="s">
        <v>77</v>
      </c>
      <c r="U212" s="68" t="s">
        <v>304</v>
      </c>
      <c r="V212" s="68" t="s">
        <v>356</v>
      </c>
      <c r="W212" s="17">
        <v>42464</v>
      </c>
      <c r="X212" s="4">
        <v>2167.5000000000005</v>
      </c>
      <c r="Y212" s="3">
        <v>2514.3000000000002</v>
      </c>
      <c r="Z212" s="68" t="s">
        <v>67</v>
      </c>
      <c r="AA212" s="68" t="s">
        <v>68</v>
      </c>
      <c r="AB212" s="68" t="s">
        <v>69</v>
      </c>
      <c r="AC212" s="68" t="s">
        <v>70</v>
      </c>
      <c r="AD212" s="68" t="s">
        <v>293</v>
      </c>
      <c r="AE212" s="68" t="s">
        <v>71</v>
      </c>
      <c r="AF212" s="17">
        <v>42464</v>
      </c>
      <c r="AG212" s="17">
        <v>42467</v>
      </c>
      <c r="AH212" s="151"/>
      <c r="AI212" s="148"/>
      <c r="AJ212" s="148"/>
      <c r="AK212" s="148"/>
      <c r="AL212" s="148"/>
      <c r="AM212" s="148"/>
      <c r="AN212" s="148"/>
      <c r="AO212" s="148"/>
      <c r="AP212" s="148"/>
      <c r="AQ212" s="148"/>
      <c r="AR212" s="148"/>
      <c r="AS212" s="148"/>
      <c r="AT212" s="148"/>
      <c r="AU212" s="148"/>
      <c r="AV212" s="148"/>
      <c r="AW212" s="148"/>
    </row>
    <row r="213" spans="1:49" s="18" customFormat="1" ht="25.15" customHeight="1" x14ac:dyDescent="0.25">
      <c r="A213" s="146" t="s">
        <v>53</v>
      </c>
      <c r="B213" s="146" t="s">
        <v>80</v>
      </c>
      <c r="C213" s="146">
        <v>2016</v>
      </c>
      <c r="D213" s="146" t="s">
        <v>353</v>
      </c>
      <c r="E213" s="149">
        <v>34</v>
      </c>
      <c r="F213" s="146" t="s">
        <v>56</v>
      </c>
      <c r="G213" s="149" t="s">
        <v>57</v>
      </c>
      <c r="H213" s="146" t="s">
        <v>58</v>
      </c>
      <c r="I213" s="146" t="s">
        <v>58</v>
      </c>
      <c r="J213" s="155" t="s">
        <v>275</v>
      </c>
      <c r="K213" s="155" t="s">
        <v>312</v>
      </c>
      <c r="L213" s="155" t="s">
        <v>312</v>
      </c>
      <c r="M213" s="6" t="s">
        <v>75</v>
      </c>
      <c r="N213" s="6" t="s">
        <v>77</v>
      </c>
      <c r="O213" s="6" t="s">
        <v>77</v>
      </c>
      <c r="P213" s="68" t="s">
        <v>205</v>
      </c>
      <c r="Q213" s="12">
        <v>3461.44</v>
      </c>
      <c r="R213" s="19" t="s">
        <v>77</v>
      </c>
      <c r="S213" s="19" t="s">
        <v>77</v>
      </c>
      <c r="T213" s="19" t="s">
        <v>77</v>
      </c>
      <c r="U213" s="68" t="s">
        <v>205</v>
      </c>
      <c r="V213" s="68" t="s">
        <v>357</v>
      </c>
      <c r="W213" s="17">
        <v>42464</v>
      </c>
      <c r="X213" s="4">
        <v>2984.0000000000005</v>
      </c>
      <c r="Y213" s="3">
        <v>3461.44</v>
      </c>
      <c r="Z213" s="68" t="s">
        <v>67</v>
      </c>
      <c r="AA213" s="68" t="s">
        <v>68</v>
      </c>
      <c r="AB213" s="68" t="s">
        <v>69</v>
      </c>
      <c r="AC213" s="68" t="s">
        <v>70</v>
      </c>
      <c r="AD213" s="68" t="s">
        <v>275</v>
      </c>
      <c r="AE213" s="68" t="s">
        <v>71</v>
      </c>
      <c r="AF213" s="17">
        <v>42464</v>
      </c>
      <c r="AG213" s="17">
        <v>42467</v>
      </c>
      <c r="AH213" s="149" t="s">
        <v>57</v>
      </c>
      <c r="AI213" s="146" t="s">
        <v>72</v>
      </c>
      <c r="AJ213" s="146" t="s">
        <v>73</v>
      </c>
      <c r="AK213" s="146" t="s">
        <v>72</v>
      </c>
      <c r="AL213" s="146" t="s">
        <v>72</v>
      </c>
      <c r="AM213" s="146" t="s">
        <v>72</v>
      </c>
      <c r="AN213" s="146" t="s">
        <v>72</v>
      </c>
      <c r="AO213" s="146" t="s">
        <v>74</v>
      </c>
      <c r="AP213" s="146" t="s">
        <v>74</v>
      </c>
      <c r="AQ213" s="146" t="s">
        <v>74</v>
      </c>
      <c r="AR213" s="146" t="s">
        <v>74</v>
      </c>
      <c r="AS213" s="146" t="s">
        <v>74</v>
      </c>
      <c r="AT213" s="146" t="s">
        <v>74</v>
      </c>
      <c r="AU213" s="146" t="s">
        <v>74</v>
      </c>
      <c r="AV213" s="146" t="s">
        <v>74</v>
      </c>
      <c r="AW213" s="146" t="s">
        <v>74</v>
      </c>
    </row>
    <row r="214" spans="1:49" s="18" customFormat="1" ht="25.15" customHeight="1" x14ac:dyDescent="0.25">
      <c r="A214" s="147"/>
      <c r="B214" s="147"/>
      <c r="C214" s="147"/>
      <c r="D214" s="147"/>
      <c r="E214" s="150"/>
      <c r="F214" s="147"/>
      <c r="G214" s="150"/>
      <c r="H214" s="147"/>
      <c r="I214" s="147"/>
      <c r="J214" s="155"/>
      <c r="K214" s="155"/>
      <c r="L214" s="155"/>
      <c r="M214" s="6" t="s">
        <v>75</v>
      </c>
      <c r="N214" s="6" t="s">
        <v>77</v>
      </c>
      <c r="O214" s="6" t="s">
        <v>77</v>
      </c>
      <c r="P214" s="68" t="s">
        <v>299</v>
      </c>
      <c r="Q214" s="4">
        <v>11132.81</v>
      </c>
      <c r="R214" s="19" t="s">
        <v>77</v>
      </c>
      <c r="S214" s="19" t="s">
        <v>77</v>
      </c>
      <c r="T214" s="19" t="s">
        <v>77</v>
      </c>
      <c r="U214" s="68" t="s">
        <v>299</v>
      </c>
      <c r="V214" s="68" t="s">
        <v>358</v>
      </c>
      <c r="W214" s="17">
        <v>42464</v>
      </c>
      <c r="X214" s="4">
        <v>2509.4827586206898</v>
      </c>
      <c r="Y214" s="5">
        <v>2911</v>
      </c>
      <c r="Z214" s="68" t="s">
        <v>67</v>
      </c>
      <c r="AA214" s="68" t="s">
        <v>68</v>
      </c>
      <c r="AB214" s="68" t="s">
        <v>69</v>
      </c>
      <c r="AC214" s="68" t="s">
        <v>70</v>
      </c>
      <c r="AD214" s="68" t="s">
        <v>275</v>
      </c>
      <c r="AE214" s="68" t="s">
        <v>71</v>
      </c>
      <c r="AF214" s="17">
        <v>42464</v>
      </c>
      <c r="AG214" s="17">
        <v>42467</v>
      </c>
      <c r="AH214" s="150"/>
      <c r="AI214" s="147"/>
      <c r="AJ214" s="147"/>
      <c r="AK214" s="147"/>
      <c r="AL214" s="147"/>
      <c r="AM214" s="147"/>
      <c r="AN214" s="147"/>
      <c r="AO214" s="147"/>
      <c r="AP214" s="147"/>
      <c r="AQ214" s="147"/>
      <c r="AR214" s="147"/>
      <c r="AS214" s="147"/>
      <c r="AT214" s="147"/>
      <c r="AU214" s="147"/>
      <c r="AV214" s="147"/>
      <c r="AW214" s="147"/>
    </row>
    <row r="215" spans="1:49" s="18" customFormat="1" ht="25.15" customHeight="1" x14ac:dyDescent="0.25">
      <c r="A215" s="147"/>
      <c r="B215" s="147"/>
      <c r="C215" s="147"/>
      <c r="D215" s="147"/>
      <c r="E215" s="150"/>
      <c r="F215" s="147"/>
      <c r="G215" s="150"/>
      <c r="H215" s="147"/>
      <c r="I215" s="147"/>
      <c r="J215" s="155"/>
      <c r="K215" s="155"/>
      <c r="L215" s="155"/>
      <c r="M215" s="68" t="s">
        <v>294</v>
      </c>
      <c r="N215" s="68" t="s">
        <v>295</v>
      </c>
      <c r="O215" s="68" t="s">
        <v>296</v>
      </c>
      <c r="P215" s="10" t="s">
        <v>64</v>
      </c>
      <c r="Q215" s="4">
        <v>2701.09</v>
      </c>
      <c r="R215" s="68" t="s">
        <v>294</v>
      </c>
      <c r="S215" s="68" t="s">
        <v>295</v>
      </c>
      <c r="T215" s="68" t="s">
        <v>296</v>
      </c>
      <c r="U215" s="10" t="s">
        <v>123</v>
      </c>
      <c r="V215" s="68" t="s">
        <v>359</v>
      </c>
      <c r="W215" s="17">
        <v>42464</v>
      </c>
      <c r="X215" s="4">
        <v>2194.9396551724139</v>
      </c>
      <c r="Y215" s="5">
        <v>2546.13</v>
      </c>
      <c r="Z215" s="68" t="s">
        <v>67</v>
      </c>
      <c r="AA215" s="68" t="s">
        <v>68</v>
      </c>
      <c r="AB215" s="68" t="s">
        <v>69</v>
      </c>
      <c r="AC215" s="68" t="s">
        <v>70</v>
      </c>
      <c r="AD215" s="68" t="s">
        <v>275</v>
      </c>
      <c r="AE215" s="68" t="s">
        <v>71</v>
      </c>
      <c r="AF215" s="17">
        <v>42464</v>
      </c>
      <c r="AG215" s="17">
        <v>42467</v>
      </c>
      <c r="AH215" s="150"/>
      <c r="AI215" s="147"/>
      <c r="AJ215" s="147"/>
      <c r="AK215" s="147"/>
      <c r="AL215" s="147"/>
      <c r="AM215" s="147"/>
      <c r="AN215" s="147"/>
      <c r="AO215" s="147"/>
      <c r="AP215" s="147"/>
      <c r="AQ215" s="147"/>
      <c r="AR215" s="147"/>
      <c r="AS215" s="147"/>
      <c r="AT215" s="147"/>
      <c r="AU215" s="147"/>
      <c r="AV215" s="147"/>
      <c r="AW215" s="147"/>
    </row>
    <row r="216" spans="1:49" s="18" customFormat="1" ht="25.15" customHeight="1" x14ac:dyDescent="0.25">
      <c r="A216" s="148"/>
      <c r="B216" s="148"/>
      <c r="C216" s="148"/>
      <c r="D216" s="148"/>
      <c r="E216" s="151"/>
      <c r="F216" s="148"/>
      <c r="G216" s="151"/>
      <c r="H216" s="148"/>
      <c r="I216" s="148"/>
      <c r="J216" s="155"/>
      <c r="K216" s="155"/>
      <c r="L216" s="155"/>
      <c r="M216" s="6" t="s">
        <v>75</v>
      </c>
      <c r="N216" s="6" t="s">
        <v>77</v>
      </c>
      <c r="O216" s="6" t="s">
        <v>77</v>
      </c>
      <c r="P216" s="68" t="s">
        <v>304</v>
      </c>
      <c r="Q216" s="4">
        <v>3446.36</v>
      </c>
      <c r="R216" s="19" t="s">
        <v>77</v>
      </c>
      <c r="S216" s="19" t="s">
        <v>77</v>
      </c>
      <c r="T216" s="19" t="s">
        <v>77</v>
      </c>
      <c r="U216" s="19" t="s">
        <v>123</v>
      </c>
      <c r="V216" s="19" t="s">
        <v>75</v>
      </c>
      <c r="W216" s="19" t="s">
        <v>75</v>
      </c>
      <c r="X216" s="19" t="s">
        <v>320</v>
      </c>
      <c r="Y216" s="19" t="s">
        <v>75</v>
      </c>
      <c r="Z216" s="19" t="s">
        <v>76</v>
      </c>
      <c r="AA216" s="19" t="s">
        <v>124</v>
      </c>
      <c r="AB216" s="19" t="s">
        <v>124</v>
      </c>
      <c r="AC216" s="19" t="s">
        <v>75</v>
      </c>
      <c r="AD216" s="19" t="s">
        <v>320</v>
      </c>
      <c r="AE216" s="19" t="s">
        <v>75</v>
      </c>
      <c r="AF216" s="19" t="s">
        <v>75</v>
      </c>
      <c r="AG216" s="19" t="s">
        <v>75</v>
      </c>
      <c r="AH216" s="151"/>
      <c r="AI216" s="148"/>
      <c r="AJ216" s="148"/>
      <c r="AK216" s="148"/>
      <c r="AL216" s="148"/>
      <c r="AM216" s="148"/>
      <c r="AN216" s="148"/>
      <c r="AO216" s="148"/>
      <c r="AP216" s="148"/>
      <c r="AQ216" s="148"/>
      <c r="AR216" s="148"/>
      <c r="AS216" s="148"/>
      <c r="AT216" s="148"/>
      <c r="AU216" s="148"/>
      <c r="AV216" s="148"/>
      <c r="AW216" s="148"/>
    </row>
    <row r="217" spans="1:49" s="18" customFormat="1" ht="22.15" customHeight="1" x14ac:dyDescent="0.25">
      <c r="A217" s="146" t="s">
        <v>53</v>
      </c>
      <c r="B217" s="146" t="s">
        <v>80</v>
      </c>
      <c r="C217" s="146">
        <v>2016</v>
      </c>
      <c r="D217" s="146" t="s">
        <v>353</v>
      </c>
      <c r="E217" s="149">
        <v>131</v>
      </c>
      <c r="F217" s="146" t="s">
        <v>56</v>
      </c>
      <c r="G217" s="149" t="s">
        <v>57</v>
      </c>
      <c r="H217" s="146" t="s">
        <v>58</v>
      </c>
      <c r="I217" s="146" t="s">
        <v>58</v>
      </c>
      <c r="J217" s="155" t="s">
        <v>125</v>
      </c>
      <c r="K217" s="155" t="s">
        <v>93</v>
      </c>
      <c r="L217" s="155" t="s">
        <v>93</v>
      </c>
      <c r="M217" s="6" t="s">
        <v>75</v>
      </c>
      <c r="N217" s="6" t="s">
        <v>77</v>
      </c>
      <c r="O217" s="6" t="s">
        <v>77</v>
      </c>
      <c r="P217" s="68" t="s">
        <v>121</v>
      </c>
      <c r="Q217" s="12">
        <v>118967.28</v>
      </c>
      <c r="R217" s="156" t="s">
        <v>77</v>
      </c>
      <c r="S217" s="156" t="s">
        <v>77</v>
      </c>
      <c r="T217" s="156" t="s">
        <v>77</v>
      </c>
      <c r="U217" s="156" t="s">
        <v>121</v>
      </c>
      <c r="V217" s="156" t="s">
        <v>360</v>
      </c>
      <c r="W217" s="159">
        <v>42464</v>
      </c>
      <c r="X217" s="162">
        <v>102558</v>
      </c>
      <c r="Y217" s="165">
        <v>118967.28</v>
      </c>
      <c r="Z217" s="219" t="s">
        <v>67</v>
      </c>
      <c r="AA217" s="146" t="s">
        <v>68</v>
      </c>
      <c r="AB217" s="146" t="s">
        <v>69</v>
      </c>
      <c r="AC217" s="146" t="s">
        <v>70</v>
      </c>
      <c r="AD217" s="146" t="s">
        <v>125</v>
      </c>
      <c r="AE217" s="146" t="s">
        <v>71</v>
      </c>
      <c r="AF217" s="168">
        <v>42464</v>
      </c>
      <c r="AG217" s="168">
        <v>42471</v>
      </c>
      <c r="AH217" s="149" t="s">
        <v>57</v>
      </c>
      <c r="AI217" s="146" t="s">
        <v>72</v>
      </c>
      <c r="AJ217" s="146" t="s">
        <v>73</v>
      </c>
      <c r="AK217" s="146" t="s">
        <v>72</v>
      </c>
      <c r="AL217" s="146" t="s">
        <v>72</v>
      </c>
      <c r="AM217" s="146" t="s">
        <v>72</v>
      </c>
      <c r="AN217" s="146" t="s">
        <v>72</v>
      </c>
      <c r="AO217" s="146" t="s">
        <v>74</v>
      </c>
      <c r="AP217" s="146" t="s">
        <v>74</v>
      </c>
      <c r="AQ217" s="146" t="s">
        <v>74</v>
      </c>
      <c r="AR217" s="146" t="s">
        <v>74</v>
      </c>
      <c r="AS217" s="146" t="s">
        <v>74</v>
      </c>
      <c r="AT217" s="146" t="s">
        <v>74</v>
      </c>
      <c r="AU217" s="146" t="s">
        <v>74</v>
      </c>
      <c r="AV217" s="146" t="s">
        <v>74</v>
      </c>
      <c r="AW217" s="146" t="s">
        <v>74</v>
      </c>
    </row>
    <row r="218" spans="1:49" s="18" customFormat="1" ht="22.15" customHeight="1" x14ac:dyDescent="0.25">
      <c r="A218" s="147"/>
      <c r="B218" s="147"/>
      <c r="C218" s="147"/>
      <c r="D218" s="147"/>
      <c r="E218" s="150"/>
      <c r="F218" s="147"/>
      <c r="G218" s="150"/>
      <c r="H218" s="147"/>
      <c r="I218" s="147"/>
      <c r="J218" s="155"/>
      <c r="K218" s="155"/>
      <c r="L218" s="155"/>
      <c r="M218" s="6" t="s">
        <v>75</v>
      </c>
      <c r="N218" s="6" t="s">
        <v>77</v>
      </c>
      <c r="O218" s="6" t="s">
        <v>77</v>
      </c>
      <c r="P218" s="68" t="s">
        <v>115</v>
      </c>
      <c r="Q218" s="4">
        <v>120691.16</v>
      </c>
      <c r="R218" s="147"/>
      <c r="S218" s="147"/>
      <c r="T218" s="147"/>
      <c r="U218" s="157"/>
      <c r="V218" s="157"/>
      <c r="W218" s="160"/>
      <c r="X218" s="163"/>
      <c r="Y218" s="166"/>
      <c r="Z218" s="220"/>
      <c r="AA218" s="147"/>
      <c r="AB218" s="147"/>
      <c r="AC218" s="147"/>
      <c r="AD218" s="147"/>
      <c r="AE218" s="147"/>
      <c r="AF218" s="169"/>
      <c r="AG218" s="169"/>
      <c r="AH218" s="150"/>
      <c r="AI218" s="147"/>
      <c r="AJ218" s="147"/>
      <c r="AK218" s="147"/>
      <c r="AL218" s="147"/>
      <c r="AM218" s="147"/>
      <c r="AN218" s="147"/>
      <c r="AO218" s="147"/>
      <c r="AP218" s="147"/>
      <c r="AQ218" s="147"/>
      <c r="AR218" s="147"/>
      <c r="AS218" s="147"/>
      <c r="AT218" s="147"/>
      <c r="AU218" s="147"/>
      <c r="AV218" s="147"/>
      <c r="AW218" s="147"/>
    </row>
    <row r="219" spans="1:49" s="18" customFormat="1" ht="22.15" customHeight="1" x14ac:dyDescent="0.25">
      <c r="A219" s="148"/>
      <c r="B219" s="148"/>
      <c r="C219" s="148"/>
      <c r="D219" s="148"/>
      <c r="E219" s="151"/>
      <c r="F219" s="148"/>
      <c r="G219" s="151"/>
      <c r="H219" s="148"/>
      <c r="I219" s="148"/>
      <c r="J219" s="155"/>
      <c r="K219" s="155"/>
      <c r="L219" s="155"/>
      <c r="M219" s="6" t="s">
        <v>75</v>
      </c>
      <c r="N219" s="6" t="s">
        <v>77</v>
      </c>
      <c r="O219" s="6" t="s">
        <v>77</v>
      </c>
      <c r="P219" s="68" t="s">
        <v>112</v>
      </c>
      <c r="Q219" s="4">
        <v>132541.6</v>
      </c>
      <c r="R219" s="148"/>
      <c r="S219" s="148"/>
      <c r="T219" s="148"/>
      <c r="U219" s="158"/>
      <c r="V219" s="158"/>
      <c r="W219" s="161"/>
      <c r="X219" s="164"/>
      <c r="Y219" s="167"/>
      <c r="Z219" s="221"/>
      <c r="AA219" s="148"/>
      <c r="AB219" s="148"/>
      <c r="AC219" s="148"/>
      <c r="AD219" s="148"/>
      <c r="AE219" s="148"/>
      <c r="AF219" s="170"/>
      <c r="AG219" s="170"/>
      <c r="AH219" s="151"/>
      <c r="AI219" s="148"/>
      <c r="AJ219" s="148"/>
      <c r="AK219" s="148"/>
      <c r="AL219" s="148"/>
      <c r="AM219" s="148"/>
      <c r="AN219" s="148"/>
      <c r="AO219" s="148"/>
      <c r="AP219" s="148"/>
      <c r="AQ219" s="148"/>
      <c r="AR219" s="148"/>
      <c r="AS219" s="148"/>
      <c r="AT219" s="148"/>
      <c r="AU219" s="148"/>
      <c r="AV219" s="148"/>
      <c r="AW219" s="148"/>
    </row>
    <row r="220" spans="1:49" s="18" customFormat="1" ht="67.150000000000006" customHeight="1" x14ac:dyDescent="0.25">
      <c r="A220" s="146" t="s">
        <v>53</v>
      </c>
      <c r="B220" s="146" t="s">
        <v>80</v>
      </c>
      <c r="C220" s="146">
        <v>2016</v>
      </c>
      <c r="D220" s="146" t="s">
        <v>353</v>
      </c>
      <c r="E220" s="149">
        <v>140</v>
      </c>
      <c r="F220" s="146" t="s">
        <v>56</v>
      </c>
      <c r="G220" s="149" t="s">
        <v>57</v>
      </c>
      <c r="H220" s="146" t="s">
        <v>58</v>
      </c>
      <c r="I220" s="146" t="s">
        <v>58</v>
      </c>
      <c r="J220" s="155" t="s">
        <v>172</v>
      </c>
      <c r="K220" s="155" t="s">
        <v>202</v>
      </c>
      <c r="L220" s="155" t="s">
        <v>202</v>
      </c>
      <c r="M220" s="6" t="s">
        <v>75</v>
      </c>
      <c r="N220" s="6" t="s">
        <v>77</v>
      </c>
      <c r="O220" s="6" t="s">
        <v>77</v>
      </c>
      <c r="P220" s="68" t="s">
        <v>196</v>
      </c>
      <c r="Q220" s="12">
        <v>116348</v>
      </c>
      <c r="R220" s="19" t="s">
        <v>77</v>
      </c>
      <c r="S220" s="19" t="s">
        <v>77</v>
      </c>
      <c r="T220" s="19" t="s">
        <v>77</v>
      </c>
      <c r="U220" s="68" t="s">
        <v>196</v>
      </c>
      <c r="V220" s="68" t="s">
        <v>361</v>
      </c>
      <c r="W220" s="17">
        <v>42464</v>
      </c>
      <c r="X220" s="4">
        <v>100300</v>
      </c>
      <c r="Y220" s="3">
        <v>116348</v>
      </c>
      <c r="Z220" s="68" t="s">
        <v>67</v>
      </c>
      <c r="AA220" s="68" t="s">
        <v>68</v>
      </c>
      <c r="AB220" s="68" t="s">
        <v>69</v>
      </c>
      <c r="AC220" s="68" t="s">
        <v>70</v>
      </c>
      <c r="AD220" s="68" t="s">
        <v>172</v>
      </c>
      <c r="AE220" s="68" t="s">
        <v>71</v>
      </c>
      <c r="AF220" s="17">
        <v>42464</v>
      </c>
      <c r="AG220" s="17">
        <v>42464</v>
      </c>
      <c r="AH220" s="149" t="s">
        <v>57</v>
      </c>
      <c r="AI220" s="68" t="s">
        <v>72</v>
      </c>
      <c r="AJ220" s="68" t="s">
        <v>73</v>
      </c>
      <c r="AK220" s="68" t="s">
        <v>72</v>
      </c>
      <c r="AL220" s="68" t="s">
        <v>72</v>
      </c>
      <c r="AM220" s="68" t="s">
        <v>72</v>
      </c>
      <c r="AN220" s="68" t="s">
        <v>72</v>
      </c>
      <c r="AO220" s="68" t="s">
        <v>74</v>
      </c>
      <c r="AP220" s="68" t="s">
        <v>74</v>
      </c>
      <c r="AQ220" s="68" t="s">
        <v>74</v>
      </c>
      <c r="AR220" s="68" t="s">
        <v>74</v>
      </c>
      <c r="AS220" s="68" t="s">
        <v>74</v>
      </c>
      <c r="AT220" s="68" t="s">
        <v>74</v>
      </c>
      <c r="AU220" s="68" t="s">
        <v>74</v>
      </c>
      <c r="AV220" s="68" t="s">
        <v>74</v>
      </c>
      <c r="AW220" s="68" t="s">
        <v>74</v>
      </c>
    </row>
    <row r="221" spans="1:49" s="18" customFormat="1" ht="48" customHeight="1" x14ac:dyDescent="0.25">
      <c r="A221" s="147"/>
      <c r="B221" s="147"/>
      <c r="C221" s="147"/>
      <c r="D221" s="147"/>
      <c r="E221" s="150"/>
      <c r="F221" s="147"/>
      <c r="G221" s="150"/>
      <c r="H221" s="147"/>
      <c r="I221" s="147"/>
      <c r="J221" s="155"/>
      <c r="K221" s="155"/>
      <c r="L221" s="155"/>
      <c r="M221" s="6" t="s">
        <v>75</v>
      </c>
      <c r="N221" s="6" t="s">
        <v>77</v>
      </c>
      <c r="O221" s="6" t="s">
        <v>77</v>
      </c>
      <c r="P221" s="68" t="s">
        <v>205</v>
      </c>
      <c r="Q221" s="4">
        <v>20810.400000000001</v>
      </c>
      <c r="R221" s="19" t="s">
        <v>77</v>
      </c>
      <c r="S221" s="19" t="s">
        <v>77</v>
      </c>
      <c r="T221" s="19" t="s">
        <v>77</v>
      </c>
      <c r="U221" s="68" t="s">
        <v>205</v>
      </c>
      <c r="V221" s="68" t="s">
        <v>362</v>
      </c>
      <c r="W221" s="17">
        <v>42464</v>
      </c>
      <c r="X221" s="4">
        <v>17940.000000000004</v>
      </c>
      <c r="Y221" s="5">
        <v>20810.400000000001</v>
      </c>
      <c r="Z221" s="68" t="s">
        <v>67</v>
      </c>
      <c r="AA221" s="68" t="s">
        <v>68</v>
      </c>
      <c r="AB221" s="68" t="s">
        <v>69</v>
      </c>
      <c r="AC221" s="68" t="s">
        <v>70</v>
      </c>
      <c r="AD221" s="68" t="s">
        <v>172</v>
      </c>
      <c r="AE221" s="68" t="s">
        <v>71</v>
      </c>
      <c r="AF221" s="17">
        <v>42464</v>
      </c>
      <c r="AG221" s="17">
        <v>42464</v>
      </c>
      <c r="AH221" s="150"/>
      <c r="AI221" s="146" t="s">
        <v>72</v>
      </c>
      <c r="AJ221" s="146" t="s">
        <v>73</v>
      </c>
      <c r="AK221" s="146" t="s">
        <v>72</v>
      </c>
      <c r="AL221" s="146" t="s">
        <v>72</v>
      </c>
      <c r="AM221" s="146" t="s">
        <v>72</v>
      </c>
      <c r="AN221" s="146" t="s">
        <v>72</v>
      </c>
      <c r="AO221" s="146" t="s">
        <v>74</v>
      </c>
      <c r="AP221" s="146" t="s">
        <v>74</v>
      </c>
      <c r="AQ221" s="146" t="s">
        <v>74</v>
      </c>
      <c r="AR221" s="146" t="s">
        <v>74</v>
      </c>
      <c r="AS221" s="146" t="s">
        <v>74</v>
      </c>
      <c r="AT221" s="146" t="s">
        <v>74</v>
      </c>
      <c r="AU221" s="146" t="s">
        <v>74</v>
      </c>
      <c r="AV221" s="146" t="s">
        <v>74</v>
      </c>
      <c r="AW221" s="146" t="s">
        <v>74</v>
      </c>
    </row>
    <row r="222" spans="1:49" s="18" customFormat="1" ht="22.15" customHeight="1" x14ac:dyDescent="0.25">
      <c r="A222" s="147"/>
      <c r="B222" s="147"/>
      <c r="C222" s="147"/>
      <c r="D222" s="147"/>
      <c r="E222" s="150"/>
      <c r="F222" s="147"/>
      <c r="G222" s="150"/>
      <c r="H222" s="147"/>
      <c r="I222" s="147"/>
      <c r="J222" s="155"/>
      <c r="K222" s="155"/>
      <c r="L222" s="155"/>
      <c r="M222" s="6" t="s">
        <v>75</v>
      </c>
      <c r="N222" s="6" t="s">
        <v>77</v>
      </c>
      <c r="O222" s="6" t="s">
        <v>77</v>
      </c>
      <c r="P222" s="68" t="s">
        <v>121</v>
      </c>
      <c r="Q222" s="4">
        <v>150939.20000000001</v>
      </c>
      <c r="R222" s="253" t="s">
        <v>77</v>
      </c>
      <c r="S222" s="253" t="s">
        <v>77</v>
      </c>
      <c r="T222" s="253" t="s">
        <v>77</v>
      </c>
      <c r="U222" s="255" t="s">
        <v>363</v>
      </c>
      <c r="V222" s="253" t="s">
        <v>320</v>
      </c>
      <c r="W222" s="253" t="s">
        <v>124</v>
      </c>
      <c r="X222" s="253" t="s">
        <v>320</v>
      </c>
      <c r="Y222" s="253" t="s">
        <v>75</v>
      </c>
      <c r="Z222" s="253" t="s">
        <v>76</v>
      </c>
      <c r="AA222" s="253" t="s">
        <v>124</v>
      </c>
      <c r="AB222" s="253" t="s">
        <v>124</v>
      </c>
      <c r="AC222" s="253" t="s">
        <v>320</v>
      </c>
      <c r="AD222" s="253" t="s">
        <v>320</v>
      </c>
      <c r="AE222" s="253" t="s">
        <v>320</v>
      </c>
      <c r="AF222" s="253" t="s">
        <v>364</v>
      </c>
      <c r="AG222" s="253" t="s">
        <v>320</v>
      </c>
      <c r="AH222" s="150"/>
      <c r="AI222" s="147"/>
      <c r="AJ222" s="147"/>
      <c r="AK222" s="147"/>
      <c r="AL222" s="147"/>
      <c r="AM222" s="147"/>
      <c r="AN222" s="147"/>
      <c r="AO222" s="147"/>
      <c r="AP222" s="147"/>
      <c r="AQ222" s="147"/>
      <c r="AR222" s="147"/>
      <c r="AS222" s="147"/>
      <c r="AT222" s="147"/>
      <c r="AU222" s="147"/>
      <c r="AV222" s="147"/>
      <c r="AW222" s="147"/>
    </row>
    <row r="223" spans="1:49" s="18" customFormat="1" ht="22.15" customHeight="1" x14ac:dyDescent="0.25">
      <c r="A223" s="148"/>
      <c r="B223" s="148"/>
      <c r="C223" s="148"/>
      <c r="D223" s="148"/>
      <c r="E223" s="151"/>
      <c r="F223" s="148"/>
      <c r="G223" s="151"/>
      <c r="H223" s="148"/>
      <c r="I223" s="148"/>
      <c r="J223" s="155"/>
      <c r="K223" s="155"/>
      <c r="L223" s="155"/>
      <c r="M223" s="6" t="s">
        <v>75</v>
      </c>
      <c r="N223" s="6" t="s">
        <v>77</v>
      </c>
      <c r="O223" s="6" t="s">
        <v>77</v>
      </c>
      <c r="P223" s="68" t="s">
        <v>112</v>
      </c>
      <c r="Q223" s="4">
        <v>347118.4</v>
      </c>
      <c r="R223" s="254"/>
      <c r="S223" s="254"/>
      <c r="T223" s="254"/>
      <c r="U223" s="256"/>
      <c r="V223" s="254"/>
      <c r="W223" s="254"/>
      <c r="X223" s="254"/>
      <c r="Y223" s="254"/>
      <c r="Z223" s="254"/>
      <c r="AA223" s="254"/>
      <c r="AB223" s="254"/>
      <c r="AC223" s="254"/>
      <c r="AD223" s="254"/>
      <c r="AE223" s="254"/>
      <c r="AF223" s="254"/>
      <c r="AG223" s="254"/>
      <c r="AH223" s="151"/>
      <c r="AI223" s="148"/>
      <c r="AJ223" s="148"/>
      <c r="AK223" s="148"/>
      <c r="AL223" s="148"/>
      <c r="AM223" s="148"/>
      <c r="AN223" s="148"/>
      <c r="AO223" s="148"/>
      <c r="AP223" s="148"/>
      <c r="AQ223" s="148"/>
      <c r="AR223" s="148"/>
      <c r="AS223" s="148"/>
      <c r="AT223" s="148"/>
      <c r="AU223" s="148"/>
      <c r="AV223" s="148"/>
      <c r="AW223" s="148"/>
    </row>
    <row r="224" spans="1:49" s="18" customFormat="1" ht="67.150000000000006" customHeight="1" x14ac:dyDescent="0.25">
      <c r="A224" s="68" t="s">
        <v>53</v>
      </c>
      <c r="B224" s="68" t="s">
        <v>80</v>
      </c>
      <c r="C224" s="68">
        <v>2016</v>
      </c>
      <c r="D224" s="68" t="s">
        <v>353</v>
      </c>
      <c r="E224" s="64">
        <v>172</v>
      </c>
      <c r="F224" s="68" t="s">
        <v>56</v>
      </c>
      <c r="G224" s="6" t="s">
        <v>57</v>
      </c>
      <c r="H224" s="68" t="s">
        <v>58</v>
      </c>
      <c r="I224" s="68" t="s">
        <v>58</v>
      </c>
      <c r="J224" s="68" t="s">
        <v>365</v>
      </c>
      <c r="K224" s="68" t="s">
        <v>97</v>
      </c>
      <c r="L224" s="68" t="s">
        <v>97</v>
      </c>
      <c r="M224" s="6" t="s">
        <v>75</v>
      </c>
      <c r="N224" s="6" t="s">
        <v>77</v>
      </c>
      <c r="O224" s="6" t="s">
        <v>77</v>
      </c>
      <c r="P224" s="68" t="s">
        <v>205</v>
      </c>
      <c r="Q224" s="22">
        <v>23603.18</v>
      </c>
      <c r="R224" s="19" t="s">
        <v>77</v>
      </c>
      <c r="S224" s="19" t="s">
        <v>77</v>
      </c>
      <c r="T224" s="19" t="s">
        <v>77</v>
      </c>
      <c r="U224" s="68" t="s">
        <v>205</v>
      </c>
      <c r="V224" s="68" t="s">
        <v>366</v>
      </c>
      <c r="W224" s="17">
        <v>42464</v>
      </c>
      <c r="X224" s="4">
        <v>20347.568965517243</v>
      </c>
      <c r="Y224" s="69">
        <v>23603.18</v>
      </c>
      <c r="Z224" s="68" t="s">
        <v>67</v>
      </c>
      <c r="AA224" s="68" t="s">
        <v>68</v>
      </c>
      <c r="AB224" s="68" t="s">
        <v>69</v>
      </c>
      <c r="AC224" s="68" t="s">
        <v>70</v>
      </c>
      <c r="AD224" s="68" t="s">
        <v>365</v>
      </c>
      <c r="AE224" s="68" t="s">
        <v>71</v>
      </c>
      <c r="AF224" s="70">
        <v>42464</v>
      </c>
      <c r="AG224" s="17">
        <v>42468</v>
      </c>
      <c r="AH224" s="6" t="s">
        <v>57</v>
      </c>
      <c r="AI224" s="68" t="s">
        <v>72</v>
      </c>
      <c r="AJ224" s="68" t="s">
        <v>73</v>
      </c>
      <c r="AK224" s="68" t="s">
        <v>72</v>
      </c>
      <c r="AL224" s="68" t="s">
        <v>72</v>
      </c>
      <c r="AM224" s="68" t="s">
        <v>72</v>
      </c>
      <c r="AN224" s="68" t="s">
        <v>72</v>
      </c>
      <c r="AO224" s="68" t="s">
        <v>74</v>
      </c>
      <c r="AP224" s="68" t="s">
        <v>74</v>
      </c>
      <c r="AQ224" s="68" t="s">
        <v>74</v>
      </c>
      <c r="AR224" s="68" t="s">
        <v>74</v>
      </c>
      <c r="AS224" s="68" t="s">
        <v>74</v>
      </c>
      <c r="AT224" s="68" t="s">
        <v>74</v>
      </c>
      <c r="AU224" s="68" t="s">
        <v>74</v>
      </c>
      <c r="AV224" s="68" t="s">
        <v>74</v>
      </c>
      <c r="AW224" s="68" t="s">
        <v>74</v>
      </c>
    </row>
    <row r="225" spans="1:49" s="18" customFormat="1" ht="22.15" customHeight="1" x14ac:dyDescent="0.25">
      <c r="A225" s="146" t="s">
        <v>53</v>
      </c>
      <c r="B225" s="146" t="s">
        <v>80</v>
      </c>
      <c r="C225" s="146">
        <v>2016</v>
      </c>
      <c r="D225" s="146" t="s">
        <v>353</v>
      </c>
      <c r="E225" s="149">
        <v>137</v>
      </c>
      <c r="F225" s="146" t="s">
        <v>56</v>
      </c>
      <c r="G225" s="149" t="s">
        <v>57</v>
      </c>
      <c r="H225" s="146" t="s">
        <v>58</v>
      </c>
      <c r="I225" s="146" t="s">
        <v>58</v>
      </c>
      <c r="J225" s="155" t="s">
        <v>367</v>
      </c>
      <c r="K225" s="155" t="s">
        <v>93</v>
      </c>
      <c r="L225" s="155" t="s">
        <v>93</v>
      </c>
      <c r="M225" s="6" t="s">
        <v>75</v>
      </c>
      <c r="N225" s="6" t="s">
        <v>77</v>
      </c>
      <c r="O225" s="6" t="s">
        <v>77</v>
      </c>
      <c r="P225" s="68" t="s">
        <v>368</v>
      </c>
      <c r="Q225" s="12">
        <v>31152.959999999999</v>
      </c>
      <c r="R225" s="156" t="s">
        <v>77</v>
      </c>
      <c r="S225" s="156" t="s">
        <v>77</v>
      </c>
      <c r="T225" s="156" t="s">
        <v>77</v>
      </c>
      <c r="U225" s="156" t="s">
        <v>368</v>
      </c>
      <c r="V225" s="156" t="s">
        <v>369</v>
      </c>
      <c r="W225" s="159">
        <v>42466</v>
      </c>
      <c r="X225" s="162">
        <v>26856</v>
      </c>
      <c r="Y225" s="165">
        <v>31152.959999999999</v>
      </c>
      <c r="Z225" s="146" t="s">
        <v>67</v>
      </c>
      <c r="AA225" s="146" t="s">
        <v>68</v>
      </c>
      <c r="AB225" s="146" t="s">
        <v>69</v>
      </c>
      <c r="AC225" s="146" t="s">
        <v>70</v>
      </c>
      <c r="AD225" s="146" t="s">
        <v>367</v>
      </c>
      <c r="AE225" s="146" t="s">
        <v>71</v>
      </c>
      <c r="AF225" s="168">
        <v>42466</v>
      </c>
      <c r="AG225" s="168">
        <v>42466</v>
      </c>
      <c r="AH225" s="149" t="s">
        <v>57</v>
      </c>
      <c r="AI225" s="146" t="s">
        <v>72</v>
      </c>
      <c r="AJ225" s="146" t="s">
        <v>73</v>
      </c>
      <c r="AK225" s="146" t="s">
        <v>72</v>
      </c>
      <c r="AL225" s="146" t="s">
        <v>72</v>
      </c>
      <c r="AM225" s="146" t="s">
        <v>72</v>
      </c>
      <c r="AN225" s="146" t="s">
        <v>72</v>
      </c>
      <c r="AO225" s="146" t="s">
        <v>74</v>
      </c>
      <c r="AP225" s="146" t="s">
        <v>74</v>
      </c>
      <c r="AQ225" s="146" t="s">
        <v>74</v>
      </c>
      <c r="AR225" s="146" t="s">
        <v>74</v>
      </c>
      <c r="AS225" s="146" t="s">
        <v>74</v>
      </c>
      <c r="AT225" s="146" t="s">
        <v>74</v>
      </c>
      <c r="AU225" s="146" t="s">
        <v>74</v>
      </c>
      <c r="AV225" s="146" t="s">
        <v>74</v>
      </c>
      <c r="AW225" s="146" t="s">
        <v>74</v>
      </c>
    </row>
    <row r="226" spans="1:49" s="18" customFormat="1" ht="22.15" customHeight="1" x14ac:dyDescent="0.25">
      <c r="A226" s="147"/>
      <c r="B226" s="147"/>
      <c r="C226" s="147"/>
      <c r="D226" s="147"/>
      <c r="E226" s="150"/>
      <c r="F226" s="147"/>
      <c r="G226" s="150"/>
      <c r="H226" s="147"/>
      <c r="I226" s="147"/>
      <c r="J226" s="155"/>
      <c r="K226" s="155"/>
      <c r="L226" s="155"/>
      <c r="M226" s="6" t="s">
        <v>75</v>
      </c>
      <c r="N226" s="6" t="s">
        <v>77</v>
      </c>
      <c r="O226" s="6" t="s">
        <v>77</v>
      </c>
      <c r="P226" s="68" t="s">
        <v>286</v>
      </c>
      <c r="Q226" s="4">
        <v>31784</v>
      </c>
      <c r="R226" s="147"/>
      <c r="S226" s="147"/>
      <c r="T226" s="147"/>
      <c r="U226" s="157"/>
      <c r="V226" s="157"/>
      <c r="W226" s="160"/>
      <c r="X226" s="163"/>
      <c r="Y226" s="166"/>
      <c r="Z226" s="147"/>
      <c r="AA226" s="147"/>
      <c r="AB226" s="147"/>
      <c r="AC226" s="147"/>
      <c r="AD226" s="147"/>
      <c r="AE226" s="147"/>
      <c r="AF226" s="169"/>
      <c r="AG226" s="169"/>
      <c r="AH226" s="150"/>
      <c r="AI226" s="147"/>
      <c r="AJ226" s="147"/>
      <c r="AK226" s="147"/>
      <c r="AL226" s="147"/>
      <c r="AM226" s="147"/>
      <c r="AN226" s="147"/>
      <c r="AO226" s="147"/>
      <c r="AP226" s="147"/>
      <c r="AQ226" s="147"/>
      <c r="AR226" s="147"/>
      <c r="AS226" s="147"/>
      <c r="AT226" s="147"/>
      <c r="AU226" s="147"/>
      <c r="AV226" s="147"/>
      <c r="AW226" s="147"/>
    </row>
    <row r="227" spans="1:49" s="18" customFormat="1" ht="22.15" customHeight="1" x14ac:dyDescent="0.25">
      <c r="A227" s="148"/>
      <c r="B227" s="148"/>
      <c r="C227" s="148"/>
      <c r="D227" s="148"/>
      <c r="E227" s="151"/>
      <c r="F227" s="148"/>
      <c r="G227" s="151"/>
      <c r="H227" s="148"/>
      <c r="I227" s="148"/>
      <c r="J227" s="155"/>
      <c r="K227" s="155"/>
      <c r="L227" s="155"/>
      <c r="M227" s="6" t="s">
        <v>75</v>
      </c>
      <c r="N227" s="6" t="s">
        <v>77</v>
      </c>
      <c r="O227" s="6" t="s">
        <v>77</v>
      </c>
      <c r="P227" s="68" t="s">
        <v>112</v>
      </c>
      <c r="Q227" s="4">
        <v>31320</v>
      </c>
      <c r="R227" s="148"/>
      <c r="S227" s="148"/>
      <c r="T227" s="148"/>
      <c r="U227" s="158"/>
      <c r="V227" s="158"/>
      <c r="W227" s="161"/>
      <c r="X227" s="164"/>
      <c r="Y227" s="167"/>
      <c r="Z227" s="148"/>
      <c r="AA227" s="148"/>
      <c r="AB227" s="148"/>
      <c r="AC227" s="148"/>
      <c r="AD227" s="148"/>
      <c r="AE227" s="148"/>
      <c r="AF227" s="170"/>
      <c r="AG227" s="170"/>
      <c r="AH227" s="151"/>
      <c r="AI227" s="148"/>
      <c r="AJ227" s="148"/>
      <c r="AK227" s="148"/>
      <c r="AL227" s="148"/>
      <c r="AM227" s="148"/>
      <c r="AN227" s="148"/>
      <c r="AO227" s="148"/>
      <c r="AP227" s="148"/>
      <c r="AQ227" s="148"/>
      <c r="AR227" s="148"/>
      <c r="AS227" s="148"/>
      <c r="AT227" s="148"/>
      <c r="AU227" s="148"/>
      <c r="AV227" s="148"/>
      <c r="AW227" s="148"/>
    </row>
    <row r="228" spans="1:49" s="18" customFormat="1" ht="22.15" customHeight="1" x14ac:dyDescent="0.25">
      <c r="A228" s="146" t="s">
        <v>53</v>
      </c>
      <c r="B228" s="146" t="s">
        <v>80</v>
      </c>
      <c r="C228" s="146">
        <v>2016</v>
      </c>
      <c r="D228" s="146" t="s">
        <v>353</v>
      </c>
      <c r="E228" s="149">
        <v>100</v>
      </c>
      <c r="F228" s="146" t="s">
        <v>56</v>
      </c>
      <c r="G228" s="149" t="s">
        <v>57</v>
      </c>
      <c r="H228" s="146" t="s">
        <v>58</v>
      </c>
      <c r="I228" s="146" t="s">
        <v>58</v>
      </c>
      <c r="J228" s="155" t="s">
        <v>275</v>
      </c>
      <c r="K228" s="155" t="s">
        <v>312</v>
      </c>
      <c r="L228" s="155" t="s">
        <v>312</v>
      </c>
      <c r="M228" s="6" t="s">
        <v>75</v>
      </c>
      <c r="N228" s="6" t="s">
        <v>77</v>
      </c>
      <c r="O228" s="6" t="s">
        <v>77</v>
      </c>
      <c r="P228" s="68" t="s">
        <v>299</v>
      </c>
      <c r="Q228" s="12">
        <v>162761.06</v>
      </c>
      <c r="R228" s="156" t="s">
        <v>77</v>
      </c>
      <c r="S228" s="156" t="s">
        <v>77</v>
      </c>
      <c r="T228" s="156" t="s">
        <v>77</v>
      </c>
      <c r="U228" s="156" t="s">
        <v>299</v>
      </c>
      <c r="V228" s="156" t="s">
        <v>370</v>
      </c>
      <c r="W228" s="159">
        <v>42466</v>
      </c>
      <c r="X228" s="162">
        <v>140311.25862068965</v>
      </c>
      <c r="Y228" s="165">
        <v>162761.06</v>
      </c>
      <c r="Z228" s="146" t="s">
        <v>67</v>
      </c>
      <c r="AA228" s="146" t="s">
        <v>68</v>
      </c>
      <c r="AB228" s="146" t="s">
        <v>69</v>
      </c>
      <c r="AC228" s="146" t="s">
        <v>70</v>
      </c>
      <c r="AD228" s="146" t="s">
        <v>275</v>
      </c>
      <c r="AE228" s="146" t="s">
        <v>71</v>
      </c>
      <c r="AF228" s="168">
        <v>42466</v>
      </c>
      <c r="AG228" s="168">
        <v>42476</v>
      </c>
      <c r="AH228" s="149" t="s">
        <v>57</v>
      </c>
      <c r="AI228" s="146" t="s">
        <v>72</v>
      </c>
      <c r="AJ228" s="146" t="s">
        <v>73</v>
      </c>
      <c r="AK228" s="146" t="s">
        <v>72</v>
      </c>
      <c r="AL228" s="146" t="s">
        <v>72</v>
      </c>
      <c r="AM228" s="146" t="s">
        <v>72</v>
      </c>
      <c r="AN228" s="146" t="s">
        <v>72</v>
      </c>
      <c r="AO228" s="146" t="s">
        <v>74</v>
      </c>
      <c r="AP228" s="146" t="s">
        <v>74</v>
      </c>
      <c r="AQ228" s="146" t="s">
        <v>74</v>
      </c>
      <c r="AR228" s="146" t="s">
        <v>74</v>
      </c>
      <c r="AS228" s="146" t="s">
        <v>74</v>
      </c>
      <c r="AT228" s="146" t="s">
        <v>74</v>
      </c>
      <c r="AU228" s="146" t="s">
        <v>74</v>
      </c>
      <c r="AV228" s="146" t="s">
        <v>74</v>
      </c>
      <c r="AW228" s="146" t="s">
        <v>74</v>
      </c>
    </row>
    <row r="229" spans="1:49" s="18" customFormat="1" ht="22.15" customHeight="1" x14ac:dyDescent="0.25">
      <c r="A229" s="147"/>
      <c r="B229" s="147"/>
      <c r="C229" s="147"/>
      <c r="D229" s="147"/>
      <c r="E229" s="150"/>
      <c r="F229" s="147"/>
      <c r="G229" s="150"/>
      <c r="H229" s="147"/>
      <c r="I229" s="147"/>
      <c r="J229" s="155"/>
      <c r="K229" s="155"/>
      <c r="L229" s="155"/>
      <c r="M229" s="6" t="s">
        <v>75</v>
      </c>
      <c r="N229" s="6" t="s">
        <v>77</v>
      </c>
      <c r="O229" s="6" t="s">
        <v>77</v>
      </c>
      <c r="P229" s="68" t="s">
        <v>371</v>
      </c>
      <c r="Q229" s="4">
        <v>170908.32</v>
      </c>
      <c r="R229" s="147"/>
      <c r="S229" s="147"/>
      <c r="T229" s="147"/>
      <c r="U229" s="157"/>
      <c r="V229" s="157"/>
      <c r="W229" s="160"/>
      <c r="X229" s="163"/>
      <c r="Y229" s="166"/>
      <c r="Z229" s="147"/>
      <c r="AA229" s="147"/>
      <c r="AB229" s="147"/>
      <c r="AC229" s="147"/>
      <c r="AD229" s="147"/>
      <c r="AE229" s="147"/>
      <c r="AF229" s="169"/>
      <c r="AG229" s="169"/>
      <c r="AH229" s="150"/>
      <c r="AI229" s="147"/>
      <c r="AJ229" s="147"/>
      <c r="AK229" s="147"/>
      <c r="AL229" s="147"/>
      <c r="AM229" s="147"/>
      <c r="AN229" s="147"/>
      <c r="AO229" s="147"/>
      <c r="AP229" s="147"/>
      <c r="AQ229" s="147"/>
      <c r="AR229" s="147"/>
      <c r="AS229" s="147"/>
      <c r="AT229" s="147"/>
      <c r="AU229" s="147"/>
      <c r="AV229" s="147"/>
      <c r="AW229" s="147"/>
    </row>
    <row r="230" spans="1:49" s="18" customFormat="1" ht="22.15" customHeight="1" x14ac:dyDescent="0.25">
      <c r="A230" s="148"/>
      <c r="B230" s="148"/>
      <c r="C230" s="148"/>
      <c r="D230" s="148"/>
      <c r="E230" s="151"/>
      <c r="F230" s="148"/>
      <c r="G230" s="151"/>
      <c r="H230" s="148"/>
      <c r="I230" s="148"/>
      <c r="J230" s="155"/>
      <c r="K230" s="155"/>
      <c r="L230" s="155"/>
      <c r="M230" s="6" t="s">
        <v>75</v>
      </c>
      <c r="N230" s="6" t="s">
        <v>77</v>
      </c>
      <c r="O230" s="6" t="s">
        <v>77</v>
      </c>
      <c r="P230" s="68" t="s">
        <v>112</v>
      </c>
      <c r="Q230" s="4">
        <v>180480.43</v>
      </c>
      <c r="R230" s="148"/>
      <c r="S230" s="148"/>
      <c r="T230" s="148"/>
      <c r="U230" s="158"/>
      <c r="V230" s="158"/>
      <c r="W230" s="161"/>
      <c r="X230" s="164"/>
      <c r="Y230" s="167"/>
      <c r="Z230" s="148"/>
      <c r="AA230" s="148"/>
      <c r="AB230" s="148"/>
      <c r="AC230" s="148"/>
      <c r="AD230" s="148"/>
      <c r="AE230" s="148"/>
      <c r="AF230" s="170"/>
      <c r="AG230" s="170"/>
      <c r="AH230" s="151"/>
      <c r="AI230" s="148"/>
      <c r="AJ230" s="148"/>
      <c r="AK230" s="148"/>
      <c r="AL230" s="148"/>
      <c r="AM230" s="148"/>
      <c r="AN230" s="148"/>
      <c r="AO230" s="148"/>
      <c r="AP230" s="148"/>
      <c r="AQ230" s="148"/>
      <c r="AR230" s="148"/>
      <c r="AS230" s="148"/>
      <c r="AT230" s="148"/>
      <c r="AU230" s="148"/>
      <c r="AV230" s="148"/>
      <c r="AW230" s="148"/>
    </row>
    <row r="231" spans="1:49" s="18" customFormat="1" ht="26.45" customHeight="1" x14ac:dyDescent="0.25">
      <c r="A231" s="146" t="s">
        <v>53</v>
      </c>
      <c r="B231" s="146" t="s">
        <v>80</v>
      </c>
      <c r="C231" s="146">
        <v>2016</v>
      </c>
      <c r="D231" s="146" t="s">
        <v>353</v>
      </c>
      <c r="E231" s="149">
        <v>58</v>
      </c>
      <c r="F231" s="146" t="s">
        <v>56</v>
      </c>
      <c r="G231" s="149" t="s">
        <v>57</v>
      </c>
      <c r="H231" s="146" t="s">
        <v>58</v>
      </c>
      <c r="I231" s="146" t="s">
        <v>58</v>
      </c>
      <c r="J231" s="155" t="s">
        <v>125</v>
      </c>
      <c r="K231" s="155" t="s">
        <v>312</v>
      </c>
      <c r="L231" s="155" t="s">
        <v>312</v>
      </c>
      <c r="M231" s="68" t="s">
        <v>372</v>
      </c>
      <c r="N231" s="68" t="s">
        <v>373</v>
      </c>
      <c r="O231" s="68" t="s">
        <v>374</v>
      </c>
      <c r="P231" s="10" t="s">
        <v>64</v>
      </c>
      <c r="Q231" s="12">
        <v>61710.27</v>
      </c>
      <c r="R231" s="146" t="s">
        <v>372</v>
      </c>
      <c r="S231" s="146" t="s">
        <v>373</v>
      </c>
      <c r="T231" s="146" t="s">
        <v>374</v>
      </c>
      <c r="U231" s="156" t="s">
        <v>123</v>
      </c>
      <c r="V231" s="156" t="s">
        <v>375</v>
      </c>
      <c r="W231" s="159">
        <v>42467</v>
      </c>
      <c r="X231" s="162">
        <v>53198.508620689659</v>
      </c>
      <c r="Y231" s="165">
        <v>61710.27</v>
      </c>
      <c r="Z231" s="146" t="s">
        <v>67</v>
      </c>
      <c r="AA231" s="146" t="s">
        <v>68</v>
      </c>
      <c r="AB231" s="146" t="s">
        <v>69</v>
      </c>
      <c r="AC231" s="146" t="s">
        <v>70</v>
      </c>
      <c r="AD231" s="146" t="s">
        <v>125</v>
      </c>
      <c r="AE231" s="146" t="s">
        <v>71</v>
      </c>
      <c r="AF231" s="168">
        <v>42467</v>
      </c>
      <c r="AG231" s="168">
        <v>42470</v>
      </c>
      <c r="AH231" s="149" t="s">
        <v>57</v>
      </c>
      <c r="AI231" s="146" t="s">
        <v>72</v>
      </c>
      <c r="AJ231" s="146" t="s">
        <v>73</v>
      </c>
      <c r="AK231" s="146" t="s">
        <v>72</v>
      </c>
      <c r="AL231" s="146" t="s">
        <v>72</v>
      </c>
      <c r="AM231" s="146" t="s">
        <v>72</v>
      </c>
      <c r="AN231" s="146" t="s">
        <v>72</v>
      </c>
      <c r="AO231" s="146" t="s">
        <v>74</v>
      </c>
      <c r="AP231" s="146" t="s">
        <v>74</v>
      </c>
      <c r="AQ231" s="146" t="s">
        <v>74</v>
      </c>
      <c r="AR231" s="146" t="s">
        <v>74</v>
      </c>
      <c r="AS231" s="146" t="s">
        <v>74</v>
      </c>
      <c r="AT231" s="146" t="s">
        <v>74</v>
      </c>
      <c r="AU231" s="146" t="s">
        <v>74</v>
      </c>
      <c r="AV231" s="146" t="s">
        <v>74</v>
      </c>
      <c r="AW231" s="146" t="s">
        <v>74</v>
      </c>
    </row>
    <row r="232" spans="1:49" s="18" customFormat="1" ht="22.15" customHeight="1" x14ac:dyDescent="0.25">
      <c r="A232" s="147"/>
      <c r="B232" s="147"/>
      <c r="C232" s="147"/>
      <c r="D232" s="147"/>
      <c r="E232" s="150"/>
      <c r="F232" s="147"/>
      <c r="G232" s="150"/>
      <c r="H232" s="147"/>
      <c r="I232" s="147"/>
      <c r="J232" s="155"/>
      <c r="K232" s="155"/>
      <c r="L232" s="155"/>
      <c r="M232" s="6" t="s">
        <v>75</v>
      </c>
      <c r="N232" s="6" t="s">
        <v>77</v>
      </c>
      <c r="O232" s="6" t="s">
        <v>77</v>
      </c>
      <c r="P232" s="68" t="s">
        <v>115</v>
      </c>
      <c r="Q232" s="4">
        <v>66851.67</v>
      </c>
      <c r="R232" s="147"/>
      <c r="S232" s="147"/>
      <c r="T232" s="147"/>
      <c r="U232" s="157"/>
      <c r="V232" s="157"/>
      <c r="W232" s="160"/>
      <c r="X232" s="163"/>
      <c r="Y232" s="166"/>
      <c r="Z232" s="147"/>
      <c r="AA232" s="147"/>
      <c r="AB232" s="147"/>
      <c r="AC232" s="147"/>
      <c r="AD232" s="147"/>
      <c r="AE232" s="147"/>
      <c r="AF232" s="169"/>
      <c r="AG232" s="169"/>
      <c r="AH232" s="150"/>
      <c r="AI232" s="147"/>
      <c r="AJ232" s="147"/>
      <c r="AK232" s="147"/>
      <c r="AL232" s="147"/>
      <c r="AM232" s="147"/>
      <c r="AN232" s="147"/>
      <c r="AO232" s="147"/>
      <c r="AP232" s="147"/>
      <c r="AQ232" s="147"/>
      <c r="AR232" s="147"/>
      <c r="AS232" s="147"/>
      <c r="AT232" s="147"/>
      <c r="AU232" s="147"/>
      <c r="AV232" s="147"/>
      <c r="AW232" s="147"/>
    </row>
    <row r="233" spans="1:49" s="18" customFormat="1" ht="22.15" customHeight="1" x14ac:dyDescent="0.25">
      <c r="A233" s="148"/>
      <c r="B233" s="148"/>
      <c r="C233" s="148"/>
      <c r="D233" s="148"/>
      <c r="E233" s="151"/>
      <c r="F233" s="148"/>
      <c r="G233" s="151"/>
      <c r="H233" s="148"/>
      <c r="I233" s="148"/>
      <c r="J233" s="155"/>
      <c r="K233" s="155"/>
      <c r="L233" s="155"/>
      <c r="M233" s="6" t="s">
        <v>75</v>
      </c>
      <c r="N233" s="6" t="s">
        <v>77</v>
      </c>
      <c r="O233" s="6" t="s">
        <v>77</v>
      </c>
      <c r="P233" s="68" t="s">
        <v>117</v>
      </c>
      <c r="Q233" s="4">
        <v>65713.100000000006</v>
      </c>
      <c r="R233" s="148"/>
      <c r="S233" s="148"/>
      <c r="T233" s="148"/>
      <c r="U233" s="158"/>
      <c r="V233" s="158"/>
      <c r="W233" s="161"/>
      <c r="X233" s="164"/>
      <c r="Y233" s="167"/>
      <c r="Z233" s="148"/>
      <c r="AA233" s="148"/>
      <c r="AB233" s="148"/>
      <c r="AC233" s="148"/>
      <c r="AD233" s="148"/>
      <c r="AE233" s="148"/>
      <c r="AF233" s="170"/>
      <c r="AG233" s="170"/>
      <c r="AH233" s="151"/>
      <c r="AI233" s="148"/>
      <c r="AJ233" s="148"/>
      <c r="AK233" s="148"/>
      <c r="AL233" s="148"/>
      <c r="AM233" s="148"/>
      <c r="AN233" s="148"/>
      <c r="AO233" s="148"/>
      <c r="AP233" s="148"/>
      <c r="AQ233" s="148"/>
      <c r="AR233" s="148"/>
      <c r="AS233" s="148"/>
      <c r="AT233" s="148"/>
      <c r="AU233" s="148"/>
      <c r="AV233" s="148"/>
      <c r="AW233" s="148"/>
    </row>
    <row r="234" spans="1:49" s="18" customFormat="1" ht="22.15" customHeight="1" x14ac:dyDescent="0.25">
      <c r="A234" s="146" t="s">
        <v>53</v>
      </c>
      <c r="B234" s="146" t="s">
        <v>80</v>
      </c>
      <c r="C234" s="146">
        <v>2016</v>
      </c>
      <c r="D234" s="146" t="s">
        <v>353</v>
      </c>
      <c r="E234" s="149">
        <v>120</v>
      </c>
      <c r="F234" s="146" t="s">
        <v>56</v>
      </c>
      <c r="G234" s="149" t="s">
        <v>57</v>
      </c>
      <c r="H234" s="146" t="s">
        <v>58</v>
      </c>
      <c r="I234" s="146" t="s">
        <v>58</v>
      </c>
      <c r="J234" s="155" t="s">
        <v>125</v>
      </c>
      <c r="K234" s="155" t="s">
        <v>243</v>
      </c>
      <c r="L234" s="155" t="s">
        <v>243</v>
      </c>
      <c r="M234" s="6" t="s">
        <v>75</v>
      </c>
      <c r="N234" s="6" t="s">
        <v>77</v>
      </c>
      <c r="O234" s="6" t="s">
        <v>77</v>
      </c>
      <c r="P234" s="68" t="s">
        <v>112</v>
      </c>
      <c r="Q234" s="12">
        <v>196718.6</v>
      </c>
      <c r="R234" s="156" t="s">
        <v>77</v>
      </c>
      <c r="S234" s="156" t="s">
        <v>77</v>
      </c>
      <c r="T234" s="156" t="s">
        <v>77</v>
      </c>
      <c r="U234" s="156" t="s">
        <v>112</v>
      </c>
      <c r="V234" s="156" t="s">
        <v>376</v>
      </c>
      <c r="W234" s="159">
        <v>42467</v>
      </c>
      <c r="X234" s="162">
        <v>169585.00000000003</v>
      </c>
      <c r="Y234" s="165">
        <v>196718.6</v>
      </c>
      <c r="Z234" s="146" t="s">
        <v>67</v>
      </c>
      <c r="AA234" s="146" t="s">
        <v>68</v>
      </c>
      <c r="AB234" s="146" t="s">
        <v>69</v>
      </c>
      <c r="AC234" s="146" t="s">
        <v>70</v>
      </c>
      <c r="AD234" s="146" t="s">
        <v>125</v>
      </c>
      <c r="AE234" s="146" t="s">
        <v>71</v>
      </c>
      <c r="AF234" s="168">
        <v>42467</v>
      </c>
      <c r="AG234" s="168">
        <v>42472</v>
      </c>
      <c r="AH234" s="149" t="s">
        <v>57</v>
      </c>
      <c r="AI234" s="146" t="s">
        <v>72</v>
      </c>
      <c r="AJ234" s="146" t="s">
        <v>73</v>
      </c>
      <c r="AK234" s="146" t="s">
        <v>72</v>
      </c>
      <c r="AL234" s="146" t="s">
        <v>72</v>
      </c>
      <c r="AM234" s="146" t="s">
        <v>72</v>
      </c>
      <c r="AN234" s="146" t="s">
        <v>72</v>
      </c>
      <c r="AO234" s="146" t="s">
        <v>74</v>
      </c>
      <c r="AP234" s="146" t="s">
        <v>74</v>
      </c>
      <c r="AQ234" s="146" t="s">
        <v>74</v>
      </c>
      <c r="AR234" s="146" t="s">
        <v>74</v>
      </c>
      <c r="AS234" s="146" t="s">
        <v>74</v>
      </c>
      <c r="AT234" s="146" t="s">
        <v>74</v>
      </c>
      <c r="AU234" s="146" t="s">
        <v>74</v>
      </c>
      <c r="AV234" s="146" t="s">
        <v>74</v>
      </c>
      <c r="AW234" s="146" t="s">
        <v>74</v>
      </c>
    </row>
    <row r="235" spans="1:49" s="18" customFormat="1" ht="22.15" customHeight="1" x14ac:dyDescent="0.25">
      <c r="A235" s="147"/>
      <c r="B235" s="147"/>
      <c r="C235" s="147"/>
      <c r="D235" s="147"/>
      <c r="E235" s="150"/>
      <c r="F235" s="147"/>
      <c r="G235" s="150"/>
      <c r="H235" s="147"/>
      <c r="I235" s="147"/>
      <c r="J235" s="155"/>
      <c r="K235" s="155"/>
      <c r="L235" s="155"/>
      <c r="M235" s="6" t="s">
        <v>75</v>
      </c>
      <c r="N235" s="6" t="s">
        <v>77</v>
      </c>
      <c r="O235" s="6" t="s">
        <v>77</v>
      </c>
      <c r="P235" s="68" t="s">
        <v>121</v>
      </c>
      <c r="Q235" s="4">
        <v>211208.16</v>
      </c>
      <c r="R235" s="147"/>
      <c r="S235" s="147"/>
      <c r="T235" s="147"/>
      <c r="U235" s="157"/>
      <c r="V235" s="157"/>
      <c r="W235" s="160"/>
      <c r="X235" s="163"/>
      <c r="Y235" s="166"/>
      <c r="Z235" s="147"/>
      <c r="AA235" s="147"/>
      <c r="AB235" s="147"/>
      <c r="AC235" s="147"/>
      <c r="AD235" s="147"/>
      <c r="AE235" s="147"/>
      <c r="AF235" s="169"/>
      <c r="AG235" s="169"/>
      <c r="AH235" s="150"/>
      <c r="AI235" s="147"/>
      <c r="AJ235" s="147"/>
      <c r="AK235" s="147"/>
      <c r="AL235" s="147"/>
      <c r="AM235" s="147"/>
      <c r="AN235" s="147"/>
      <c r="AO235" s="147"/>
      <c r="AP235" s="147"/>
      <c r="AQ235" s="147"/>
      <c r="AR235" s="147"/>
      <c r="AS235" s="147"/>
      <c r="AT235" s="147"/>
      <c r="AU235" s="147"/>
      <c r="AV235" s="147"/>
      <c r="AW235" s="147"/>
    </row>
    <row r="236" spans="1:49" s="36" customFormat="1" ht="22.15" customHeight="1" x14ac:dyDescent="0.25">
      <c r="A236" s="148"/>
      <c r="B236" s="148"/>
      <c r="C236" s="148"/>
      <c r="D236" s="148"/>
      <c r="E236" s="151"/>
      <c r="F236" s="148"/>
      <c r="G236" s="151"/>
      <c r="H236" s="148"/>
      <c r="I236" s="148"/>
      <c r="J236" s="155"/>
      <c r="K236" s="155"/>
      <c r="L236" s="155"/>
      <c r="M236" s="6" t="s">
        <v>75</v>
      </c>
      <c r="N236" s="6" t="s">
        <v>77</v>
      </c>
      <c r="O236" s="6" t="s">
        <v>77</v>
      </c>
      <c r="P236" s="64" t="s">
        <v>117</v>
      </c>
      <c r="Q236" s="12">
        <v>225916.65</v>
      </c>
      <c r="R236" s="148"/>
      <c r="S236" s="148"/>
      <c r="T236" s="148"/>
      <c r="U236" s="158"/>
      <c r="V236" s="158"/>
      <c r="W236" s="161"/>
      <c r="X236" s="164"/>
      <c r="Y236" s="167"/>
      <c r="Z236" s="148"/>
      <c r="AA236" s="148"/>
      <c r="AB236" s="148"/>
      <c r="AC236" s="148"/>
      <c r="AD236" s="148"/>
      <c r="AE236" s="148"/>
      <c r="AF236" s="170"/>
      <c r="AG236" s="170"/>
      <c r="AH236" s="151"/>
      <c r="AI236" s="148"/>
      <c r="AJ236" s="148"/>
      <c r="AK236" s="148"/>
      <c r="AL236" s="148"/>
      <c r="AM236" s="148"/>
      <c r="AN236" s="148"/>
      <c r="AO236" s="148"/>
      <c r="AP236" s="148"/>
      <c r="AQ236" s="148"/>
      <c r="AR236" s="148"/>
      <c r="AS236" s="148"/>
      <c r="AT236" s="148"/>
      <c r="AU236" s="148"/>
      <c r="AV236" s="148"/>
      <c r="AW236" s="148"/>
    </row>
    <row r="237" spans="1:49" s="36" customFormat="1" ht="22.15" customHeight="1" x14ac:dyDescent="0.25">
      <c r="A237" s="149" t="s">
        <v>53</v>
      </c>
      <c r="B237" s="149" t="s">
        <v>80</v>
      </c>
      <c r="C237" s="149">
        <v>2016</v>
      </c>
      <c r="D237" s="149" t="s">
        <v>353</v>
      </c>
      <c r="E237" s="149">
        <v>150</v>
      </c>
      <c r="F237" s="149" t="s">
        <v>56</v>
      </c>
      <c r="G237" s="149" t="s">
        <v>57</v>
      </c>
      <c r="H237" s="149" t="s">
        <v>58</v>
      </c>
      <c r="I237" s="149" t="s">
        <v>58</v>
      </c>
      <c r="J237" s="171" t="s">
        <v>377</v>
      </c>
      <c r="K237" s="171" t="s">
        <v>97</v>
      </c>
      <c r="L237" s="171" t="s">
        <v>97</v>
      </c>
      <c r="M237" s="6" t="s">
        <v>75</v>
      </c>
      <c r="N237" s="6" t="s">
        <v>77</v>
      </c>
      <c r="O237" s="6" t="s">
        <v>77</v>
      </c>
      <c r="P237" s="64" t="s">
        <v>205</v>
      </c>
      <c r="Q237" s="12">
        <v>60505.599999999999</v>
      </c>
      <c r="R237" s="156" t="s">
        <v>77</v>
      </c>
      <c r="S237" s="156" t="s">
        <v>77</v>
      </c>
      <c r="T237" s="156" t="s">
        <v>77</v>
      </c>
      <c r="U237" s="260" t="s">
        <v>205</v>
      </c>
      <c r="V237" s="260" t="s">
        <v>378</v>
      </c>
      <c r="W237" s="229">
        <v>42468</v>
      </c>
      <c r="X237" s="235">
        <v>52160</v>
      </c>
      <c r="Y237" s="232">
        <v>60505.599999999999</v>
      </c>
      <c r="Z237" s="149" t="s">
        <v>67</v>
      </c>
      <c r="AA237" s="149" t="s">
        <v>68</v>
      </c>
      <c r="AB237" s="149" t="s">
        <v>69</v>
      </c>
      <c r="AC237" s="149" t="s">
        <v>70</v>
      </c>
      <c r="AD237" s="149" t="s">
        <v>377</v>
      </c>
      <c r="AE237" s="149" t="s">
        <v>71</v>
      </c>
      <c r="AF237" s="184">
        <v>42468</v>
      </c>
      <c r="AG237" s="184">
        <v>42473</v>
      </c>
      <c r="AH237" s="149" t="s">
        <v>57</v>
      </c>
      <c r="AI237" s="149" t="s">
        <v>72</v>
      </c>
      <c r="AJ237" s="149" t="s">
        <v>73</v>
      </c>
      <c r="AK237" s="149" t="s">
        <v>72</v>
      </c>
      <c r="AL237" s="149" t="s">
        <v>72</v>
      </c>
      <c r="AM237" s="149" t="s">
        <v>72</v>
      </c>
      <c r="AN237" s="149" t="s">
        <v>72</v>
      </c>
      <c r="AO237" s="149" t="s">
        <v>74</v>
      </c>
      <c r="AP237" s="149" t="s">
        <v>74</v>
      </c>
      <c r="AQ237" s="149" t="s">
        <v>74</v>
      </c>
      <c r="AR237" s="149" t="s">
        <v>74</v>
      </c>
      <c r="AS237" s="149" t="s">
        <v>74</v>
      </c>
      <c r="AT237" s="149" t="s">
        <v>74</v>
      </c>
      <c r="AU237" s="149" t="s">
        <v>74</v>
      </c>
      <c r="AV237" s="149" t="s">
        <v>74</v>
      </c>
      <c r="AW237" s="149" t="s">
        <v>74</v>
      </c>
    </row>
    <row r="238" spans="1:49" s="36" customFormat="1" ht="22.15" customHeight="1" x14ac:dyDescent="0.25">
      <c r="A238" s="150"/>
      <c r="B238" s="150"/>
      <c r="C238" s="150"/>
      <c r="D238" s="150"/>
      <c r="E238" s="150"/>
      <c r="F238" s="150"/>
      <c r="G238" s="150"/>
      <c r="H238" s="150"/>
      <c r="I238" s="150"/>
      <c r="J238" s="171"/>
      <c r="K238" s="171"/>
      <c r="L238" s="171"/>
      <c r="M238" s="64" t="s">
        <v>292</v>
      </c>
      <c r="N238" s="64" t="s">
        <v>242</v>
      </c>
      <c r="O238" s="64" t="s">
        <v>262</v>
      </c>
      <c r="P238" s="10" t="s">
        <v>64</v>
      </c>
      <c r="Q238" s="12">
        <v>72157.570000000007</v>
      </c>
      <c r="R238" s="147"/>
      <c r="S238" s="147"/>
      <c r="T238" s="147"/>
      <c r="U238" s="261"/>
      <c r="V238" s="261"/>
      <c r="W238" s="230"/>
      <c r="X238" s="236"/>
      <c r="Y238" s="233"/>
      <c r="Z238" s="150"/>
      <c r="AA238" s="150"/>
      <c r="AB238" s="150"/>
      <c r="AC238" s="150"/>
      <c r="AD238" s="150"/>
      <c r="AE238" s="150"/>
      <c r="AF238" s="185"/>
      <c r="AG238" s="185"/>
      <c r="AH238" s="150"/>
      <c r="AI238" s="150"/>
      <c r="AJ238" s="150"/>
      <c r="AK238" s="150"/>
      <c r="AL238" s="150"/>
      <c r="AM238" s="150"/>
      <c r="AN238" s="150"/>
      <c r="AO238" s="150"/>
      <c r="AP238" s="150"/>
      <c r="AQ238" s="150"/>
      <c r="AR238" s="150"/>
      <c r="AS238" s="150"/>
      <c r="AT238" s="150"/>
      <c r="AU238" s="150"/>
      <c r="AV238" s="150"/>
      <c r="AW238" s="150"/>
    </row>
    <row r="239" spans="1:49" s="36" customFormat="1" ht="22.15" customHeight="1" x14ac:dyDescent="0.25">
      <c r="A239" s="151"/>
      <c r="B239" s="151"/>
      <c r="C239" s="151"/>
      <c r="D239" s="151"/>
      <c r="E239" s="151"/>
      <c r="F239" s="151"/>
      <c r="G239" s="151"/>
      <c r="H239" s="151"/>
      <c r="I239" s="151"/>
      <c r="J239" s="171"/>
      <c r="K239" s="171"/>
      <c r="L239" s="171"/>
      <c r="M239" s="6" t="s">
        <v>75</v>
      </c>
      <c r="N239" s="6" t="s">
        <v>77</v>
      </c>
      <c r="O239" s="6" t="s">
        <v>77</v>
      </c>
      <c r="P239" s="64" t="s">
        <v>175</v>
      </c>
      <c r="Q239" s="12">
        <v>69553.600000000006</v>
      </c>
      <c r="R239" s="148"/>
      <c r="S239" s="148"/>
      <c r="T239" s="148"/>
      <c r="U239" s="262"/>
      <c r="V239" s="262"/>
      <c r="W239" s="231"/>
      <c r="X239" s="237"/>
      <c r="Y239" s="234"/>
      <c r="Z239" s="151"/>
      <c r="AA239" s="151"/>
      <c r="AB239" s="151"/>
      <c r="AC239" s="151"/>
      <c r="AD239" s="151"/>
      <c r="AE239" s="151"/>
      <c r="AF239" s="186"/>
      <c r="AG239" s="186"/>
      <c r="AH239" s="151"/>
      <c r="AI239" s="151"/>
      <c r="AJ239" s="151"/>
      <c r="AK239" s="151"/>
      <c r="AL239" s="151"/>
      <c r="AM239" s="151"/>
      <c r="AN239" s="151"/>
      <c r="AO239" s="151"/>
      <c r="AP239" s="151"/>
      <c r="AQ239" s="151"/>
      <c r="AR239" s="151"/>
      <c r="AS239" s="151"/>
      <c r="AT239" s="151"/>
      <c r="AU239" s="151"/>
      <c r="AV239" s="151"/>
      <c r="AW239" s="151"/>
    </row>
    <row r="240" spans="1:49" s="36" customFormat="1" ht="40.9" customHeight="1" x14ac:dyDescent="0.25">
      <c r="A240" s="64" t="s">
        <v>53</v>
      </c>
      <c r="B240" s="64" t="s">
        <v>80</v>
      </c>
      <c r="C240" s="64">
        <v>2016</v>
      </c>
      <c r="D240" s="64" t="s">
        <v>353</v>
      </c>
      <c r="E240" s="64">
        <v>66</v>
      </c>
      <c r="F240" s="64" t="s">
        <v>56</v>
      </c>
      <c r="G240" s="6" t="s">
        <v>57</v>
      </c>
      <c r="H240" s="64" t="s">
        <v>58</v>
      </c>
      <c r="I240" s="64" t="s">
        <v>58</v>
      </c>
      <c r="J240" s="64" t="s">
        <v>379</v>
      </c>
      <c r="K240" s="64" t="s">
        <v>195</v>
      </c>
      <c r="L240" s="64" t="s">
        <v>195</v>
      </c>
      <c r="M240" s="64" t="s">
        <v>257</v>
      </c>
      <c r="N240" s="64" t="s">
        <v>258</v>
      </c>
      <c r="O240" s="64" t="s">
        <v>259</v>
      </c>
      <c r="P240" s="10" t="s">
        <v>64</v>
      </c>
      <c r="Q240" s="14">
        <v>19785.73</v>
      </c>
      <c r="R240" s="64" t="s">
        <v>257</v>
      </c>
      <c r="S240" s="64" t="s">
        <v>258</v>
      </c>
      <c r="T240" s="64" t="s">
        <v>259</v>
      </c>
      <c r="U240" s="11" t="s">
        <v>123</v>
      </c>
      <c r="V240" s="64" t="s">
        <v>380</v>
      </c>
      <c r="W240" s="70">
        <v>42471</v>
      </c>
      <c r="X240" s="12">
        <v>17056.663793103449</v>
      </c>
      <c r="Y240" s="67">
        <v>19785.73</v>
      </c>
      <c r="Z240" s="68" t="s">
        <v>67</v>
      </c>
      <c r="AA240" s="64" t="s">
        <v>68</v>
      </c>
      <c r="AB240" s="64" t="s">
        <v>69</v>
      </c>
      <c r="AC240" s="64" t="s">
        <v>70</v>
      </c>
      <c r="AD240" s="64" t="s">
        <v>379</v>
      </c>
      <c r="AE240" s="64" t="s">
        <v>71</v>
      </c>
      <c r="AF240" s="70">
        <v>42471</v>
      </c>
      <c r="AG240" s="70">
        <v>42471</v>
      </c>
      <c r="AH240" s="6" t="s">
        <v>57</v>
      </c>
      <c r="AI240" s="64" t="s">
        <v>72</v>
      </c>
      <c r="AJ240" s="64" t="s">
        <v>73</v>
      </c>
      <c r="AK240" s="64" t="s">
        <v>72</v>
      </c>
      <c r="AL240" s="64" t="s">
        <v>72</v>
      </c>
      <c r="AM240" s="64" t="s">
        <v>72</v>
      </c>
      <c r="AN240" s="64" t="s">
        <v>72</v>
      </c>
      <c r="AO240" s="64" t="s">
        <v>74</v>
      </c>
      <c r="AP240" s="64" t="s">
        <v>74</v>
      </c>
      <c r="AQ240" s="64" t="s">
        <v>74</v>
      </c>
      <c r="AR240" s="64" t="s">
        <v>74</v>
      </c>
      <c r="AS240" s="64" t="s">
        <v>74</v>
      </c>
      <c r="AT240" s="64" t="s">
        <v>74</v>
      </c>
      <c r="AU240" s="64" t="s">
        <v>74</v>
      </c>
      <c r="AV240" s="64" t="s">
        <v>74</v>
      </c>
      <c r="AW240" s="64" t="s">
        <v>74</v>
      </c>
    </row>
    <row r="241" spans="1:49" s="36" customFormat="1" ht="22.15" customHeight="1" x14ac:dyDescent="0.25">
      <c r="A241" s="149" t="s">
        <v>53</v>
      </c>
      <c r="B241" s="149" t="s">
        <v>80</v>
      </c>
      <c r="C241" s="149">
        <v>2016</v>
      </c>
      <c r="D241" s="149" t="s">
        <v>353</v>
      </c>
      <c r="E241" s="149">
        <v>139</v>
      </c>
      <c r="F241" s="149" t="s">
        <v>56</v>
      </c>
      <c r="G241" s="149" t="s">
        <v>57</v>
      </c>
      <c r="H241" s="149" t="s">
        <v>58</v>
      </c>
      <c r="I241" s="149" t="s">
        <v>58</v>
      </c>
      <c r="J241" s="171" t="s">
        <v>256</v>
      </c>
      <c r="K241" s="171" t="s">
        <v>60</v>
      </c>
      <c r="L241" s="171" t="s">
        <v>60</v>
      </c>
      <c r="M241" s="64" t="s">
        <v>292</v>
      </c>
      <c r="N241" s="64" t="s">
        <v>242</v>
      </c>
      <c r="O241" s="64" t="s">
        <v>262</v>
      </c>
      <c r="P241" s="10" t="s">
        <v>64</v>
      </c>
      <c r="Q241" s="12">
        <v>67410.2</v>
      </c>
      <c r="R241" s="149" t="s">
        <v>292</v>
      </c>
      <c r="S241" s="149" t="s">
        <v>242</v>
      </c>
      <c r="T241" s="149" t="s">
        <v>262</v>
      </c>
      <c r="U241" s="260" t="s">
        <v>123</v>
      </c>
      <c r="V241" s="260" t="s">
        <v>381</v>
      </c>
      <c r="W241" s="229">
        <v>42471</v>
      </c>
      <c r="X241" s="235">
        <v>58112.241379310348</v>
      </c>
      <c r="Y241" s="232">
        <v>67410.2</v>
      </c>
      <c r="Z241" s="149" t="s">
        <v>67</v>
      </c>
      <c r="AA241" s="149" t="s">
        <v>68</v>
      </c>
      <c r="AB241" s="149" t="s">
        <v>69</v>
      </c>
      <c r="AC241" s="149" t="s">
        <v>70</v>
      </c>
      <c r="AD241" s="149" t="s">
        <v>256</v>
      </c>
      <c r="AE241" s="149" t="s">
        <v>71</v>
      </c>
      <c r="AF241" s="184">
        <v>42471</v>
      </c>
      <c r="AG241" s="184">
        <v>42471</v>
      </c>
      <c r="AH241" s="149" t="s">
        <v>57</v>
      </c>
      <c r="AI241" s="149" t="s">
        <v>72</v>
      </c>
      <c r="AJ241" s="149" t="s">
        <v>73</v>
      </c>
      <c r="AK241" s="149" t="s">
        <v>72</v>
      </c>
      <c r="AL241" s="149" t="s">
        <v>72</v>
      </c>
      <c r="AM241" s="149" t="s">
        <v>72</v>
      </c>
      <c r="AN241" s="149" t="s">
        <v>72</v>
      </c>
      <c r="AO241" s="149" t="s">
        <v>74</v>
      </c>
      <c r="AP241" s="149" t="s">
        <v>74</v>
      </c>
      <c r="AQ241" s="149" t="s">
        <v>74</v>
      </c>
      <c r="AR241" s="149" t="s">
        <v>74</v>
      </c>
      <c r="AS241" s="149" t="s">
        <v>74</v>
      </c>
      <c r="AT241" s="149" t="s">
        <v>74</v>
      </c>
      <c r="AU241" s="149" t="s">
        <v>74</v>
      </c>
      <c r="AV241" s="149" t="s">
        <v>74</v>
      </c>
      <c r="AW241" s="149" t="s">
        <v>74</v>
      </c>
    </row>
    <row r="242" spans="1:49" s="36" customFormat="1" ht="22.15" customHeight="1" x14ac:dyDescent="0.25">
      <c r="A242" s="150"/>
      <c r="B242" s="150"/>
      <c r="C242" s="150"/>
      <c r="D242" s="150"/>
      <c r="E242" s="150"/>
      <c r="F242" s="150"/>
      <c r="G242" s="150"/>
      <c r="H242" s="150"/>
      <c r="I242" s="150"/>
      <c r="J242" s="171"/>
      <c r="K242" s="171"/>
      <c r="L242" s="171"/>
      <c r="M242" s="6" t="s">
        <v>75</v>
      </c>
      <c r="N242" s="6" t="s">
        <v>77</v>
      </c>
      <c r="O242" s="6" t="s">
        <v>77</v>
      </c>
      <c r="P242" s="64" t="s">
        <v>255</v>
      </c>
      <c r="Q242" s="14">
        <v>72561.429999999993</v>
      </c>
      <c r="R242" s="150"/>
      <c r="S242" s="150"/>
      <c r="T242" s="150"/>
      <c r="U242" s="261"/>
      <c r="V242" s="261"/>
      <c r="W242" s="230"/>
      <c r="X242" s="236"/>
      <c r="Y242" s="233"/>
      <c r="Z242" s="150"/>
      <c r="AA242" s="150"/>
      <c r="AB242" s="150"/>
      <c r="AC242" s="150"/>
      <c r="AD242" s="150"/>
      <c r="AE242" s="150"/>
      <c r="AF242" s="185"/>
      <c r="AG242" s="185"/>
      <c r="AH242" s="150"/>
      <c r="AI242" s="150"/>
      <c r="AJ242" s="150"/>
      <c r="AK242" s="150"/>
      <c r="AL242" s="150"/>
      <c r="AM242" s="150"/>
      <c r="AN242" s="150"/>
      <c r="AO242" s="150"/>
      <c r="AP242" s="150"/>
      <c r="AQ242" s="150"/>
      <c r="AR242" s="150"/>
      <c r="AS242" s="150"/>
      <c r="AT242" s="150"/>
      <c r="AU242" s="150"/>
      <c r="AV242" s="150"/>
      <c r="AW242" s="150"/>
    </row>
    <row r="243" spans="1:49" s="36" customFormat="1" ht="24" customHeight="1" x14ac:dyDescent="0.25">
      <c r="A243" s="151"/>
      <c r="B243" s="151"/>
      <c r="C243" s="151"/>
      <c r="D243" s="151"/>
      <c r="E243" s="151"/>
      <c r="F243" s="151"/>
      <c r="G243" s="151"/>
      <c r="H243" s="151"/>
      <c r="I243" s="151"/>
      <c r="J243" s="171"/>
      <c r="K243" s="171"/>
      <c r="L243" s="171"/>
      <c r="M243" s="64" t="s">
        <v>279</v>
      </c>
      <c r="N243" s="64" t="s">
        <v>280</v>
      </c>
      <c r="O243" s="64" t="s">
        <v>281</v>
      </c>
      <c r="P243" s="10" t="s">
        <v>64</v>
      </c>
      <c r="Q243" s="14">
        <v>73347.839999999997</v>
      </c>
      <c r="R243" s="151"/>
      <c r="S243" s="151"/>
      <c r="T243" s="151"/>
      <c r="U243" s="262"/>
      <c r="V243" s="262"/>
      <c r="W243" s="231"/>
      <c r="X243" s="237"/>
      <c r="Y243" s="234"/>
      <c r="Z243" s="151"/>
      <c r="AA243" s="151"/>
      <c r="AB243" s="151"/>
      <c r="AC243" s="151"/>
      <c r="AD243" s="151"/>
      <c r="AE243" s="151"/>
      <c r="AF243" s="186"/>
      <c r="AG243" s="186"/>
      <c r="AH243" s="151"/>
      <c r="AI243" s="151"/>
      <c r="AJ243" s="151"/>
      <c r="AK243" s="151"/>
      <c r="AL243" s="151"/>
      <c r="AM243" s="151"/>
      <c r="AN243" s="151"/>
      <c r="AO243" s="151"/>
      <c r="AP243" s="151"/>
      <c r="AQ243" s="151"/>
      <c r="AR243" s="151"/>
      <c r="AS243" s="151"/>
      <c r="AT243" s="151"/>
      <c r="AU243" s="151"/>
      <c r="AV243" s="151"/>
      <c r="AW243" s="151"/>
    </row>
    <row r="244" spans="1:49" s="36" customFormat="1" ht="22.15" customHeight="1" x14ac:dyDescent="0.25">
      <c r="A244" s="149" t="s">
        <v>53</v>
      </c>
      <c r="B244" s="149" t="s">
        <v>80</v>
      </c>
      <c r="C244" s="149">
        <v>2016</v>
      </c>
      <c r="D244" s="149" t="s">
        <v>353</v>
      </c>
      <c r="E244" s="149">
        <v>174</v>
      </c>
      <c r="F244" s="149" t="s">
        <v>56</v>
      </c>
      <c r="G244" s="149" t="s">
        <v>57</v>
      </c>
      <c r="H244" s="149" t="s">
        <v>58</v>
      </c>
      <c r="I244" s="149" t="s">
        <v>58</v>
      </c>
      <c r="J244" s="171" t="s">
        <v>382</v>
      </c>
      <c r="K244" s="171" t="s">
        <v>60</v>
      </c>
      <c r="L244" s="171" t="s">
        <v>60</v>
      </c>
      <c r="M244" s="6" t="s">
        <v>75</v>
      </c>
      <c r="N244" s="6" t="s">
        <v>77</v>
      </c>
      <c r="O244" s="6" t="s">
        <v>77</v>
      </c>
      <c r="P244" s="64" t="s">
        <v>79</v>
      </c>
      <c r="Q244" s="12">
        <v>374240.01</v>
      </c>
      <c r="R244" s="156" t="s">
        <v>77</v>
      </c>
      <c r="S244" s="156" t="s">
        <v>77</v>
      </c>
      <c r="T244" s="156" t="s">
        <v>77</v>
      </c>
      <c r="U244" s="260" t="s">
        <v>79</v>
      </c>
      <c r="V244" s="260" t="s">
        <v>383</v>
      </c>
      <c r="W244" s="229">
        <v>42472</v>
      </c>
      <c r="X244" s="235">
        <v>322620.69827586209</v>
      </c>
      <c r="Y244" s="232">
        <v>374240.01</v>
      </c>
      <c r="Z244" s="149" t="s">
        <v>67</v>
      </c>
      <c r="AA244" s="149" t="s">
        <v>68</v>
      </c>
      <c r="AB244" s="149" t="s">
        <v>69</v>
      </c>
      <c r="AC244" s="149" t="s">
        <v>70</v>
      </c>
      <c r="AD244" s="149" t="s">
        <v>382</v>
      </c>
      <c r="AE244" s="149" t="s">
        <v>71</v>
      </c>
      <c r="AF244" s="184">
        <v>42472</v>
      </c>
      <c r="AG244" s="184">
        <v>42487</v>
      </c>
      <c r="AH244" s="149" t="s">
        <v>57</v>
      </c>
      <c r="AI244" s="149" t="s">
        <v>72</v>
      </c>
      <c r="AJ244" s="149" t="s">
        <v>73</v>
      </c>
      <c r="AK244" s="149" t="s">
        <v>72</v>
      </c>
      <c r="AL244" s="149" t="s">
        <v>72</v>
      </c>
      <c r="AM244" s="149" t="s">
        <v>72</v>
      </c>
      <c r="AN244" s="149" t="s">
        <v>72</v>
      </c>
      <c r="AO244" s="149" t="s">
        <v>74</v>
      </c>
      <c r="AP244" s="149" t="s">
        <v>74</v>
      </c>
      <c r="AQ244" s="149" t="s">
        <v>74</v>
      </c>
      <c r="AR244" s="149" t="s">
        <v>74</v>
      </c>
      <c r="AS244" s="149" t="s">
        <v>74</v>
      </c>
      <c r="AT244" s="149" t="s">
        <v>74</v>
      </c>
      <c r="AU244" s="149" t="s">
        <v>74</v>
      </c>
      <c r="AV244" s="149" t="s">
        <v>74</v>
      </c>
      <c r="AW244" s="149" t="s">
        <v>74</v>
      </c>
    </row>
    <row r="245" spans="1:49" s="36" customFormat="1" ht="22.15" customHeight="1" x14ac:dyDescent="0.25">
      <c r="A245" s="150"/>
      <c r="B245" s="150"/>
      <c r="C245" s="150"/>
      <c r="D245" s="150"/>
      <c r="E245" s="150"/>
      <c r="F245" s="150"/>
      <c r="G245" s="150"/>
      <c r="H245" s="150"/>
      <c r="I245" s="150"/>
      <c r="J245" s="171"/>
      <c r="K245" s="171"/>
      <c r="L245" s="171"/>
      <c r="M245" s="6" t="s">
        <v>75</v>
      </c>
      <c r="N245" s="6" t="s">
        <v>77</v>
      </c>
      <c r="O245" s="6" t="s">
        <v>77</v>
      </c>
      <c r="P245" s="64" t="s">
        <v>255</v>
      </c>
      <c r="Q245" s="12">
        <v>404179.21</v>
      </c>
      <c r="R245" s="147"/>
      <c r="S245" s="147"/>
      <c r="T245" s="147"/>
      <c r="U245" s="261"/>
      <c r="V245" s="261"/>
      <c r="W245" s="230"/>
      <c r="X245" s="236"/>
      <c r="Y245" s="233"/>
      <c r="Z245" s="150"/>
      <c r="AA245" s="150"/>
      <c r="AB245" s="150"/>
      <c r="AC245" s="150"/>
      <c r="AD245" s="150"/>
      <c r="AE245" s="150"/>
      <c r="AF245" s="185"/>
      <c r="AG245" s="185"/>
      <c r="AH245" s="150"/>
      <c r="AI245" s="150"/>
      <c r="AJ245" s="150"/>
      <c r="AK245" s="150"/>
      <c r="AL245" s="150"/>
      <c r="AM245" s="150"/>
      <c r="AN245" s="150"/>
      <c r="AO245" s="150"/>
      <c r="AP245" s="150"/>
      <c r="AQ245" s="150"/>
      <c r="AR245" s="150"/>
      <c r="AS245" s="150"/>
      <c r="AT245" s="150"/>
      <c r="AU245" s="150"/>
      <c r="AV245" s="150"/>
      <c r="AW245" s="150"/>
    </row>
    <row r="246" spans="1:49" s="36" customFormat="1" ht="22.15" customHeight="1" x14ac:dyDescent="0.25">
      <c r="A246" s="151"/>
      <c r="B246" s="151"/>
      <c r="C246" s="151"/>
      <c r="D246" s="151"/>
      <c r="E246" s="151"/>
      <c r="F246" s="151"/>
      <c r="G246" s="151"/>
      <c r="H246" s="151"/>
      <c r="I246" s="151"/>
      <c r="J246" s="171"/>
      <c r="K246" s="171"/>
      <c r="L246" s="171"/>
      <c r="M246" s="64" t="s">
        <v>87</v>
      </c>
      <c r="N246" s="64" t="s">
        <v>88</v>
      </c>
      <c r="O246" s="64" t="s">
        <v>89</v>
      </c>
      <c r="P246" s="10" t="s">
        <v>64</v>
      </c>
      <c r="Q246" s="12">
        <v>411663.99</v>
      </c>
      <c r="R246" s="148"/>
      <c r="S246" s="148"/>
      <c r="T246" s="148"/>
      <c r="U246" s="262"/>
      <c r="V246" s="262"/>
      <c r="W246" s="231"/>
      <c r="X246" s="237"/>
      <c r="Y246" s="234"/>
      <c r="Z246" s="151"/>
      <c r="AA246" s="151"/>
      <c r="AB246" s="151"/>
      <c r="AC246" s="151"/>
      <c r="AD246" s="151"/>
      <c r="AE246" s="151"/>
      <c r="AF246" s="186"/>
      <c r="AG246" s="186"/>
      <c r="AH246" s="151"/>
      <c r="AI246" s="151"/>
      <c r="AJ246" s="151"/>
      <c r="AK246" s="151"/>
      <c r="AL246" s="151"/>
      <c r="AM246" s="151"/>
      <c r="AN246" s="151"/>
      <c r="AO246" s="151"/>
      <c r="AP246" s="151"/>
      <c r="AQ246" s="151"/>
      <c r="AR246" s="151"/>
      <c r="AS246" s="151"/>
      <c r="AT246" s="151"/>
      <c r="AU246" s="151"/>
      <c r="AV246" s="151"/>
      <c r="AW246" s="151"/>
    </row>
    <row r="247" spans="1:49" s="36" customFormat="1" ht="21.6" customHeight="1" x14ac:dyDescent="0.25">
      <c r="A247" s="149" t="s">
        <v>53</v>
      </c>
      <c r="B247" s="149" t="s">
        <v>80</v>
      </c>
      <c r="C247" s="149">
        <v>2016</v>
      </c>
      <c r="D247" s="149" t="s">
        <v>353</v>
      </c>
      <c r="E247" s="149">
        <v>57</v>
      </c>
      <c r="F247" s="149" t="s">
        <v>56</v>
      </c>
      <c r="G247" s="149" t="s">
        <v>57</v>
      </c>
      <c r="H247" s="149" t="s">
        <v>58</v>
      </c>
      <c r="I247" s="149" t="s">
        <v>58</v>
      </c>
      <c r="J247" s="171" t="s">
        <v>172</v>
      </c>
      <c r="K247" s="171" t="s">
        <v>195</v>
      </c>
      <c r="L247" s="171" t="s">
        <v>195</v>
      </c>
      <c r="M247" s="6" t="s">
        <v>75</v>
      </c>
      <c r="N247" s="6" t="s">
        <v>77</v>
      </c>
      <c r="O247" s="6" t="s">
        <v>77</v>
      </c>
      <c r="P247" s="64" t="s">
        <v>175</v>
      </c>
      <c r="Q247" s="12">
        <v>171463.59</v>
      </c>
      <c r="R247" s="156" t="s">
        <v>77</v>
      </c>
      <c r="S247" s="156" t="s">
        <v>77</v>
      </c>
      <c r="T247" s="156" t="s">
        <v>77</v>
      </c>
      <c r="U247" s="260" t="s">
        <v>175</v>
      </c>
      <c r="V247" s="260"/>
      <c r="W247" s="229">
        <v>42472</v>
      </c>
      <c r="X247" s="235">
        <v>147813.43965517243</v>
      </c>
      <c r="Y247" s="232">
        <v>171463.59</v>
      </c>
      <c r="Z247" s="149" t="s">
        <v>67</v>
      </c>
      <c r="AA247" s="149" t="s">
        <v>68</v>
      </c>
      <c r="AB247" s="149" t="s">
        <v>69</v>
      </c>
      <c r="AC247" s="149" t="s">
        <v>70</v>
      </c>
      <c r="AD247" s="149" t="s">
        <v>172</v>
      </c>
      <c r="AE247" s="149" t="s">
        <v>71</v>
      </c>
      <c r="AF247" s="184">
        <v>42472</v>
      </c>
      <c r="AG247" s="184">
        <v>42479</v>
      </c>
      <c r="AH247" s="149" t="s">
        <v>57</v>
      </c>
      <c r="AI247" s="149" t="s">
        <v>72</v>
      </c>
      <c r="AJ247" s="149" t="s">
        <v>73</v>
      </c>
      <c r="AK247" s="149" t="s">
        <v>72</v>
      </c>
      <c r="AL247" s="149" t="s">
        <v>72</v>
      </c>
      <c r="AM247" s="149" t="s">
        <v>72</v>
      </c>
      <c r="AN247" s="149" t="s">
        <v>72</v>
      </c>
      <c r="AO247" s="149" t="s">
        <v>74</v>
      </c>
      <c r="AP247" s="149" t="s">
        <v>74</v>
      </c>
      <c r="AQ247" s="149" t="s">
        <v>74</v>
      </c>
      <c r="AR247" s="149" t="s">
        <v>74</v>
      </c>
      <c r="AS247" s="149" t="s">
        <v>74</v>
      </c>
      <c r="AT247" s="149" t="s">
        <v>74</v>
      </c>
      <c r="AU247" s="149" t="s">
        <v>74</v>
      </c>
      <c r="AV247" s="149" t="s">
        <v>74</v>
      </c>
      <c r="AW247" s="149" t="s">
        <v>74</v>
      </c>
    </row>
    <row r="248" spans="1:49" s="36" customFormat="1" ht="24.6" customHeight="1" x14ac:dyDescent="0.25">
      <c r="A248" s="150"/>
      <c r="B248" s="150"/>
      <c r="C248" s="150"/>
      <c r="D248" s="150"/>
      <c r="E248" s="150"/>
      <c r="F248" s="150"/>
      <c r="G248" s="150"/>
      <c r="H248" s="150"/>
      <c r="I248" s="150"/>
      <c r="J248" s="171"/>
      <c r="K248" s="171"/>
      <c r="L248" s="171"/>
      <c r="M248" s="64" t="s">
        <v>279</v>
      </c>
      <c r="N248" s="64" t="s">
        <v>280</v>
      </c>
      <c r="O248" s="64" t="s">
        <v>281</v>
      </c>
      <c r="P248" s="10" t="s">
        <v>64</v>
      </c>
      <c r="Q248" s="12">
        <v>184441.16</v>
      </c>
      <c r="R248" s="147"/>
      <c r="S248" s="147"/>
      <c r="T248" s="147"/>
      <c r="U248" s="261"/>
      <c r="V248" s="261"/>
      <c r="W248" s="230"/>
      <c r="X248" s="236"/>
      <c r="Y248" s="233"/>
      <c r="Z248" s="150"/>
      <c r="AA248" s="150"/>
      <c r="AB248" s="150"/>
      <c r="AC248" s="150"/>
      <c r="AD248" s="150"/>
      <c r="AE248" s="150"/>
      <c r="AF248" s="185"/>
      <c r="AG248" s="185"/>
      <c r="AH248" s="150"/>
      <c r="AI248" s="150"/>
      <c r="AJ248" s="150"/>
      <c r="AK248" s="150"/>
      <c r="AL248" s="150"/>
      <c r="AM248" s="150"/>
      <c r="AN248" s="150"/>
      <c r="AO248" s="150"/>
      <c r="AP248" s="150"/>
      <c r="AQ248" s="150"/>
      <c r="AR248" s="150"/>
      <c r="AS248" s="150"/>
      <c r="AT248" s="150"/>
      <c r="AU248" s="150"/>
      <c r="AV248" s="150"/>
      <c r="AW248" s="150"/>
    </row>
    <row r="249" spans="1:49" s="36" customFormat="1" ht="24" customHeight="1" x14ac:dyDescent="0.25">
      <c r="A249" s="151"/>
      <c r="B249" s="151"/>
      <c r="C249" s="151"/>
      <c r="D249" s="151"/>
      <c r="E249" s="151"/>
      <c r="F249" s="151"/>
      <c r="G249" s="151"/>
      <c r="H249" s="151"/>
      <c r="I249" s="151"/>
      <c r="J249" s="171"/>
      <c r="K249" s="171"/>
      <c r="L249" s="171"/>
      <c r="M249" s="64" t="s">
        <v>384</v>
      </c>
      <c r="N249" s="64" t="s">
        <v>241</v>
      </c>
      <c r="O249" s="64" t="s">
        <v>385</v>
      </c>
      <c r="P249" s="10" t="s">
        <v>64</v>
      </c>
      <c r="Q249" s="12">
        <v>187544.16</v>
      </c>
      <c r="R249" s="148"/>
      <c r="S249" s="148"/>
      <c r="T249" s="148"/>
      <c r="U249" s="262"/>
      <c r="V249" s="262"/>
      <c r="W249" s="231"/>
      <c r="X249" s="237"/>
      <c r="Y249" s="234"/>
      <c r="Z249" s="151"/>
      <c r="AA249" s="151"/>
      <c r="AB249" s="151"/>
      <c r="AC249" s="151"/>
      <c r="AD249" s="151"/>
      <c r="AE249" s="151"/>
      <c r="AF249" s="186"/>
      <c r="AG249" s="186"/>
      <c r="AH249" s="151"/>
      <c r="AI249" s="151"/>
      <c r="AJ249" s="151"/>
      <c r="AK249" s="151"/>
      <c r="AL249" s="151"/>
      <c r="AM249" s="151"/>
      <c r="AN249" s="151"/>
      <c r="AO249" s="151"/>
      <c r="AP249" s="151"/>
      <c r="AQ249" s="151"/>
      <c r="AR249" s="151"/>
      <c r="AS249" s="151"/>
      <c r="AT249" s="151"/>
      <c r="AU249" s="151"/>
      <c r="AV249" s="151"/>
      <c r="AW249" s="151"/>
    </row>
    <row r="250" spans="1:49" s="36" customFormat="1" ht="22.15" customHeight="1" x14ac:dyDescent="0.25">
      <c r="A250" s="149" t="s">
        <v>53</v>
      </c>
      <c r="B250" s="149" t="s">
        <v>80</v>
      </c>
      <c r="C250" s="149">
        <v>2016</v>
      </c>
      <c r="D250" s="149" t="s">
        <v>353</v>
      </c>
      <c r="E250" s="149">
        <v>152</v>
      </c>
      <c r="F250" s="149" t="s">
        <v>56</v>
      </c>
      <c r="G250" s="149" t="s">
        <v>57</v>
      </c>
      <c r="H250" s="149" t="s">
        <v>58</v>
      </c>
      <c r="I250" s="149" t="s">
        <v>58</v>
      </c>
      <c r="J250" s="171" t="s">
        <v>386</v>
      </c>
      <c r="K250" s="171" t="s">
        <v>93</v>
      </c>
      <c r="L250" s="171" t="s">
        <v>93</v>
      </c>
      <c r="M250" s="6" t="s">
        <v>75</v>
      </c>
      <c r="N250" s="6" t="s">
        <v>77</v>
      </c>
      <c r="O250" s="6" t="s">
        <v>77</v>
      </c>
      <c r="P250" s="64" t="s">
        <v>387</v>
      </c>
      <c r="Q250" s="12">
        <v>294640</v>
      </c>
      <c r="R250" s="156" t="s">
        <v>77</v>
      </c>
      <c r="S250" s="156" t="s">
        <v>77</v>
      </c>
      <c r="T250" s="156" t="s">
        <v>77</v>
      </c>
      <c r="U250" s="260" t="s">
        <v>387</v>
      </c>
      <c r="V250" s="260" t="s">
        <v>388</v>
      </c>
      <c r="W250" s="229">
        <v>42473</v>
      </c>
      <c r="X250" s="235">
        <v>254000.00000000003</v>
      </c>
      <c r="Y250" s="232">
        <v>294640</v>
      </c>
      <c r="Z250" s="149" t="s">
        <v>67</v>
      </c>
      <c r="AA250" s="149" t="s">
        <v>68</v>
      </c>
      <c r="AB250" s="149" t="s">
        <v>69</v>
      </c>
      <c r="AC250" s="149" t="s">
        <v>70</v>
      </c>
      <c r="AD250" s="149" t="s">
        <v>386</v>
      </c>
      <c r="AE250" s="149" t="s">
        <v>71</v>
      </c>
      <c r="AF250" s="184">
        <v>42473</v>
      </c>
      <c r="AG250" s="184">
        <v>42481</v>
      </c>
      <c r="AH250" s="149" t="s">
        <v>57</v>
      </c>
      <c r="AI250" s="149" t="s">
        <v>72</v>
      </c>
      <c r="AJ250" s="149" t="s">
        <v>73</v>
      </c>
      <c r="AK250" s="149" t="s">
        <v>72</v>
      </c>
      <c r="AL250" s="149" t="s">
        <v>72</v>
      </c>
      <c r="AM250" s="149" t="s">
        <v>72</v>
      </c>
      <c r="AN250" s="149" t="s">
        <v>72</v>
      </c>
      <c r="AO250" s="149" t="s">
        <v>74</v>
      </c>
      <c r="AP250" s="149" t="s">
        <v>74</v>
      </c>
      <c r="AQ250" s="149" t="s">
        <v>74</v>
      </c>
      <c r="AR250" s="149" t="s">
        <v>74</v>
      </c>
      <c r="AS250" s="149" t="s">
        <v>74</v>
      </c>
      <c r="AT250" s="149" t="s">
        <v>74</v>
      </c>
      <c r="AU250" s="149" t="s">
        <v>74</v>
      </c>
      <c r="AV250" s="149" t="s">
        <v>74</v>
      </c>
      <c r="AW250" s="149" t="s">
        <v>74</v>
      </c>
    </row>
    <row r="251" spans="1:49" s="36" customFormat="1" ht="22.15" customHeight="1" x14ac:dyDescent="0.25">
      <c r="A251" s="150"/>
      <c r="B251" s="150"/>
      <c r="C251" s="150"/>
      <c r="D251" s="150"/>
      <c r="E251" s="150"/>
      <c r="F251" s="150"/>
      <c r="G251" s="150"/>
      <c r="H251" s="150"/>
      <c r="I251" s="150"/>
      <c r="J251" s="171"/>
      <c r="K251" s="171"/>
      <c r="L251" s="171"/>
      <c r="M251" s="6" t="s">
        <v>75</v>
      </c>
      <c r="N251" s="6" t="s">
        <v>77</v>
      </c>
      <c r="O251" s="6" t="s">
        <v>77</v>
      </c>
      <c r="P251" s="64" t="s">
        <v>310</v>
      </c>
      <c r="Q251" s="12">
        <v>378856</v>
      </c>
      <c r="R251" s="147"/>
      <c r="S251" s="147"/>
      <c r="T251" s="147"/>
      <c r="U251" s="261"/>
      <c r="V251" s="261"/>
      <c r="W251" s="230"/>
      <c r="X251" s="236"/>
      <c r="Y251" s="233"/>
      <c r="Z251" s="150"/>
      <c r="AA251" s="150"/>
      <c r="AB251" s="150"/>
      <c r="AC251" s="150"/>
      <c r="AD251" s="150"/>
      <c r="AE251" s="150"/>
      <c r="AF251" s="185"/>
      <c r="AG251" s="185"/>
      <c r="AH251" s="150"/>
      <c r="AI251" s="150"/>
      <c r="AJ251" s="150"/>
      <c r="AK251" s="150"/>
      <c r="AL251" s="150"/>
      <c r="AM251" s="150"/>
      <c r="AN251" s="150"/>
      <c r="AO251" s="150"/>
      <c r="AP251" s="150"/>
      <c r="AQ251" s="150"/>
      <c r="AR251" s="150"/>
      <c r="AS251" s="150"/>
      <c r="AT251" s="150"/>
      <c r="AU251" s="150"/>
      <c r="AV251" s="150"/>
      <c r="AW251" s="150"/>
    </row>
    <row r="252" spans="1:49" s="36" customFormat="1" ht="22.15" customHeight="1" x14ac:dyDescent="0.25">
      <c r="A252" s="151"/>
      <c r="B252" s="151"/>
      <c r="C252" s="151"/>
      <c r="D252" s="151"/>
      <c r="E252" s="151"/>
      <c r="F252" s="151"/>
      <c r="G252" s="151"/>
      <c r="H252" s="151"/>
      <c r="I252" s="151"/>
      <c r="J252" s="171"/>
      <c r="K252" s="171"/>
      <c r="L252" s="171"/>
      <c r="M252" s="6" t="s">
        <v>75</v>
      </c>
      <c r="N252" s="6" t="s">
        <v>77</v>
      </c>
      <c r="O252" s="6" t="s">
        <v>77</v>
      </c>
      <c r="P252" s="64" t="s">
        <v>94</v>
      </c>
      <c r="Q252" s="12">
        <v>309372</v>
      </c>
      <c r="R252" s="148"/>
      <c r="S252" s="148"/>
      <c r="T252" s="148"/>
      <c r="U252" s="262"/>
      <c r="V252" s="262"/>
      <c r="W252" s="231"/>
      <c r="X252" s="237"/>
      <c r="Y252" s="234"/>
      <c r="Z252" s="151"/>
      <c r="AA252" s="151"/>
      <c r="AB252" s="151"/>
      <c r="AC252" s="151"/>
      <c r="AD252" s="151"/>
      <c r="AE252" s="151"/>
      <c r="AF252" s="186"/>
      <c r="AG252" s="186"/>
      <c r="AH252" s="151"/>
      <c r="AI252" s="151"/>
      <c r="AJ252" s="151"/>
      <c r="AK252" s="151"/>
      <c r="AL252" s="151"/>
      <c r="AM252" s="151"/>
      <c r="AN252" s="151"/>
      <c r="AO252" s="151"/>
      <c r="AP252" s="151"/>
      <c r="AQ252" s="151"/>
      <c r="AR252" s="151"/>
      <c r="AS252" s="151"/>
      <c r="AT252" s="151"/>
      <c r="AU252" s="151"/>
      <c r="AV252" s="151"/>
      <c r="AW252" s="151"/>
    </row>
    <row r="253" spans="1:49" s="36" customFormat="1" ht="22.15" customHeight="1" x14ac:dyDescent="0.25">
      <c r="A253" s="149" t="s">
        <v>53</v>
      </c>
      <c r="B253" s="149" t="s">
        <v>54</v>
      </c>
      <c r="C253" s="149">
        <v>2016</v>
      </c>
      <c r="D253" s="149" t="s">
        <v>353</v>
      </c>
      <c r="E253" s="149">
        <v>153</v>
      </c>
      <c r="F253" s="149" t="s">
        <v>56</v>
      </c>
      <c r="G253" s="149" t="s">
        <v>57</v>
      </c>
      <c r="H253" s="149" t="s">
        <v>58</v>
      </c>
      <c r="I253" s="149" t="s">
        <v>58</v>
      </c>
      <c r="J253" s="171" t="s">
        <v>389</v>
      </c>
      <c r="K253" s="171" t="s">
        <v>93</v>
      </c>
      <c r="L253" s="171" t="s">
        <v>93</v>
      </c>
      <c r="M253" s="6" t="s">
        <v>75</v>
      </c>
      <c r="N253" s="6" t="s">
        <v>77</v>
      </c>
      <c r="O253" s="6" t="s">
        <v>77</v>
      </c>
      <c r="P253" s="64" t="s">
        <v>390</v>
      </c>
      <c r="Q253" s="12">
        <v>229891</v>
      </c>
      <c r="R253" s="156" t="s">
        <v>77</v>
      </c>
      <c r="S253" s="156" t="s">
        <v>77</v>
      </c>
      <c r="T253" s="156" t="s">
        <v>77</v>
      </c>
      <c r="U253" s="260" t="s">
        <v>390</v>
      </c>
      <c r="V253" s="260" t="s">
        <v>391</v>
      </c>
      <c r="W253" s="229">
        <v>42473</v>
      </c>
      <c r="X253" s="235">
        <v>198181.89655172414</v>
      </c>
      <c r="Y253" s="232">
        <v>229891</v>
      </c>
      <c r="Z253" s="149" t="s">
        <v>67</v>
      </c>
      <c r="AA253" s="149" t="s">
        <v>68</v>
      </c>
      <c r="AB253" s="149" t="s">
        <v>69</v>
      </c>
      <c r="AC253" s="149" t="s">
        <v>70</v>
      </c>
      <c r="AD253" s="149" t="s">
        <v>389</v>
      </c>
      <c r="AE253" s="149" t="s">
        <v>71</v>
      </c>
      <c r="AF253" s="184">
        <v>42473</v>
      </c>
      <c r="AG253" s="184">
        <v>42473</v>
      </c>
      <c r="AH253" s="149" t="s">
        <v>57</v>
      </c>
      <c r="AI253" s="149" t="s">
        <v>72</v>
      </c>
      <c r="AJ253" s="149" t="s">
        <v>73</v>
      </c>
      <c r="AK253" s="149" t="s">
        <v>72</v>
      </c>
      <c r="AL253" s="149" t="s">
        <v>72</v>
      </c>
      <c r="AM253" s="149" t="s">
        <v>72</v>
      </c>
      <c r="AN253" s="149" t="s">
        <v>72</v>
      </c>
      <c r="AO253" s="149" t="s">
        <v>74</v>
      </c>
      <c r="AP253" s="149" t="s">
        <v>74</v>
      </c>
      <c r="AQ253" s="149" t="s">
        <v>74</v>
      </c>
      <c r="AR253" s="149" t="s">
        <v>74</v>
      </c>
      <c r="AS253" s="149" t="s">
        <v>74</v>
      </c>
      <c r="AT253" s="149" t="s">
        <v>74</v>
      </c>
      <c r="AU253" s="149" t="s">
        <v>74</v>
      </c>
      <c r="AV253" s="149" t="s">
        <v>74</v>
      </c>
      <c r="AW253" s="149" t="s">
        <v>74</v>
      </c>
    </row>
    <row r="254" spans="1:49" s="36" customFormat="1" ht="22.15" customHeight="1" x14ac:dyDescent="0.25">
      <c r="A254" s="150"/>
      <c r="B254" s="150"/>
      <c r="C254" s="150"/>
      <c r="D254" s="150"/>
      <c r="E254" s="150"/>
      <c r="F254" s="150"/>
      <c r="G254" s="150"/>
      <c r="H254" s="150"/>
      <c r="I254" s="150"/>
      <c r="J254" s="171"/>
      <c r="K254" s="171"/>
      <c r="L254" s="171"/>
      <c r="M254" s="6" t="s">
        <v>75</v>
      </c>
      <c r="N254" s="6" t="s">
        <v>77</v>
      </c>
      <c r="O254" s="6" t="s">
        <v>77</v>
      </c>
      <c r="P254" s="64" t="s">
        <v>392</v>
      </c>
      <c r="Q254" s="12">
        <v>250444</v>
      </c>
      <c r="R254" s="147"/>
      <c r="S254" s="147"/>
      <c r="T254" s="147"/>
      <c r="U254" s="261"/>
      <c r="V254" s="261"/>
      <c r="W254" s="230"/>
      <c r="X254" s="236"/>
      <c r="Y254" s="233"/>
      <c r="Z254" s="150"/>
      <c r="AA254" s="150"/>
      <c r="AB254" s="150"/>
      <c r="AC254" s="150"/>
      <c r="AD254" s="150"/>
      <c r="AE254" s="150"/>
      <c r="AF254" s="185"/>
      <c r="AG254" s="185"/>
      <c r="AH254" s="150"/>
      <c r="AI254" s="150"/>
      <c r="AJ254" s="150"/>
      <c r="AK254" s="150"/>
      <c r="AL254" s="150"/>
      <c r="AM254" s="150"/>
      <c r="AN254" s="150"/>
      <c r="AO254" s="150"/>
      <c r="AP254" s="150"/>
      <c r="AQ254" s="150"/>
      <c r="AR254" s="150"/>
      <c r="AS254" s="150"/>
      <c r="AT254" s="150"/>
      <c r="AU254" s="150"/>
      <c r="AV254" s="150"/>
      <c r="AW254" s="150"/>
    </row>
    <row r="255" spans="1:49" s="36" customFormat="1" ht="22.15" customHeight="1" x14ac:dyDescent="0.25">
      <c r="A255" s="151"/>
      <c r="B255" s="151"/>
      <c r="C255" s="151"/>
      <c r="D255" s="151"/>
      <c r="E255" s="151"/>
      <c r="F255" s="151"/>
      <c r="G255" s="151"/>
      <c r="H255" s="151"/>
      <c r="I255" s="151"/>
      <c r="J255" s="171"/>
      <c r="K255" s="171"/>
      <c r="L255" s="171"/>
      <c r="M255" s="6" t="s">
        <v>75</v>
      </c>
      <c r="N255" s="6" t="s">
        <v>77</v>
      </c>
      <c r="O255" s="6" t="s">
        <v>77</v>
      </c>
      <c r="P255" s="64" t="s">
        <v>393</v>
      </c>
      <c r="Q255" s="12">
        <v>236374.36</v>
      </c>
      <c r="R255" s="148"/>
      <c r="S255" s="148"/>
      <c r="T255" s="148"/>
      <c r="U255" s="262"/>
      <c r="V255" s="262"/>
      <c r="W255" s="231"/>
      <c r="X255" s="237"/>
      <c r="Y255" s="234"/>
      <c r="Z255" s="151"/>
      <c r="AA255" s="151"/>
      <c r="AB255" s="151"/>
      <c r="AC255" s="151"/>
      <c r="AD255" s="151"/>
      <c r="AE255" s="151"/>
      <c r="AF255" s="186"/>
      <c r="AG255" s="186"/>
      <c r="AH255" s="151"/>
      <c r="AI255" s="151"/>
      <c r="AJ255" s="151"/>
      <c r="AK255" s="151"/>
      <c r="AL255" s="151"/>
      <c r="AM255" s="151"/>
      <c r="AN255" s="151"/>
      <c r="AO255" s="151"/>
      <c r="AP255" s="151"/>
      <c r="AQ255" s="151"/>
      <c r="AR255" s="151"/>
      <c r="AS255" s="151"/>
      <c r="AT255" s="151"/>
      <c r="AU255" s="151"/>
      <c r="AV255" s="151"/>
      <c r="AW255" s="151"/>
    </row>
    <row r="256" spans="1:49" s="36" customFormat="1" ht="22.15" customHeight="1" x14ac:dyDescent="0.25">
      <c r="A256" s="149" t="s">
        <v>53</v>
      </c>
      <c r="B256" s="149" t="s">
        <v>80</v>
      </c>
      <c r="C256" s="149">
        <v>2016</v>
      </c>
      <c r="D256" s="149" t="s">
        <v>353</v>
      </c>
      <c r="E256" s="149">
        <v>159</v>
      </c>
      <c r="F256" s="149" t="s">
        <v>56</v>
      </c>
      <c r="G256" s="149" t="s">
        <v>57</v>
      </c>
      <c r="H256" s="149" t="s">
        <v>58</v>
      </c>
      <c r="I256" s="149" t="s">
        <v>58</v>
      </c>
      <c r="J256" s="171" t="s">
        <v>111</v>
      </c>
      <c r="K256" s="171" t="s">
        <v>207</v>
      </c>
      <c r="L256" s="171" t="s">
        <v>207</v>
      </c>
      <c r="M256" s="6" t="s">
        <v>75</v>
      </c>
      <c r="N256" s="6" t="s">
        <v>77</v>
      </c>
      <c r="O256" s="6" t="s">
        <v>77</v>
      </c>
      <c r="P256" s="64" t="s">
        <v>117</v>
      </c>
      <c r="Q256" s="12">
        <v>178989.74</v>
      </c>
      <c r="R256" s="156" t="s">
        <v>77</v>
      </c>
      <c r="S256" s="156" t="s">
        <v>77</v>
      </c>
      <c r="T256" s="156" t="s">
        <v>77</v>
      </c>
      <c r="U256" s="260" t="s">
        <v>117</v>
      </c>
      <c r="V256" s="260" t="s">
        <v>394</v>
      </c>
      <c r="W256" s="229">
        <v>42473</v>
      </c>
      <c r="X256" s="235">
        <v>154301.5</v>
      </c>
      <c r="Y256" s="232">
        <v>178989.74</v>
      </c>
      <c r="Z256" s="149" t="s">
        <v>67</v>
      </c>
      <c r="AA256" s="149" t="s">
        <v>68</v>
      </c>
      <c r="AB256" s="149" t="s">
        <v>69</v>
      </c>
      <c r="AC256" s="149" t="s">
        <v>70</v>
      </c>
      <c r="AD256" s="149" t="s">
        <v>111</v>
      </c>
      <c r="AE256" s="149" t="s">
        <v>71</v>
      </c>
      <c r="AF256" s="184">
        <v>42473</v>
      </c>
      <c r="AG256" s="184">
        <v>42478</v>
      </c>
      <c r="AH256" s="149" t="s">
        <v>57</v>
      </c>
      <c r="AI256" s="149" t="s">
        <v>72</v>
      </c>
      <c r="AJ256" s="149" t="s">
        <v>73</v>
      </c>
      <c r="AK256" s="149" t="s">
        <v>72</v>
      </c>
      <c r="AL256" s="149" t="s">
        <v>72</v>
      </c>
      <c r="AM256" s="149" t="s">
        <v>72</v>
      </c>
      <c r="AN256" s="149" t="s">
        <v>72</v>
      </c>
      <c r="AO256" s="149" t="s">
        <v>74</v>
      </c>
      <c r="AP256" s="149" t="s">
        <v>74</v>
      </c>
      <c r="AQ256" s="149" t="s">
        <v>74</v>
      </c>
      <c r="AR256" s="149" t="s">
        <v>74</v>
      </c>
      <c r="AS256" s="149" t="s">
        <v>74</v>
      </c>
      <c r="AT256" s="149" t="s">
        <v>74</v>
      </c>
      <c r="AU256" s="149" t="s">
        <v>74</v>
      </c>
      <c r="AV256" s="149" t="s">
        <v>74</v>
      </c>
      <c r="AW256" s="149" t="s">
        <v>74</v>
      </c>
    </row>
    <row r="257" spans="1:49" s="36" customFormat="1" ht="22.15" customHeight="1" x14ac:dyDescent="0.25">
      <c r="A257" s="150"/>
      <c r="B257" s="150"/>
      <c r="C257" s="150"/>
      <c r="D257" s="150"/>
      <c r="E257" s="150"/>
      <c r="F257" s="150"/>
      <c r="G257" s="150"/>
      <c r="H257" s="150"/>
      <c r="I257" s="150"/>
      <c r="J257" s="171"/>
      <c r="K257" s="171"/>
      <c r="L257" s="171"/>
      <c r="M257" s="6" t="s">
        <v>75</v>
      </c>
      <c r="N257" s="6" t="s">
        <v>77</v>
      </c>
      <c r="O257" s="6" t="s">
        <v>77</v>
      </c>
      <c r="P257" s="64" t="s">
        <v>121</v>
      </c>
      <c r="Q257" s="12">
        <v>205309.56</v>
      </c>
      <c r="R257" s="147"/>
      <c r="S257" s="147"/>
      <c r="T257" s="147"/>
      <c r="U257" s="261"/>
      <c r="V257" s="261"/>
      <c r="W257" s="230"/>
      <c r="X257" s="236"/>
      <c r="Y257" s="233"/>
      <c r="Z257" s="150"/>
      <c r="AA257" s="150"/>
      <c r="AB257" s="150"/>
      <c r="AC257" s="150"/>
      <c r="AD257" s="150"/>
      <c r="AE257" s="150"/>
      <c r="AF257" s="185"/>
      <c r="AG257" s="185"/>
      <c r="AH257" s="150"/>
      <c r="AI257" s="150"/>
      <c r="AJ257" s="150"/>
      <c r="AK257" s="150"/>
      <c r="AL257" s="150"/>
      <c r="AM257" s="150"/>
      <c r="AN257" s="150"/>
      <c r="AO257" s="150"/>
      <c r="AP257" s="150"/>
      <c r="AQ257" s="150"/>
      <c r="AR257" s="150"/>
      <c r="AS257" s="150"/>
      <c r="AT257" s="150"/>
      <c r="AU257" s="150"/>
      <c r="AV257" s="150"/>
      <c r="AW257" s="150"/>
    </row>
    <row r="258" spans="1:49" s="36" customFormat="1" ht="22.15" customHeight="1" x14ac:dyDescent="0.25">
      <c r="A258" s="151"/>
      <c r="B258" s="151"/>
      <c r="C258" s="151"/>
      <c r="D258" s="151"/>
      <c r="E258" s="151"/>
      <c r="F258" s="151"/>
      <c r="G258" s="151"/>
      <c r="H258" s="151"/>
      <c r="I258" s="151"/>
      <c r="J258" s="171"/>
      <c r="K258" s="171"/>
      <c r="L258" s="171"/>
      <c r="M258" s="6" t="s">
        <v>75</v>
      </c>
      <c r="N258" s="6" t="s">
        <v>77</v>
      </c>
      <c r="O258" s="6" t="s">
        <v>77</v>
      </c>
      <c r="P258" s="64" t="s">
        <v>112</v>
      </c>
      <c r="Q258" s="12">
        <v>187509.36</v>
      </c>
      <c r="R258" s="148"/>
      <c r="S258" s="148"/>
      <c r="T258" s="148"/>
      <c r="U258" s="262"/>
      <c r="V258" s="262"/>
      <c r="W258" s="231"/>
      <c r="X258" s="237"/>
      <c r="Y258" s="234"/>
      <c r="Z258" s="151"/>
      <c r="AA258" s="151"/>
      <c r="AB258" s="151"/>
      <c r="AC258" s="151"/>
      <c r="AD258" s="151"/>
      <c r="AE258" s="151"/>
      <c r="AF258" s="186"/>
      <c r="AG258" s="186"/>
      <c r="AH258" s="151"/>
      <c r="AI258" s="151"/>
      <c r="AJ258" s="151"/>
      <c r="AK258" s="151"/>
      <c r="AL258" s="151"/>
      <c r="AM258" s="151"/>
      <c r="AN258" s="151"/>
      <c r="AO258" s="151"/>
      <c r="AP258" s="151"/>
      <c r="AQ258" s="151"/>
      <c r="AR258" s="151"/>
      <c r="AS258" s="151"/>
      <c r="AT258" s="151"/>
      <c r="AU258" s="151"/>
      <c r="AV258" s="151"/>
      <c r="AW258" s="151"/>
    </row>
    <row r="259" spans="1:49" s="36" customFormat="1" ht="67.150000000000006" customHeight="1" x14ac:dyDescent="0.25">
      <c r="A259" s="64" t="s">
        <v>53</v>
      </c>
      <c r="B259" s="64" t="s">
        <v>80</v>
      </c>
      <c r="C259" s="64">
        <v>2016</v>
      </c>
      <c r="D259" s="64" t="s">
        <v>353</v>
      </c>
      <c r="E259" s="64">
        <v>128</v>
      </c>
      <c r="F259" s="64" t="s">
        <v>56</v>
      </c>
      <c r="G259" s="6" t="s">
        <v>57</v>
      </c>
      <c r="H259" s="64" t="s">
        <v>58</v>
      </c>
      <c r="I259" s="64" t="s">
        <v>58</v>
      </c>
      <c r="J259" s="64" t="s">
        <v>125</v>
      </c>
      <c r="K259" s="64" t="s">
        <v>312</v>
      </c>
      <c r="L259" s="64" t="s">
        <v>312</v>
      </c>
      <c r="M259" s="6" t="s">
        <v>75</v>
      </c>
      <c r="N259" s="6" t="s">
        <v>77</v>
      </c>
      <c r="O259" s="6" t="s">
        <v>77</v>
      </c>
      <c r="P259" s="64" t="s">
        <v>115</v>
      </c>
      <c r="Q259" s="12">
        <v>24765.48</v>
      </c>
      <c r="R259" s="19" t="s">
        <v>77</v>
      </c>
      <c r="S259" s="19" t="s">
        <v>77</v>
      </c>
      <c r="T259" s="19" t="s">
        <v>77</v>
      </c>
      <c r="U259" s="64" t="s">
        <v>115</v>
      </c>
      <c r="V259" s="64" t="s">
        <v>395</v>
      </c>
      <c r="W259" s="70">
        <v>42475</v>
      </c>
      <c r="X259" s="12">
        <v>21349.551724137931</v>
      </c>
      <c r="Y259" s="3">
        <v>24765.48</v>
      </c>
      <c r="Z259" s="68" t="s">
        <v>67</v>
      </c>
      <c r="AA259" s="64" t="s">
        <v>68</v>
      </c>
      <c r="AB259" s="64" t="s">
        <v>69</v>
      </c>
      <c r="AC259" s="64" t="s">
        <v>70</v>
      </c>
      <c r="AD259" s="64" t="s">
        <v>125</v>
      </c>
      <c r="AE259" s="64" t="s">
        <v>71</v>
      </c>
      <c r="AF259" s="70">
        <v>42475</v>
      </c>
      <c r="AG259" s="70">
        <v>42485</v>
      </c>
      <c r="AH259" s="6" t="s">
        <v>57</v>
      </c>
      <c r="AI259" s="64" t="s">
        <v>72</v>
      </c>
      <c r="AJ259" s="64" t="s">
        <v>73</v>
      </c>
      <c r="AK259" s="64" t="s">
        <v>72</v>
      </c>
      <c r="AL259" s="64" t="s">
        <v>72</v>
      </c>
      <c r="AM259" s="64" t="s">
        <v>72</v>
      </c>
      <c r="AN259" s="64" t="s">
        <v>72</v>
      </c>
      <c r="AO259" s="64" t="s">
        <v>74</v>
      </c>
      <c r="AP259" s="64" t="s">
        <v>74</v>
      </c>
      <c r="AQ259" s="64" t="s">
        <v>74</v>
      </c>
      <c r="AR259" s="64" t="s">
        <v>74</v>
      </c>
      <c r="AS259" s="64" t="s">
        <v>74</v>
      </c>
      <c r="AT259" s="64" t="s">
        <v>74</v>
      </c>
      <c r="AU259" s="64" t="s">
        <v>74</v>
      </c>
      <c r="AV259" s="64" t="s">
        <v>74</v>
      </c>
      <c r="AW259" s="64" t="s">
        <v>74</v>
      </c>
    </row>
    <row r="260" spans="1:49" s="36" customFormat="1" ht="67.150000000000006" customHeight="1" x14ac:dyDescent="0.25">
      <c r="A260" s="64" t="s">
        <v>53</v>
      </c>
      <c r="B260" s="64" t="s">
        <v>80</v>
      </c>
      <c r="C260" s="64">
        <v>2016</v>
      </c>
      <c r="D260" s="64" t="s">
        <v>353</v>
      </c>
      <c r="E260" s="64">
        <v>160</v>
      </c>
      <c r="F260" s="64" t="s">
        <v>56</v>
      </c>
      <c r="G260" s="6" t="s">
        <v>57</v>
      </c>
      <c r="H260" s="64" t="s">
        <v>58</v>
      </c>
      <c r="I260" s="64" t="s">
        <v>58</v>
      </c>
      <c r="J260" s="64" t="s">
        <v>125</v>
      </c>
      <c r="K260" s="64" t="s">
        <v>93</v>
      </c>
      <c r="L260" s="64" t="s">
        <v>93</v>
      </c>
      <c r="M260" s="6" t="s">
        <v>75</v>
      </c>
      <c r="N260" s="6" t="s">
        <v>77</v>
      </c>
      <c r="O260" s="6" t="s">
        <v>77</v>
      </c>
      <c r="P260" s="64" t="s">
        <v>112</v>
      </c>
      <c r="Q260" s="12">
        <v>15607.8</v>
      </c>
      <c r="R260" s="19" t="s">
        <v>77</v>
      </c>
      <c r="S260" s="19" t="s">
        <v>77</v>
      </c>
      <c r="T260" s="19" t="s">
        <v>77</v>
      </c>
      <c r="U260" s="64" t="s">
        <v>112</v>
      </c>
      <c r="V260" s="64" t="s">
        <v>396</v>
      </c>
      <c r="W260" s="70">
        <v>42475</v>
      </c>
      <c r="X260" s="12">
        <v>13455</v>
      </c>
      <c r="Y260" s="3">
        <v>15607.8</v>
      </c>
      <c r="Z260" s="68" t="s">
        <v>67</v>
      </c>
      <c r="AA260" s="64" t="s">
        <v>68</v>
      </c>
      <c r="AB260" s="64" t="s">
        <v>69</v>
      </c>
      <c r="AC260" s="64" t="s">
        <v>70</v>
      </c>
      <c r="AD260" s="64" t="s">
        <v>125</v>
      </c>
      <c r="AE260" s="64" t="s">
        <v>71</v>
      </c>
      <c r="AF260" s="70">
        <v>42475</v>
      </c>
      <c r="AG260" s="70">
        <v>42475</v>
      </c>
      <c r="AH260" s="6" t="s">
        <v>57</v>
      </c>
      <c r="AI260" s="64" t="s">
        <v>72</v>
      </c>
      <c r="AJ260" s="64" t="s">
        <v>73</v>
      </c>
      <c r="AK260" s="64" t="s">
        <v>72</v>
      </c>
      <c r="AL260" s="64" t="s">
        <v>72</v>
      </c>
      <c r="AM260" s="64" t="s">
        <v>72</v>
      </c>
      <c r="AN260" s="64" t="s">
        <v>72</v>
      </c>
      <c r="AO260" s="64" t="s">
        <v>74</v>
      </c>
      <c r="AP260" s="64" t="s">
        <v>74</v>
      </c>
      <c r="AQ260" s="64" t="s">
        <v>74</v>
      </c>
      <c r="AR260" s="64" t="s">
        <v>74</v>
      </c>
      <c r="AS260" s="64" t="s">
        <v>74</v>
      </c>
      <c r="AT260" s="64" t="s">
        <v>74</v>
      </c>
      <c r="AU260" s="64" t="s">
        <v>74</v>
      </c>
      <c r="AV260" s="64" t="s">
        <v>74</v>
      </c>
      <c r="AW260" s="64" t="s">
        <v>74</v>
      </c>
    </row>
    <row r="261" spans="1:49" s="36" customFormat="1" ht="67.150000000000006" customHeight="1" x14ac:dyDescent="0.25">
      <c r="A261" s="64" t="s">
        <v>53</v>
      </c>
      <c r="B261" s="64" t="s">
        <v>80</v>
      </c>
      <c r="C261" s="64">
        <v>2016</v>
      </c>
      <c r="D261" s="64" t="s">
        <v>353</v>
      </c>
      <c r="E261" s="64">
        <v>165</v>
      </c>
      <c r="F261" s="64" t="s">
        <v>56</v>
      </c>
      <c r="G261" s="6" t="s">
        <v>57</v>
      </c>
      <c r="H261" s="64" t="s">
        <v>58</v>
      </c>
      <c r="I261" s="64" t="s">
        <v>58</v>
      </c>
      <c r="J261" s="64" t="s">
        <v>397</v>
      </c>
      <c r="K261" s="64" t="s">
        <v>93</v>
      </c>
      <c r="L261" s="64" t="s">
        <v>93</v>
      </c>
      <c r="M261" s="64" t="s">
        <v>398</v>
      </c>
      <c r="N261" s="64" t="s">
        <v>241</v>
      </c>
      <c r="O261" s="64" t="s">
        <v>399</v>
      </c>
      <c r="P261" s="10" t="s">
        <v>64</v>
      </c>
      <c r="Q261" s="12">
        <v>4535.6000000000004</v>
      </c>
      <c r="R261" s="64" t="s">
        <v>398</v>
      </c>
      <c r="S261" s="64" t="s">
        <v>241</v>
      </c>
      <c r="T261" s="64" t="s">
        <v>399</v>
      </c>
      <c r="U261" s="11" t="s">
        <v>123</v>
      </c>
      <c r="V261" s="64" t="s">
        <v>400</v>
      </c>
      <c r="W261" s="70">
        <v>42475</v>
      </c>
      <c r="X261" s="12">
        <v>3910.0000000000005</v>
      </c>
      <c r="Y261" s="3">
        <v>4535.6000000000004</v>
      </c>
      <c r="Z261" s="68" t="s">
        <v>67</v>
      </c>
      <c r="AA261" s="64" t="s">
        <v>68</v>
      </c>
      <c r="AB261" s="64" t="s">
        <v>69</v>
      </c>
      <c r="AC261" s="64" t="s">
        <v>70</v>
      </c>
      <c r="AD261" s="64" t="s">
        <v>397</v>
      </c>
      <c r="AE261" s="64" t="s">
        <v>71</v>
      </c>
      <c r="AF261" s="70">
        <v>42475</v>
      </c>
      <c r="AG261" s="70">
        <v>42478</v>
      </c>
      <c r="AH261" s="6" t="s">
        <v>57</v>
      </c>
      <c r="AI261" s="64" t="s">
        <v>72</v>
      </c>
      <c r="AJ261" s="64" t="s">
        <v>73</v>
      </c>
      <c r="AK261" s="64" t="s">
        <v>72</v>
      </c>
      <c r="AL261" s="64" t="s">
        <v>72</v>
      </c>
      <c r="AM261" s="64" t="s">
        <v>72</v>
      </c>
      <c r="AN261" s="64" t="s">
        <v>72</v>
      </c>
      <c r="AO261" s="64" t="s">
        <v>74</v>
      </c>
      <c r="AP261" s="64" t="s">
        <v>74</v>
      </c>
      <c r="AQ261" s="64" t="s">
        <v>74</v>
      </c>
      <c r="AR261" s="64" t="s">
        <v>74</v>
      </c>
      <c r="AS261" s="64" t="s">
        <v>74</v>
      </c>
      <c r="AT261" s="64" t="s">
        <v>74</v>
      </c>
      <c r="AU261" s="64" t="s">
        <v>74</v>
      </c>
      <c r="AV261" s="64" t="s">
        <v>74</v>
      </c>
      <c r="AW261" s="64" t="s">
        <v>74</v>
      </c>
    </row>
    <row r="262" spans="1:49" s="36" customFormat="1" ht="22.15" customHeight="1" x14ac:dyDescent="0.25">
      <c r="A262" s="149" t="s">
        <v>53</v>
      </c>
      <c r="B262" s="149" t="s">
        <v>80</v>
      </c>
      <c r="C262" s="149">
        <v>2016</v>
      </c>
      <c r="D262" s="149" t="s">
        <v>353</v>
      </c>
      <c r="E262" s="149">
        <v>176</v>
      </c>
      <c r="F262" s="149" t="s">
        <v>56</v>
      </c>
      <c r="G262" s="149" t="s">
        <v>57</v>
      </c>
      <c r="H262" s="149" t="s">
        <v>58</v>
      </c>
      <c r="I262" s="149" t="s">
        <v>58</v>
      </c>
      <c r="J262" s="171" t="s">
        <v>125</v>
      </c>
      <c r="K262" s="171" t="s">
        <v>93</v>
      </c>
      <c r="L262" s="171" t="s">
        <v>93</v>
      </c>
      <c r="M262" s="6" t="s">
        <v>75</v>
      </c>
      <c r="N262" s="6" t="s">
        <v>77</v>
      </c>
      <c r="O262" s="6" t="s">
        <v>77</v>
      </c>
      <c r="P262" s="64" t="s">
        <v>112</v>
      </c>
      <c r="Q262" s="14">
        <v>38709.199999999997</v>
      </c>
      <c r="R262" s="156" t="s">
        <v>77</v>
      </c>
      <c r="S262" s="156" t="s">
        <v>77</v>
      </c>
      <c r="T262" s="156" t="s">
        <v>77</v>
      </c>
      <c r="U262" s="260" t="s">
        <v>112</v>
      </c>
      <c r="V262" s="260" t="s">
        <v>401</v>
      </c>
      <c r="W262" s="229">
        <v>42478</v>
      </c>
      <c r="X262" s="235">
        <v>33370</v>
      </c>
      <c r="Y262" s="232">
        <v>38709.199999999997</v>
      </c>
      <c r="Z262" s="149" t="s">
        <v>67</v>
      </c>
      <c r="AA262" s="149" t="s">
        <v>68</v>
      </c>
      <c r="AB262" s="149" t="s">
        <v>69</v>
      </c>
      <c r="AC262" s="149" t="s">
        <v>70</v>
      </c>
      <c r="AD262" s="149" t="s">
        <v>125</v>
      </c>
      <c r="AE262" s="149" t="s">
        <v>71</v>
      </c>
      <c r="AF262" s="184">
        <v>42478</v>
      </c>
      <c r="AG262" s="184">
        <v>42481</v>
      </c>
      <c r="AH262" s="149" t="s">
        <v>57</v>
      </c>
      <c r="AI262" s="149" t="s">
        <v>72</v>
      </c>
      <c r="AJ262" s="149" t="s">
        <v>73</v>
      </c>
      <c r="AK262" s="149" t="s">
        <v>72</v>
      </c>
      <c r="AL262" s="149" t="s">
        <v>72</v>
      </c>
      <c r="AM262" s="149" t="s">
        <v>72</v>
      </c>
      <c r="AN262" s="149" t="s">
        <v>72</v>
      </c>
      <c r="AO262" s="149" t="s">
        <v>74</v>
      </c>
      <c r="AP262" s="149" t="s">
        <v>74</v>
      </c>
      <c r="AQ262" s="149" t="s">
        <v>74</v>
      </c>
      <c r="AR262" s="149" t="s">
        <v>74</v>
      </c>
      <c r="AS262" s="149" t="s">
        <v>74</v>
      </c>
      <c r="AT262" s="149" t="s">
        <v>74</v>
      </c>
      <c r="AU262" s="149" t="s">
        <v>74</v>
      </c>
      <c r="AV262" s="149" t="s">
        <v>74</v>
      </c>
      <c r="AW262" s="149" t="s">
        <v>74</v>
      </c>
    </row>
    <row r="263" spans="1:49" s="36" customFormat="1" ht="22.15" customHeight="1" x14ac:dyDescent="0.25">
      <c r="A263" s="150"/>
      <c r="B263" s="150"/>
      <c r="C263" s="150"/>
      <c r="D263" s="150"/>
      <c r="E263" s="150"/>
      <c r="F263" s="150"/>
      <c r="G263" s="150"/>
      <c r="H263" s="150"/>
      <c r="I263" s="150"/>
      <c r="J263" s="171"/>
      <c r="K263" s="171"/>
      <c r="L263" s="171"/>
      <c r="M263" s="6" t="s">
        <v>75</v>
      </c>
      <c r="N263" s="6" t="s">
        <v>77</v>
      </c>
      <c r="O263" s="6" t="s">
        <v>77</v>
      </c>
      <c r="P263" s="64" t="s">
        <v>117</v>
      </c>
      <c r="Q263" s="12">
        <v>39730.81</v>
      </c>
      <c r="R263" s="147"/>
      <c r="S263" s="147"/>
      <c r="T263" s="147"/>
      <c r="U263" s="261"/>
      <c r="V263" s="261"/>
      <c r="W263" s="230"/>
      <c r="X263" s="236"/>
      <c r="Y263" s="233"/>
      <c r="Z263" s="150"/>
      <c r="AA263" s="150"/>
      <c r="AB263" s="150"/>
      <c r="AC263" s="150"/>
      <c r="AD263" s="150"/>
      <c r="AE263" s="150"/>
      <c r="AF263" s="185"/>
      <c r="AG263" s="185"/>
      <c r="AH263" s="150"/>
      <c r="AI263" s="150"/>
      <c r="AJ263" s="150"/>
      <c r="AK263" s="150"/>
      <c r="AL263" s="150"/>
      <c r="AM263" s="150"/>
      <c r="AN263" s="150"/>
      <c r="AO263" s="150"/>
      <c r="AP263" s="150"/>
      <c r="AQ263" s="150"/>
      <c r="AR263" s="150"/>
      <c r="AS263" s="150"/>
      <c r="AT263" s="150"/>
      <c r="AU263" s="150"/>
      <c r="AV263" s="150"/>
      <c r="AW263" s="150"/>
    </row>
    <row r="264" spans="1:49" s="36" customFormat="1" ht="22.15" customHeight="1" x14ac:dyDescent="0.25">
      <c r="A264" s="151"/>
      <c r="B264" s="151"/>
      <c r="C264" s="151"/>
      <c r="D264" s="151"/>
      <c r="E264" s="151"/>
      <c r="F264" s="151"/>
      <c r="G264" s="151"/>
      <c r="H264" s="151"/>
      <c r="I264" s="151"/>
      <c r="J264" s="171"/>
      <c r="K264" s="171"/>
      <c r="L264" s="171"/>
      <c r="M264" s="6" t="s">
        <v>75</v>
      </c>
      <c r="N264" s="6" t="s">
        <v>77</v>
      </c>
      <c r="O264" s="6" t="s">
        <v>77</v>
      </c>
      <c r="P264" s="64" t="s">
        <v>115</v>
      </c>
      <c r="Q264" s="12">
        <v>42347.66</v>
      </c>
      <c r="R264" s="148"/>
      <c r="S264" s="148"/>
      <c r="T264" s="148"/>
      <c r="U264" s="262"/>
      <c r="V264" s="262"/>
      <c r="W264" s="231"/>
      <c r="X264" s="237"/>
      <c r="Y264" s="234"/>
      <c r="Z264" s="151"/>
      <c r="AA264" s="151"/>
      <c r="AB264" s="151"/>
      <c r="AC264" s="151"/>
      <c r="AD264" s="151"/>
      <c r="AE264" s="151"/>
      <c r="AF264" s="186"/>
      <c r="AG264" s="186"/>
      <c r="AH264" s="151"/>
      <c r="AI264" s="151"/>
      <c r="AJ264" s="151"/>
      <c r="AK264" s="151"/>
      <c r="AL264" s="151"/>
      <c r="AM264" s="151"/>
      <c r="AN264" s="151"/>
      <c r="AO264" s="151"/>
      <c r="AP264" s="151"/>
      <c r="AQ264" s="151"/>
      <c r="AR264" s="151"/>
      <c r="AS264" s="151"/>
      <c r="AT264" s="151"/>
      <c r="AU264" s="151"/>
      <c r="AV264" s="151"/>
      <c r="AW264" s="151"/>
    </row>
    <row r="265" spans="1:49" s="36" customFormat="1" ht="22.15" customHeight="1" x14ac:dyDescent="0.25">
      <c r="A265" s="149" t="s">
        <v>53</v>
      </c>
      <c r="B265" s="149" t="s">
        <v>80</v>
      </c>
      <c r="C265" s="149">
        <v>2016</v>
      </c>
      <c r="D265" s="149" t="s">
        <v>353</v>
      </c>
      <c r="E265" s="149">
        <v>175</v>
      </c>
      <c r="F265" s="149" t="s">
        <v>56</v>
      </c>
      <c r="G265" s="149" t="s">
        <v>57</v>
      </c>
      <c r="H265" s="149" t="s">
        <v>58</v>
      </c>
      <c r="I265" s="149" t="s">
        <v>58</v>
      </c>
      <c r="J265" s="171" t="s">
        <v>386</v>
      </c>
      <c r="K265" s="171" t="s">
        <v>93</v>
      </c>
      <c r="L265" s="171" t="s">
        <v>93</v>
      </c>
      <c r="M265" s="6" t="s">
        <v>75</v>
      </c>
      <c r="N265" s="6" t="s">
        <v>77</v>
      </c>
      <c r="O265" s="6" t="s">
        <v>77</v>
      </c>
      <c r="P265" s="64" t="s">
        <v>94</v>
      </c>
      <c r="Q265" s="14">
        <v>109910</v>
      </c>
      <c r="R265" s="156" t="s">
        <v>77</v>
      </c>
      <c r="S265" s="156" t="s">
        <v>77</v>
      </c>
      <c r="T265" s="156" t="s">
        <v>77</v>
      </c>
      <c r="U265" s="260" t="s">
        <v>94</v>
      </c>
      <c r="V265" s="260" t="s">
        <v>402</v>
      </c>
      <c r="W265" s="229">
        <v>42478</v>
      </c>
      <c r="X265" s="235">
        <v>94750</v>
      </c>
      <c r="Y265" s="232">
        <v>109910</v>
      </c>
      <c r="Z265" s="149" t="s">
        <v>67</v>
      </c>
      <c r="AA265" s="149" t="s">
        <v>68</v>
      </c>
      <c r="AB265" s="149" t="s">
        <v>69</v>
      </c>
      <c r="AC265" s="149" t="s">
        <v>70</v>
      </c>
      <c r="AD265" s="149" t="s">
        <v>386</v>
      </c>
      <c r="AE265" s="149" t="s">
        <v>71</v>
      </c>
      <c r="AF265" s="184">
        <v>42478</v>
      </c>
      <c r="AG265" s="184">
        <v>42482</v>
      </c>
      <c r="AH265" s="149" t="s">
        <v>57</v>
      </c>
      <c r="AI265" s="149" t="s">
        <v>72</v>
      </c>
      <c r="AJ265" s="149" t="s">
        <v>73</v>
      </c>
      <c r="AK265" s="149" t="s">
        <v>72</v>
      </c>
      <c r="AL265" s="149" t="s">
        <v>72</v>
      </c>
      <c r="AM265" s="149" t="s">
        <v>72</v>
      </c>
      <c r="AN265" s="149" t="s">
        <v>72</v>
      </c>
      <c r="AO265" s="149" t="s">
        <v>74</v>
      </c>
      <c r="AP265" s="149" t="s">
        <v>74</v>
      </c>
      <c r="AQ265" s="149" t="s">
        <v>74</v>
      </c>
      <c r="AR265" s="149" t="s">
        <v>74</v>
      </c>
      <c r="AS265" s="149" t="s">
        <v>74</v>
      </c>
      <c r="AT265" s="149" t="s">
        <v>74</v>
      </c>
      <c r="AU265" s="149" t="s">
        <v>74</v>
      </c>
      <c r="AV265" s="149" t="s">
        <v>74</v>
      </c>
      <c r="AW265" s="149" t="s">
        <v>74</v>
      </c>
    </row>
    <row r="266" spans="1:49" s="36" customFormat="1" ht="22.15" customHeight="1" x14ac:dyDescent="0.25">
      <c r="A266" s="150"/>
      <c r="B266" s="150"/>
      <c r="C266" s="150"/>
      <c r="D266" s="150"/>
      <c r="E266" s="150"/>
      <c r="F266" s="150"/>
      <c r="G266" s="150"/>
      <c r="H266" s="150"/>
      <c r="I266" s="150"/>
      <c r="J266" s="171"/>
      <c r="K266" s="171"/>
      <c r="L266" s="171"/>
      <c r="M266" s="6" t="s">
        <v>75</v>
      </c>
      <c r="N266" s="6" t="s">
        <v>77</v>
      </c>
      <c r="O266" s="6" t="s">
        <v>77</v>
      </c>
      <c r="P266" s="64" t="s">
        <v>311</v>
      </c>
      <c r="Q266" s="12">
        <v>113207.3</v>
      </c>
      <c r="R266" s="147"/>
      <c r="S266" s="147"/>
      <c r="T266" s="147"/>
      <c r="U266" s="261"/>
      <c r="V266" s="261"/>
      <c r="W266" s="230"/>
      <c r="X266" s="236"/>
      <c r="Y266" s="233"/>
      <c r="Z266" s="150"/>
      <c r="AA266" s="150"/>
      <c r="AB266" s="150"/>
      <c r="AC266" s="150"/>
      <c r="AD266" s="150"/>
      <c r="AE266" s="150"/>
      <c r="AF266" s="185"/>
      <c r="AG266" s="185"/>
      <c r="AH266" s="150"/>
      <c r="AI266" s="150"/>
      <c r="AJ266" s="150"/>
      <c r="AK266" s="150"/>
      <c r="AL266" s="150"/>
      <c r="AM266" s="150"/>
      <c r="AN266" s="150"/>
      <c r="AO266" s="150"/>
      <c r="AP266" s="150"/>
      <c r="AQ266" s="150"/>
      <c r="AR266" s="150"/>
      <c r="AS266" s="150"/>
      <c r="AT266" s="150"/>
      <c r="AU266" s="150"/>
      <c r="AV266" s="150"/>
      <c r="AW266" s="150"/>
    </row>
    <row r="267" spans="1:49" s="36" customFormat="1" ht="22.15" customHeight="1" x14ac:dyDescent="0.25">
      <c r="A267" s="151"/>
      <c r="B267" s="151"/>
      <c r="C267" s="151"/>
      <c r="D267" s="151"/>
      <c r="E267" s="151"/>
      <c r="F267" s="151"/>
      <c r="G267" s="151"/>
      <c r="H267" s="151"/>
      <c r="I267" s="151"/>
      <c r="J267" s="171"/>
      <c r="K267" s="171"/>
      <c r="L267" s="171"/>
      <c r="M267" s="6" t="s">
        <v>75</v>
      </c>
      <c r="N267" s="6" t="s">
        <v>77</v>
      </c>
      <c r="O267" s="6" t="s">
        <v>77</v>
      </c>
      <c r="P267" s="64" t="s">
        <v>403</v>
      </c>
      <c r="Q267" s="12">
        <v>115471.62</v>
      </c>
      <c r="R267" s="148"/>
      <c r="S267" s="148"/>
      <c r="T267" s="148"/>
      <c r="U267" s="262"/>
      <c r="V267" s="262"/>
      <c r="W267" s="231"/>
      <c r="X267" s="237"/>
      <c r="Y267" s="234"/>
      <c r="Z267" s="151"/>
      <c r="AA267" s="151"/>
      <c r="AB267" s="151"/>
      <c r="AC267" s="151"/>
      <c r="AD267" s="151"/>
      <c r="AE267" s="151"/>
      <c r="AF267" s="186"/>
      <c r="AG267" s="186"/>
      <c r="AH267" s="151"/>
      <c r="AI267" s="151"/>
      <c r="AJ267" s="151"/>
      <c r="AK267" s="151"/>
      <c r="AL267" s="151"/>
      <c r="AM267" s="151"/>
      <c r="AN267" s="151"/>
      <c r="AO267" s="151"/>
      <c r="AP267" s="151"/>
      <c r="AQ267" s="151"/>
      <c r="AR267" s="151"/>
      <c r="AS267" s="151"/>
      <c r="AT267" s="151"/>
      <c r="AU267" s="151"/>
      <c r="AV267" s="151"/>
      <c r="AW267" s="151"/>
    </row>
    <row r="268" spans="1:49" s="36" customFormat="1" ht="22.15" customHeight="1" x14ac:dyDescent="0.25">
      <c r="A268" s="149" t="s">
        <v>53</v>
      </c>
      <c r="B268" s="149" t="s">
        <v>54</v>
      </c>
      <c r="C268" s="149">
        <v>2016</v>
      </c>
      <c r="D268" s="149" t="s">
        <v>353</v>
      </c>
      <c r="E268" s="149">
        <v>185</v>
      </c>
      <c r="F268" s="149" t="s">
        <v>56</v>
      </c>
      <c r="G268" s="149" t="s">
        <v>57</v>
      </c>
      <c r="H268" s="149" t="s">
        <v>58</v>
      </c>
      <c r="I268" s="149" t="s">
        <v>58</v>
      </c>
      <c r="J268" s="171" t="s">
        <v>132</v>
      </c>
      <c r="K268" s="171" t="s">
        <v>60</v>
      </c>
      <c r="L268" s="171" t="s">
        <v>60</v>
      </c>
      <c r="M268" s="6" t="s">
        <v>75</v>
      </c>
      <c r="N268" s="6" t="s">
        <v>77</v>
      </c>
      <c r="O268" s="6" t="s">
        <v>77</v>
      </c>
      <c r="P268" s="64" t="s">
        <v>404</v>
      </c>
      <c r="Q268" s="12">
        <v>73660</v>
      </c>
      <c r="R268" s="156" t="s">
        <v>77</v>
      </c>
      <c r="S268" s="156" t="s">
        <v>77</v>
      </c>
      <c r="T268" s="156" t="s">
        <v>77</v>
      </c>
      <c r="U268" s="260" t="s">
        <v>404</v>
      </c>
      <c r="V268" s="260" t="s">
        <v>405</v>
      </c>
      <c r="W268" s="229">
        <v>42478</v>
      </c>
      <c r="X268" s="235">
        <v>63500.000000000007</v>
      </c>
      <c r="Y268" s="232">
        <v>73660</v>
      </c>
      <c r="Z268" s="149" t="s">
        <v>67</v>
      </c>
      <c r="AA268" s="149" t="s">
        <v>68</v>
      </c>
      <c r="AB268" s="149" t="s">
        <v>69</v>
      </c>
      <c r="AC268" s="149" t="s">
        <v>70</v>
      </c>
      <c r="AD268" s="149" t="s">
        <v>132</v>
      </c>
      <c r="AE268" s="149" t="s">
        <v>71</v>
      </c>
      <c r="AF268" s="184">
        <v>42478</v>
      </c>
      <c r="AG268" s="184">
        <v>42478</v>
      </c>
      <c r="AH268" s="149" t="s">
        <v>57</v>
      </c>
      <c r="AI268" s="149" t="s">
        <v>72</v>
      </c>
      <c r="AJ268" s="149" t="s">
        <v>73</v>
      </c>
      <c r="AK268" s="149" t="s">
        <v>72</v>
      </c>
      <c r="AL268" s="149" t="s">
        <v>72</v>
      </c>
      <c r="AM268" s="149" t="s">
        <v>72</v>
      </c>
      <c r="AN268" s="149" t="s">
        <v>72</v>
      </c>
      <c r="AO268" s="149" t="s">
        <v>74</v>
      </c>
      <c r="AP268" s="149" t="s">
        <v>74</v>
      </c>
      <c r="AQ268" s="149" t="s">
        <v>74</v>
      </c>
      <c r="AR268" s="149" t="s">
        <v>74</v>
      </c>
      <c r="AS268" s="149" t="s">
        <v>74</v>
      </c>
      <c r="AT268" s="149" t="s">
        <v>74</v>
      </c>
      <c r="AU268" s="149" t="s">
        <v>74</v>
      </c>
      <c r="AV268" s="149" t="s">
        <v>74</v>
      </c>
      <c r="AW268" s="149" t="s">
        <v>74</v>
      </c>
    </row>
    <row r="269" spans="1:49" s="36" customFormat="1" ht="22.15" customHeight="1" x14ac:dyDescent="0.25">
      <c r="A269" s="150"/>
      <c r="B269" s="150"/>
      <c r="C269" s="150"/>
      <c r="D269" s="150"/>
      <c r="E269" s="150"/>
      <c r="F269" s="150"/>
      <c r="G269" s="150"/>
      <c r="H269" s="150"/>
      <c r="I269" s="150"/>
      <c r="J269" s="171"/>
      <c r="K269" s="171"/>
      <c r="L269" s="171"/>
      <c r="M269" s="6" t="s">
        <v>75</v>
      </c>
      <c r="N269" s="6" t="s">
        <v>77</v>
      </c>
      <c r="O269" s="6" t="s">
        <v>77</v>
      </c>
      <c r="P269" s="64" t="s">
        <v>175</v>
      </c>
      <c r="Q269" s="12">
        <v>77343</v>
      </c>
      <c r="R269" s="147"/>
      <c r="S269" s="147"/>
      <c r="T269" s="147"/>
      <c r="U269" s="261"/>
      <c r="V269" s="261"/>
      <c r="W269" s="230"/>
      <c r="X269" s="236"/>
      <c r="Y269" s="233"/>
      <c r="Z269" s="150"/>
      <c r="AA269" s="150"/>
      <c r="AB269" s="150"/>
      <c r="AC269" s="150"/>
      <c r="AD269" s="150"/>
      <c r="AE269" s="150"/>
      <c r="AF269" s="185"/>
      <c r="AG269" s="185"/>
      <c r="AH269" s="150"/>
      <c r="AI269" s="150"/>
      <c r="AJ269" s="150"/>
      <c r="AK269" s="150"/>
      <c r="AL269" s="150"/>
      <c r="AM269" s="150"/>
      <c r="AN269" s="150"/>
      <c r="AO269" s="150"/>
      <c r="AP269" s="150"/>
      <c r="AQ269" s="150"/>
      <c r="AR269" s="150"/>
      <c r="AS269" s="150"/>
      <c r="AT269" s="150"/>
      <c r="AU269" s="150"/>
      <c r="AV269" s="150"/>
      <c r="AW269" s="150"/>
    </row>
    <row r="270" spans="1:49" s="36" customFormat="1" ht="22.15" customHeight="1" x14ac:dyDescent="0.25">
      <c r="A270" s="151"/>
      <c r="B270" s="151"/>
      <c r="C270" s="151"/>
      <c r="D270" s="151"/>
      <c r="E270" s="151"/>
      <c r="F270" s="151"/>
      <c r="G270" s="151"/>
      <c r="H270" s="151"/>
      <c r="I270" s="151"/>
      <c r="J270" s="171"/>
      <c r="K270" s="171"/>
      <c r="L270" s="171"/>
      <c r="M270" s="6" t="s">
        <v>75</v>
      </c>
      <c r="N270" s="6" t="s">
        <v>77</v>
      </c>
      <c r="O270" s="6" t="s">
        <v>77</v>
      </c>
      <c r="P270" s="64" t="s">
        <v>79</v>
      </c>
      <c r="Q270" s="12">
        <v>79552.800000000003</v>
      </c>
      <c r="R270" s="148"/>
      <c r="S270" s="148"/>
      <c r="T270" s="148"/>
      <c r="U270" s="262"/>
      <c r="V270" s="262"/>
      <c r="W270" s="231"/>
      <c r="X270" s="237"/>
      <c r="Y270" s="234"/>
      <c r="Z270" s="151"/>
      <c r="AA270" s="151"/>
      <c r="AB270" s="151"/>
      <c r="AC270" s="151"/>
      <c r="AD270" s="151"/>
      <c r="AE270" s="151"/>
      <c r="AF270" s="186"/>
      <c r="AG270" s="186"/>
      <c r="AH270" s="151"/>
      <c r="AI270" s="151"/>
      <c r="AJ270" s="151"/>
      <c r="AK270" s="151"/>
      <c r="AL270" s="151"/>
      <c r="AM270" s="151"/>
      <c r="AN270" s="151"/>
      <c r="AO270" s="151"/>
      <c r="AP270" s="151"/>
      <c r="AQ270" s="151"/>
      <c r="AR270" s="151"/>
      <c r="AS270" s="151"/>
      <c r="AT270" s="151"/>
      <c r="AU270" s="151"/>
      <c r="AV270" s="151"/>
      <c r="AW270" s="151"/>
    </row>
    <row r="271" spans="1:49" s="36" customFormat="1" ht="67.150000000000006" customHeight="1" x14ac:dyDescent="0.25">
      <c r="A271" s="64" t="s">
        <v>53</v>
      </c>
      <c r="B271" s="64" t="s">
        <v>80</v>
      </c>
      <c r="C271" s="64">
        <v>2016</v>
      </c>
      <c r="D271" s="64" t="s">
        <v>353</v>
      </c>
      <c r="E271" s="64">
        <v>161</v>
      </c>
      <c r="F271" s="64" t="s">
        <v>56</v>
      </c>
      <c r="G271" s="6" t="s">
        <v>57</v>
      </c>
      <c r="H271" s="64" t="s">
        <v>58</v>
      </c>
      <c r="I271" s="64" t="s">
        <v>58</v>
      </c>
      <c r="J271" s="64" t="s">
        <v>96</v>
      </c>
      <c r="K271" s="64" t="s">
        <v>93</v>
      </c>
      <c r="L271" s="64" t="s">
        <v>93</v>
      </c>
      <c r="M271" s="6" t="s">
        <v>75</v>
      </c>
      <c r="N271" s="6" t="s">
        <v>77</v>
      </c>
      <c r="O271" s="6" t="s">
        <v>77</v>
      </c>
      <c r="P271" s="64" t="s">
        <v>406</v>
      </c>
      <c r="Q271" s="12">
        <v>3280</v>
      </c>
      <c r="R271" s="19" t="s">
        <v>77</v>
      </c>
      <c r="S271" s="19" t="s">
        <v>77</v>
      </c>
      <c r="T271" s="19" t="s">
        <v>77</v>
      </c>
      <c r="U271" s="64" t="s">
        <v>406</v>
      </c>
      <c r="V271" s="64" t="s">
        <v>407</v>
      </c>
      <c r="W271" s="70">
        <v>42479</v>
      </c>
      <c r="X271" s="12">
        <v>2827.5862068965521</v>
      </c>
      <c r="Y271" s="3">
        <v>3280</v>
      </c>
      <c r="Z271" s="68" t="s">
        <v>67</v>
      </c>
      <c r="AA271" s="64" t="s">
        <v>68</v>
      </c>
      <c r="AB271" s="64" t="s">
        <v>69</v>
      </c>
      <c r="AC271" s="64" t="s">
        <v>70</v>
      </c>
      <c r="AD271" s="64" t="s">
        <v>96</v>
      </c>
      <c r="AE271" s="64" t="s">
        <v>71</v>
      </c>
      <c r="AF271" s="70">
        <v>42479</v>
      </c>
      <c r="AG271" s="70">
        <v>42480</v>
      </c>
      <c r="AH271" s="6" t="s">
        <v>57</v>
      </c>
      <c r="AI271" s="64" t="s">
        <v>72</v>
      </c>
      <c r="AJ271" s="64" t="s">
        <v>73</v>
      </c>
      <c r="AK271" s="64" t="s">
        <v>72</v>
      </c>
      <c r="AL271" s="64" t="s">
        <v>72</v>
      </c>
      <c r="AM271" s="64" t="s">
        <v>72</v>
      </c>
      <c r="AN271" s="64" t="s">
        <v>72</v>
      </c>
      <c r="AO271" s="64" t="s">
        <v>74</v>
      </c>
      <c r="AP271" s="64" t="s">
        <v>74</v>
      </c>
      <c r="AQ271" s="64" t="s">
        <v>74</v>
      </c>
      <c r="AR271" s="64" t="s">
        <v>74</v>
      </c>
      <c r="AS271" s="64" t="s">
        <v>74</v>
      </c>
      <c r="AT271" s="64" t="s">
        <v>74</v>
      </c>
      <c r="AU271" s="64" t="s">
        <v>74</v>
      </c>
      <c r="AV271" s="64" t="s">
        <v>74</v>
      </c>
      <c r="AW271" s="64" t="s">
        <v>74</v>
      </c>
    </row>
    <row r="272" spans="1:49" s="36" customFormat="1" ht="67.150000000000006" customHeight="1" x14ac:dyDescent="0.25">
      <c r="A272" s="64" t="s">
        <v>53</v>
      </c>
      <c r="B272" s="64" t="s">
        <v>54</v>
      </c>
      <c r="C272" s="64">
        <v>2016</v>
      </c>
      <c r="D272" s="64" t="s">
        <v>353</v>
      </c>
      <c r="E272" s="64">
        <v>162</v>
      </c>
      <c r="F272" s="64" t="s">
        <v>56</v>
      </c>
      <c r="G272" s="6" t="s">
        <v>57</v>
      </c>
      <c r="H272" s="64" t="s">
        <v>58</v>
      </c>
      <c r="I272" s="64" t="s">
        <v>58</v>
      </c>
      <c r="J272" s="64" t="s">
        <v>408</v>
      </c>
      <c r="K272" s="64" t="s">
        <v>60</v>
      </c>
      <c r="L272" s="64" t="s">
        <v>60</v>
      </c>
      <c r="M272" s="64" t="s">
        <v>292</v>
      </c>
      <c r="N272" s="64" t="s">
        <v>242</v>
      </c>
      <c r="O272" s="64" t="s">
        <v>262</v>
      </c>
      <c r="P272" s="10" t="s">
        <v>64</v>
      </c>
      <c r="Q272" s="12">
        <v>7250.87</v>
      </c>
      <c r="R272" s="64" t="s">
        <v>292</v>
      </c>
      <c r="S272" s="64" t="s">
        <v>242</v>
      </c>
      <c r="T272" s="64" t="s">
        <v>262</v>
      </c>
      <c r="U272" s="11" t="s">
        <v>65</v>
      </c>
      <c r="V272" s="64" t="s">
        <v>409</v>
      </c>
      <c r="W272" s="70">
        <v>42479</v>
      </c>
      <c r="X272" s="12">
        <v>6250.75</v>
      </c>
      <c r="Y272" s="3">
        <v>7250.87</v>
      </c>
      <c r="Z272" s="68" t="s">
        <v>67</v>
      </c>
      <c r="AA272" s="64" t="s">
        <v>68</v>
      </c>
      <c r="AB272" s="64" t="s">
        <v>69</v>
      </c>
      <c r="AC272" s="64" t="s">
        <v>70</v>
      </c>
      <c r="AD272" s="64" t="s">
        <v>408</v>
      </c>
      <c r="AE272" s="64" t="s">
        <v>71</v>
      </c>
      <c r="AF272" s="70">
        <v>42479</v>
      </c>
      <c r="AG272" s="70">
        <v>42480</v>
      </c>
      <c r="AH272" s="6" t="s">
        <v>57</v>
      </c>
      <c r="AI272" s="64" t="s">
        <v>72</v>
      </c>
      <c r="AJ272" s="64" t="s">
        <v>73</v>
      </c>
      <c r="AK272" s="64" t="s">
        <v>72</v>
      </c>
      <c r="AL272" s="64" t="s">
        <v>72</v>
      </c>
      <c r="AM272" s="64" t="s">
        <v>72</v>
      </c>
      <c r="AN272" s="64" t="s">
        <v>72</v>
      </c>
      <c r="AO272" s="64" t="s">
        <v>74</v>
      </c>
      <c r="AP272" s="64" t="s">
        <v>74</v>
      </c>
      <c r="AQ272" s="64" t="s">
        <v>74</v>
      </c>
      <c r="AR272" s="64" t="s">
        <v>74</v>
      </c>
      <c r="AS272" s="64" t="s">
        <v>74</v>
      </c>
      <c r="AT272" s="64" t="s">
        <v>74</v>
      </c>
      <c r="AU272" s="64" t="s">
        <v>74</v>
      </c>
      <c r="AV272" s="64" t="s">
        <v>74</v>
      </c>
      <c r="AW272" s="64" t="s">
        <v>74</v>
      </c>
    </row>
    <row r="273" spans="1:49" s="36" customFormat="1" ht="22.15" customHeight="1" x14ac:dyDescent="0.25">
      <c r="A273" s="149" t="s">
        <v>53</v>
      </c>
      <c r="B273" s="149" t="s">
        <v>80</v>
      </c>
      <c r="C273" s="149">
        <v>2016</v>
      </c>
      <c r="D273" s="149" t="s">
        <v>353</v>
      </c>
      <c r="E273" s="149">
        <v>163</v>
      </c>
      <c r="F273" s="149" t="s">
        <v>56</v>
      </c>
      <c r="G273" s="149" t="s">
        <v>57</v>
      </c>
      <c r="H273" s="149" t="s">
        <v>58</v>
      </c>
      <c r="I273" s="149" t="s">
        <v>58</v>
      </c>
      <c r="J273" s="171" t="s">
        <v>410</v>
      </c>
      <c r="K273" s="171" t="s">
        <v>60</v>
      </c>
      <c r="L273" s="171" t="s">
        <v>60</v>
      </c>
      <c r="M273" s="89" t="s">
        <v>75</v>
      </c>
      <c r="N273" s="89" t="s">
        <v>77</v>
      </c>
      <c r="O273" s="89" t="s">
        <v>77</v>
      </c>
      <c r="P273" s="85" t="s">
        <v>205</v>
      </c>
      <c r="Q273" s="14">
        <v>351184.8</v>
      </c>
      <c r="R273" s="260" t="s">
        <v>77</v>
      </c>
      <c r="S273" s="260" t="s">
        <v>77</v>
      </c>
      <c r="T273" s="260" t="s">
        <v>77</v>
      </c>
      <c r="U273" s="260" t="s">
        <v>205</v>
      </c>
      <c r="V273" s="260" t="s">
        <v>411</v>
      </c>
      <c r="W273" s="229">
        <v>42479</v>
      </c>
      <c r="X273" s="235">
        <v>302745.5172413793</v>
      </c>
      <c r="Y273" s="232">
        <v>351184.8</v>
      </c>
      <c r="Z273" s="149" t="s">
        <v>67</v>
      </c>
      <c r="AA273" s="149" t="s">
        <v>68</v>
      </c>
      <c r="AB273" s="149" t="s">
        <v>69</v>
      </c>
      <c r="AC273" s="149" t="s">
        <v>70</v>
      </c>
      <c r="AD273" s="149" t="s">
        <v>410</v>
      </c>
      <c r="AE273" s="149" t="s">
        <v>71</v>
      </c>
      <c r="AF273" s="184">
        <v>42479</v>
      </c>
      <c r="AG273" s="184">
        <v>42487</v>
      </c>
      <c r="AH273" s="149" t="s">
        <v>57</v>
      </c>
      <c r="AI273" s="149" t="s">
        <v>72</v>
      </c>
      <c r="AJ273" s="149" t="s">
        <v>73</v>
      </c>
      <c r="AK273" s="149" t="s">
        <v>72</v>
      </c>
      <c r="AL273" s="149" t="s">
        <v>72</v>
      </c>
      <c r="AM273" s="149" t="s">
        <v>72</v>
      </c>
      <c r="AN273" s="149" t="s">
        <v>72</v>
      </c>
      <c r="AO273" s="149" t="s">
        <v>74</v>
      </c>
      <c r="AP273" s="149" t="s">
        <v>74</v>
      </c>
      <c r="AQ273" s="149" t="s">
        <v>74</v>
      </c>
      <c r="AR273" s="149" t="s">
        <v>74</v>
      </c>
      <c r="AS273" s="149" t="s">
        <v>74</v>
      </c>
      <c r="AT273" s="149" t="s">
        <v>74</v>
      </c>
      <c r="AU273" s="149" t="s">
        <v>74</v>
      </c>
      <c r="AV273" s="149" t="s">
        <v>74</v>
      </c>
      <c r="AW273" s="149" t="s">
        <v>74</v>
      </c>
    </row>
    <row r="274" spans="1:49" s="36" customFormat="1" ht="22.15" customHeight="1" x14ac:dyDescent="0.25">
      <c r="A274" s="150"/>
      <c r="B274" s="150"/>
      <c r="C274" s="150"/>
      <c r="D274" s="150"/>
      <c r="E274" s="150"/>
      <c r="F274" s="150"/>
      <c r="G274" s="150"/>
      <c r="H274" s="150"/>
      <c r="I274" s="150"/>
      <c r="J274" s="171"/>
      <c r="K274" s="171"/>
      <c r="L274" s="171"/>
      <c r="M274" s="85" t="s">
        <v>412</v>
      </c>
      <c r="N274" s="85" t="s">
        <v>413</v>
      </c>
      <c r="O274" s="85" t="s">
        <v>321</v>
      </c>
      <c r="P274" s="88" t="s">
        <v>64</v>
      </c>
      <c r="Q274" s="12">
        <v>386304.15</v>
      </c>
      <c r="R274" s="150"/>
      <c r="S274" s="150"/>
      <c r="T274" s="150"/>
      <c r="U274" s="261"/>
      <c r="V274" s="261"/>
      <c r="W274" s="230"/>
      <c r="X274" s="236"/>
      <c r="Y274" s="233"/>
      <c r="Z274" s="150"/>
      <c r="AA274" s="150"/>
      <c r="AB274" s="150"/>
      <c r="AC274" s="150"/>
      <c r="AD274" s="150"/>
      <c r="AE274" s="150"/>
      <c r="AF274" s="185"/>
      <c r="AG274" s="185"/>
      <c r="AH274" s="150"/>
      <c r="AI274" s="150"/>
      <c r="AJ274" s="150"/>
      <c r="AK274" s="150"/>
      <c r="AL274" s="150"/>
      <c r="AM274" s="150"/>
      <c r="AN274" s="150"/>
      <c r="AO274" s="150"/>
      <c r="AP274" s="150"/>
      <c r="AQ274" s="150"/>
      <c r="AR274" s="150"/>
      <c r="AS274" s="150"/>
      <c r="AT274" s="150"/>
      <c r="AU274" s="150"/>
      <c r="AV274" s="150"/>
      <c r="AW274" s="150"/>
    </row>
    <row r="275" spans="1:49" s="36" customFormat="1" ht="22.15" customHeight="1" x14ac:dyDescent="0.25">
      <c r="A275" s="151"/>
      <c r="B275" s="151"/>
      <c r="C275" s="151"/>
      <c r="D275" s="151"/>
      <c r="E275" s="151"/>
      <c r="F275" s="151"/>
      <c r="G275" s="151"/>
      <c r="H275" s="151"/>
      <c r="I275" s="151"/>
      <c r="J275" s="171"/>
      <c r="K275" s="171"/>
      <c r="L275" s="171"/>
      <c r="M275" s="85" t="s">
        <v>414</v>
      </c>
      <c r="N275" s="85" t="s">
        <v>231</v>
      </c>
      <c r="O275" s="85" t="s">
        <v>415</v>
      </c>
      <c r="P275" s="88" t="s">
        <v>64</v>
      </c>
      <c r="Q275" s="12">
        <v>420190.21</v>
      </c>
      <c r="R275" s="151"/>
      <c r="S275" s="151"/>
      <c r="T275" s="151"/>
      <c r="U275" s="262"/>
      <c r="V275" s="262"/>
      <c r="W275" s="231"/>
      <c r="X275" s="237"/>
      <c r="Y275" s="234"/>
      <c r="Z275" s="151"/>
      <c r="AA275" s="151"/>
      <c r="AB275" s="151"/>
      <c r="AC275" s="151"/>
      <c r="AD275" s="151"/>
      <c r="AE275" s="151"/>
      <c r="AF275" s="186"/>
      <c r="AG275" s="186"/>
      <c r="AH275" s="151"/>
      <c r="AI275" s="151"/>
      <c r="AJ275" s="151"/>
      <c r="AK275" s="151"/>
      <c r="AL275" s="151"/>
      <c r="AM275" s="151"/>
      <c r="AN275" s="151"/>
      <c r="AO275" s="151"/>
      <c r="AP275" s="151"/>
      <c r="AQ275" s="151"/>
      <c r="AR275" s="151"/>
      <c r="AS275" s="151"/>
      <c r="AT275" s="151"/>
      <c r="AU275" s="151"/>
      <c r="AV275" s="151"/>
      <c r="AW275" s="151"/>
    </row>
    <row r="276" spans="1:49" s="36" customFormat="1" ht="25.15" customHeight="1" x14ac:dyDescent="0.25">
      <c r="A276" s="149" t="s">
        <v>53</v>
      </c>
      <c r="B276" s="149" t="s">
        <v>80</v>
      </c>
      <c r="C276" s="149">
        <v>2016</v>
      </c>
      <c r="D276" s="149" t="s">
        <v>353</v>
      </c>
      <c r="E276" s="149">
        <v>171</v>
      </c>
      <c r="F276" s="149" t="s">
        <v>56</v>
      </c>
      <c r="G276" s="149" t="s">
        <v>57</v>
      </c>
      <c r="H276" s="149" t="s">
        <v>58</v>
      </c>
      <c r="I276" s="149" t="s">
        <v>58</v>
      </c>
      <c r="J276" s="171" t="s">
        <v>293</v>
      </c>
      <c r="K276" s="171" t="s">
        <v>195</v>
      </c>
      <c r="L276" s="171" t="s">
        <v>195</v>
      </c>
      <c r="M276" s="7" t="s">
        <v>294</v>
      </c>
      <c r="N276" s="64" t="s">
        <v>416</v>
      </c>
      <c r="O276" s="7" t="s">
        <v>296</v>
      </c>
      <c r="P276" s="10" t="s">
        <v>64</v>
      </c>
      <c r="Q276" s="12">
        <v>118608.53</v>
      </c>
      <c r="R276" s="7" t="s">
        <v>294</v>
      </c>
      <c r="S276" s="64" t="s">
        <v>416</v>
      </c>
      <c r="T276" s="7" t="s">
        <v>296</v>
      </c>
      <c r="U276" s="11" t="s">
        <v>65</v>
      </c>
      <c r="V276" s="64" t="s">
        <v>417</v>
      </c>
      <c r="W276" s="70">
        <v>42486</v>
      </c>
      <c r="X276" s="12">
        <v>102248.73</v>
      </c>
      <c r="Y276" s="3">
        <v>118608.53</v>
      </c>
      <c r="Z276" s="68" t="s">
        <v>67</v>
      </c>
      <c r="AA276" s="64" t="s">
        <v>68</v>
      </c>
      <c r="AB276" s="64" t="s">
        <v>69</v>
      </c>
      <c r="AC276" s="64" t="s">
        <v>70</v>
      </c>
      <c r="AD276" s="64" t="s">
        <v>293</v>
      </c>
      <c r="AE276" s="64" t="s">
        <v>71</v>
      </c>
      <c r="AF276" s="70">
        <v>42486</v>
      </c>
      <c r="AG276" s="70">
        <v>42489</v>
      </c>
      <c r="AH276" s="149" t="s">
        <v>57</v>
      </c>
      <c r="AI276" s="149" t="s">
        <v>72</v>
      </c>
      <c r="AJ276" s="149" t="s">
        <v>73</v>
      </c>
      <c r="AK276" s="149" t="s">
        <v>72</v>
      </c>
      <c r="AL276" s="149" t="s">
        <v>72</v>
      </c>
      <c r="AM276" s="149" t="s">
        <v>72</v>
      </c>
      <c r="AN276" s="149" t="s">
        <v>72</v>
      </c>
      <c r="AO276" s="149" t="s">
        <v>74</v>
      </c>
      <c r="AP276" s="149" t="s">
        <v>74</v>
      </c>
      <c r="AQ276" s="149" t="s">
        <v>74</v>
      </c>
      <c r="AR276" s="149" t="s">
        <v>74</v>
      </c>
      <c r="AS276" s="149" t="s">
        <v>74</v>
      </c>
      <c r="AT276" s="149" t="s">
        <v>74</v>
      </c>
      <c r="AU276" s="149" t="s">
        <v>74</v>
      </c>
      <c r="AV276" s="149" t="s">
        <v>74</v>
      </c>
      <c r="AW276" s="149" t="s">
        <v>74</v>
      </c>
    </row>
    <row r="277" spans="1:49" s="36" customFormat="1" ht="25.15" customHeight="1" x14ac:dyDescent="0.25">
      <c r="A277" s="150"/>
      <c r="B277" s="150"/>
      <c r="C277" s="150"/>
      <c r="D277" s="150"/>
      <c r="E277" s="150"/>
      <c r="F277" s="150"/>
      <c r="G277" s="150"/>
      <c r="H277" s="150"/>
      <c r="I277" s="150"/>
      <c r="J277" s="171"/>
      <c r="K277" s="171"/>
      <c r="L277" s="171"/>
      <c r="M277" s="6" t="s">
        <v>75</v>
      </c>
      <c r="N277" s="6" t="s">
        <v>77</v>
      </c>
      <c r="O277" s="6" t="s">
        <v>77</v>
      </c>
      <c r="P277" s="64" t="s">
        <v>418</v>
      </c>
      <c r="Q277" s="12">
        <v>188023.24</v>
      </c>
      <c r="R277" s="19" t="s">
        <v>77</v>
      </c>
      <c r="S277" s="19" t="s">
        <v>77</v>
      </c>
      <c r="T277" s="19" t="s">
        <v>77</v>
      </c>
      <c r="U277" s="64" t="s">
        <v>418</v>
      </c>
      <c r="V277" s="64" t="s">
        <v>419</v>
      </c>
      <c r="W277" s="13">
        <v>42486</v>
      </c>
      <c r="X277" s="8">
        <v>3684.5</v>
      </c>
      <c r="Y277" s="3">
        <v>4274.0200000000004</v>
      </c>
      <c r="Z277" s="68" t="s">
        <v>67</v>
      </c>
      <c r="AA277" s="64" t="s">
        <v>68</v>
      </c>
      <c r="AB277" s="64" t="s">
        <v>69</v>
      </c>
      <c r="AC277" s="64" t="s">
        <v>70</v>
      </c>
      <c r="AD277" s="64" t="s">
        <v>293</v>
      </c>
      <c r="AE277" s="64" t="s">
        <v>71</v>
      </c>
      <c r="AF277" s="13">
        <v>42486</v>
      </c>
      <c r="AG277" s="13">
        <v>42489</v>
      </c>
      <c r="AH277" s="150"/>
      <c r="AI277" s="150"/>
      <c r="AJ277" s="150"/>
      <c r="AK277" s="150"/>
      <c r="AL277" s="150"/>
      <c r="AM277" s="150"/>
      <c r="AN277" s="150"/>
      <c r="AO277" s="150"/>
      <c r="AP277" s="150"/>
      <c r="AQ277" s="150"/>
      <c r="AR277" s="150"/>
      <c r="AS277" s="150"/>
      <c r="AT277" s="150"/>
      <c r="AU277" s="150"/>
      <c r="AV277" s="150"/>
      <c r="AW277" s="150"/>
    </row>
    <row r="278" spans="1:49" s="36" customFormat="1" ht="25.15" customHeight="1" x14ac:dyDescent="0.25">
      <c r="A278" s="151"/>
      <c r="B278" s="151"/>
      <c r="C278" s="151"/>
      <c r="D278" s="151"/>
      <c r="E278" s="151"/>
      <c r="F278" s="151"/>
      <c r="G278" s="151"/>
      <c r="H278" s="151"/>
      <c r="I278" s="151"/>
      <c r="J278" s="171"/>
      <c r="K278" s="171"/>
      <c r="L278" s="171"/>
      <c r="M278" s="6" t="s">
        <v>75</v>
      </c>
      <c r="N278" s="6" t="s">
        <v>77</v>
      </c>
      <c r="O278" s="6" t="s">
        <v>77</v>
      </c>
      <c r="P278" s="64" t="s">
        <v>79</v>
      </c>
      <c r="Q278" s="12">
        <v>129035.47</v>
      </c>
      <c r="R278" s="19" t="s">
        <v>77</v>
      </c>
      <c r="S278" s="19" t="s">
        <v>77</v>
      </c>
      <c r="T278" s="19" t="s">
        <v>77</v>
      </c>
      <c r="U278" s="11" t="s">
        <v>65</v>
      </c>
      <c r="V278" s="6" t="s">
        <v>320</v>
      </c>
      <c r="W278" s="6" t="s">
        <v>420</v>
      </c>
      <c r="X278" s="6" t="s">
        <v>320</v>
      </c>
      <c r="Y278" s="6" t="s">
        <v>75</v>
      </c>
      <c r="Z278" s="6" t="s">
        <v>76</v>
      </c>
      <c r="AA278" s="6" t="s">
        <v>124</v>
      </c>
      <c r="AB278" s="6" t="s">
        <v>124</v>
      </c>
      <c r="AC278" s="6" t="s">
        <v>320</v>
      </c>
      <c r="AD278" s="6" t="s">
        <v>320</v>
      </c>
      <c r="AE278" s="6" t="s">
        <v>320</v>
      </c>
      <c r="AF278" s="6" t="s">
        <v>364</v>
      </c>
      <c r="AG278" s="6" t="s">
        <v>320</v>
      </c>
      <c r="AH278" s="151"/>
      <c r="AI278" s="151"/>
      <c r="AJ278" s="151"/>
      <c r="AK278" s="151"/>
      <c r="AL278" s="151"/>
      <c r="AM278" s="151"/>
      <c r="AN278" s="151"/>
      <c r="AO278" s="151"/>
      <c r="AP278" s="151"/>
      <c r="AQ278" s="151"/>
      <c r="AR278" s="151"/>
      <c r="AS278" s="151"/>
      <c r="AT278" s="151"/>
      <c r="AU278" s="151"/>
      <c r="AV278" s="151"/>
      <c r="AW278" s="151"/>
    </row>
    <row r="279" spans="1:49" s="36" customFormat="1" ht="22.15" customHeight="1" x14ac:dyDescent="0.25">
      <c r="A279" s="149" t="s">
        <v>53</v>
      </c>
      <c r="B279" s="149" t="s">
        <v>80</v>
      </c>
      <c r="C279" s="149">
        <v>2016</v>
      </c>
      <c r="D279" s="149" t="s">
        <v>353</v>
      </c>
      <c r="E279" s="149">
        <v>164</v>
      </c>
      <c r="F279" s="149" t="s">
        <v>135</v>
      </c>
      <c r="G279" s="149" t="s">
        <v>57</v>
      </c>
      <c r="H279" s="149" t="s">
        <v>58</v>
      </c>
      <c r="I279" s="149" t="s">
        <v>58</v>
      </c>
      <c r="J279" s="171" t="s">
        <v>421</v>
      </c>
      <c r="K279" s="171" t="s">
        <v>60</v>
      </c>
      <c r="L279" s="171" t="s">
        <v>60</v>
      </c>
      <c r="M279" s="6" t="s">
        <v>75</v>
      </c>
      <c r="N279" s="6" t="s">
        <v>77</v>
      </c>
      <c r="O279" s="6" t="s">
        <v>77</v>
      </c>
      <c r="P279" s="64" t="s">
        <v>78</v>
      </c>
      <c r="Q279" s="12">
        <v>371200</v>
      </c>
      <c r="R279" s="156" t="s">
        <v>77</v>
      </c>
      <c r="S279" s="156" t="s">
        <v>77</v>
      </c>
      <c r="T279" s="156" t="s">
        <v>77</v>
      </c>
      <c r="U279" s="260" t="s">
        <v>78</v>
      </c>
      <c r="V279" s="260" t="s">
        <v>422</v>
      </c>
      <c r="W279" s="229">
        <v>42480</v>
      </c>
      <c r="X279" s="235">
        <v>320000</v>
      </c>
      <c r="Y279" s="232">
        <v>371200</v>
      </c>
      <c r="Z279" s="149" t="s">
        <v>67</v>
      </c>
      <c r="AA279" s="149" t="s">
        <v>68</v>
      </c>
      <c r="AB279" s="149" t="s">
        <v>69</v>
      </c>
      <c r="AC279" s="149" t="s">
        <v>70</v>
      </c>
      <c r="AD279" s="149" t="s">
        <v>421</v>
      </c>
      <c r="AE279" s="149" t="s">
        <v>71</v>
      </c>
      <c r="AF279" s="184">
        <v>42480</v>
      </c>
      <c r="AG279" s="184">
        <v>42485</v>
      </c>
      <c r="AH279" s="149" t="s">
        <v>57</v>
      </c>
      <c r="AI279" s="149" t="s">
        <v>72</v>
      </c>
      <c r="AJ279" s="149" t="s">
        <v>73</v>
      </c>
      <c r="AK279" s="149" t="s">
        <v>72</v>
      </c>
      <c r="AL279" s="149" t="s">
        <v>72</v>
      </c>
      <c r="AM279" s="149" t="s">
        <v>72</v>
      </c>
      <c r="AN279" s="149" t="s">
        <v>72</v>
      </c>
      <c r="AO279" s="149" t="s">
        <v>74</v>
      </c>
      <c r="AP279" s="149" t="s">
        <v>74</v>
      </c>
      <c r="AQ279" s="149" t="s">
        <v>74</v>
      </c>
      <c r="AR279" s="149" t="s">
        <v>74</v>
      </c>
      <c r="AS279" s="149" t="s">
        <v>74</v>
      </c>
      <c r="AT279" s="149" t="s">
        <v>74</v>
      </c>
      <c r="AU279" s="149" t="s">
        <v>74</v>
      </c>
      <c r="AV279" s="149" t="s">
        <v>74</v>
      </c>
      <c r="AW279" s="149" t="s">
        <v>74</v>
      </c>
    </row>
    <row r="280" spans="1:49" s="36" customFormat="1" ht="22.15" customHeight="1" x14ac:dyDescent="0.25">
      <c r="A280" s="150"/>
      <c r="B280" s="150"/>
      <c r="C280" s="150"/>
      <c r="D280" s="150"/>
      <c r="E280" s="150"/>
      <c r="F280" s="150"/>
      <c r="G280" s="150"/>
      <c r="H280" s="150"/>
      <c r="I280" s="150"/>
      <c r="J280" s="171"/>
      <c r="K280" s="171"/>
      <c r="L280" s="171"/>
      <c r="M280" s="6" t="s">
        <v>75</v>
      </c>
      <c r="N280" s="6" t="s">
        <v>77</v>
      </c>
      <c r="O280" s="6" t="s">
        <v>77</v>
      </c>
      <c r="P280" s="11" t="s">
        <v>79</v>
      </c>
      <c r="Q280" s="12">
        <v>389760</v>
      </c>
      <c r="R280" s="147"/>
      <c r="S280" s="147"/>
      <c r="T280" s="147"/>
      <c r="U280" s="261"/>
      <c r="V280" s="261"/>
      <c r="W280" s="230"/>
      <c r="X280" s="236"/>
      <c r="Y280" s="233"/>
      <c r="Z280" s="150"/>
      <c r="AA280" s="150"/>
      <c r="AB280" s="150"/>
      <c r="AC280" s="150"/>
      <c r="AD280" s="150"/>
      <c r="AE280" s="150"/>
      <c r="AF280" s="185"/>
      <c r="AG280" s="185"/>
      <c r="AH280" s="150"/>
      <c r="AI280" s="150"/>
      <c r="AJ280" s="150"/>
      <c r="AK280" s="150"/>
      <c r="AL280" s="150"/>
      <c r="AM280" s="150"/>
      <c r="AN280" s="150"/>
      <c r="AO280" s="150"/>
      <c r="AP280" s="150"/>
      <c r="AQ280" s="150"/>
      <c r="AR280" s="150"/>
      <c r="AS280" s="150"/>
      <c r="AT280" s="150"/>
      <c r="AU280" s="150"/>
      <c r="AV280" s="150"/>
      <c r="AW280" s="150"/>
    </row>
    <row r="281" spans="1:49" s="36" customFormat="1" ht="22.15" customHeight="1" x14ac:dyDescent="0.25">
      <c r="A281" s="151"/>
      <c r="B281" s="151"/>
      <c r="C281" s="151"/>
      <c r="D281" s="151"/>
      <c r="E281" s="151"/>
      <c r="F281" s="151"/>
      <c r="G281" s="151"/>
      <c r="H281" s="151"/>
      <c r="I281" s="151"/>
      <c r="J281" s="171"/>
      <c r="K281" s="171"/>
      <c r="L281" s="171"/>
      <c r="M281" s="7" t="s">
        <v>87</v>
      </c>
      <c r="N281" s="64" t="s">
        <v>321</v>
      </c>
      <c r="O281" s="7" t="s">
        <v>89</v>
      </c>
      <c r="P281" s="10" t="s">
        <v>64</v>
      </c>
      <c r="Q281" s="12">
        <v>400896</v>
      </c>
      <c r="R281" s="148"/>
      <c r="S281" s="148"/>
      <c r="T281" s="148"/>
      <c r="U281" s="262"/>
      <c r="V281" s="262"/>
      <c r="W281" s="231"/>
      <c r="X281" s="237"/>
      <c r="Y281" s="234"/>
      <c r="Z281" s="151"/>
      <c r="AA281" s="151"/>
      <c r="AB281" s="151"/>
      <c r="AC281" s="151"/>
      <c r="AD281" s="151"/>
      <c r="AE281" s="151"/>
      <c r="AF281" s="186"/>
      <c r="AG281" s="186"/>
      <c r="AH281" s="151"/>
      <c r="AI281" s="151"/>
      <c r="AJ281" s="151"/>
      <c r="AK281" s="151"/>
      <c r="AL281" s="151"/>
      <c r="AM281" s="151"/>
      <c r="AN281" s="151"/>
      <c r="AO281" s="151"/>
      <c r="AP281" s="151"/>
      <c r="AQ281" s="151"/>
      <c r="AR281" s="151"/>
      <c r="AS281" s="151"/>
      <c r="AT281" s="151"/>
      <c r="AU281" s="151"/>
      <c r="AV281" s="151"/>
      <c r="AW281" s="151"/>
    </row>
    <row r="282" spans="1:49" s="36" customFormat="1" ht="22.15" customHeight="1" x14ac:dyDescent="0.25">
      <c r="A282" s="149" t="s">
        <v>53</v>
      </c>
      <c r="B282" s="149" t="s">
        <v>80</v>
      </c>
      <c r="C282" s="149">
        <v>2016</v>
      </c>
      <c r="D282" s="149" t="s">
        <v>353</v>
      </c>
      <c r="E282" s="149">
        <v>177</v>
      </c>
      <c r="F282" s="149" t="s">
        <v>56</v>
      </c>
      <c r="G282" s="149" t="s">
        <v>57</v>
      </c>
      <c r="H282" s="149" t="s">
        <v>58</v>
      </c>
      <c r="I282" s="149" t="s">
        <v>58</v>
      </c>
      <c r="J282" s="171" t="s">
        <v>423</v>
      </c>
      <c r="K282" s="171" t="s">
        <v>97</v>
      </c>
      <c r="L282" s="171" t="s">
        <v>97</v>
      </c>
      <c r="M282" s="6" t="s">
        <v>75</v>
      </c>
      <c r="N282" s="6" t="s">
        <v>77</v>
      </c>
      <c r="O282" s="6" t="s">
        <v>77</v>
      </c>
      <c r="P282" s="64" t="s">
        <v>205</v>
      </c>
      <c r="Q282" s="12">
        <v>318191.40999999997</v>
      </c>
      <c r="R282" s="156" t="s">
        <v>77</v>
      </c>
      <c r="S282" s="156" t="s">
        <v>77</v>
      </c>
      <c r="T282" s="156" t="s">
        <v>77</v>
      </c>
      <c r="U282" s="260" t="s">
        <v>205</v>
      </c>
      <c r="V282" s="260" t="s">
        <v>424</v>
      </c>
      <c r="W282" s="229">
        <v>42482</v>
      </c>
      <c r="X282" s="235">
        <v>274302.94</v>
      </c>
      <c r="Y282" s="232">
        <v>318191.40999999997</v>
      </c>
      <c r="Z282" s="149" t="s">
        <v>67</v>
      </c>
      <c r="AA282" s="149" t="s">
        <v>68</v>
      </c>
      <c r="AB282" s="149" t="s">
        <v>69</v>
      </c>
      <c r="AC282" s="149" t="s">
        <v>70</v>
      </c>
      <c r="AD282" s="149" t="s">
        <v>423</v>
      </c>
      <c r="AE282" s="149" t="s">
        <v>71</v>
      </c>
      <c r="AF282" s="184">
        <v>42482</v>
      </c>
      <c r="AG282" s="184">
        <v>42485</v>
      </c>
      <c r="AH282" s="149" t="s">
        <v>57</v>
      </c>
      <c r="AI282" s="149" t="s">
        <v>72</v>
      </c>
      <c r="AJ282" s="149" t="s">
        <v>73</v>
      </c>
      <c r="AK282" s="149" t="s">
        <v>72</v>
      </c>
      <c r="AL282" s="149" t="s">
        <v>72</v>
      </c>
      <c r="AM282" s="149" t="s">
        <v>72</v>
      </c>
      <c r="AN282" s="149" t="s">
        <v>72</v>
      </c>
      <c r="AO282" s="149" t="s">
        <v>74</v>
      </c>
      <c r="AP282" s="149" t="s">
        <v>74</v>
      </c>
      <c r="AQ282" s="149" t="s">
        <v>74</v>
      </c>
      <c r="AR282" s="149" t="s">
        <v>74</v>
      </c>
      <c r="AS282" s="149" t="s">
        <v>74</v>
      </c>
      <c r="AT282" s="149" t="s">
        <v>74</v>
      </c>
      <c r="AU282" s="149" t="s">
        <v>74</v>
      </c>
      <c r="AV282" s="149" t="s">
        <v>74</v>
      </c>
      <c r="AW282" s="149" t="s">
        <v>74</v>
      </c>
    </row>
    <row r="283" spans="1:49" s="36" customFormat="1" ht="22.15" customHeight="1" x14ac:dyDescent="0.25">
      <c r="A283" s="150"/>
      <c r="B283" s="150"/>
      <c r="C283" s="150"/>
      <c r="D283" s="150"/>
      <c r="E283" s="150"/>
      <c r="F283" s="150"/>
      <c r="G283" s="150"/>
      <c r="H283" s="150"/>
      <c r="I283" s="150"/>
      <c r="J283" s="171"/>
      <c r="K283" s="171"/>
      <c r="L283" s="171"/>
      <c r="M283" s="6" t="s">
        <v>75</v>
      </c>
      <c r="N283" s="6" t="s">
        <v>77</v>
      </c>
      <c r="O283" s="6" t="s">
        <v>77</v>
      </c>
      <c r="P283" s="64" t="s">
        <v>79</v>
      </c>
      <c r="Q283" s="12">
        <v>337405.84</v>
      </c>
      <c r="R283" s="147"/>
      <c r="S283" s="147"/>
      <c r="T283" s="147"/>
      <c r="U283" s="261"/>
      <c r="V283" s="261"/>
      <c r="W283" s="230"/>
      <c r="X283" s="236"/>
      <c r="Y283" s="233"/>
      <c r="Z283" s="150"/>
      <c r="AA283" s="150"/>
      <c r="AB283" s="150"/>
      <c r="AC283" s="150"/>
      <c r="AD283" s="150"/>
      <c r="AE283" s="150"/>
      <c r="AF283" s="185"/>
      <c r="AG283" s="185"/>
      <c r="AH283" s="150"/>
      <c r="AI283" s="150"/>
      <c r="AJ283" s="150"/>
      <c r="AK283" s="150"/>
      <c r="AL283" s="150"/>
      <c r="AM283" s="150"/>
      <c r="AN283" s="150"/>
      <c r="AO283" s="150"/>
      <c r="AP283" s="150"/>
      <c r="AQ283" s="150"/>
      <c r="AR283" s="150"/>
      <c r="AS283" s="150"/>
      <c r="AT283" s="150"/>
      <c r="AU283" s="150"/>
      <c r="AV283" s="150"/>
      <c r="AW283" s="150"/>
    </row>
    <row r="284" spans="1:49" s="36" customFormat="1" ht="22.15" customHeight="1" x14ac:dyDescent="0.25">
      <c r="A284" s="151"/>
      <c r="B284" s="151"/>
      <c r="C284" s="151"/>
      <c r="D284" s="151"/>
      <c r="E284" s="151"/>
      <c r="F284" s="151"/>
      <c r="G284" s="151"/>
      <c r="H284" s="151"/>
      <c r="I284" s="151"/>
      <c r="J284" s="171"/>
      <c r="K284" s="171"/>
      <c r="L284" s="171"/>
      <c r="M284" s="6" t="s">
        <v>75</v>
      </c>
      <c r="N284" s="6" t="s">
        <v>77</v>
      </c>
      <c r="O284" s="6" t="s">
        <v>77</v>
      </c>
      <c r="P284" s="11" t="s">
        <v>78</v>
      </c>
      <c r="Q284" s="12">
        <v>350527.64</v>
      </c>
      <c r="R284" s="148"/>
      <c r="S284" s="148"/>
      <c r="T284" s="148"/>
      <c r="U284" s="262"/>
      <c r="V284" s="262"/>
      <c r="W284" s="231"/>
      <c r="X284" s="237"/>
      <c r="Y284" s="234"/>
      <c r="Z284" s="151"/>
      <c r="AA284" s="151"/>
      <c r="AB284" s="151"/>
      <c r="AC284" s="151"/>
      <c r="AD284" s="151"/>
      <c r="AE284" s="151"/>
      <c r="AF284" s="186"/>
      <c r="AG284" s="186"/>
      <c r="AH284" s="151"/>
      <c r="AI284" s="151"/>
      <c r="AJ284" s="151"/>
      <c r="AK284" s="151"/>
      <c r="AL284" s="151"/>
      <c r="AM284" s="151"/>
      <c r="AN284" s="151"/>
      <c r="AO284" s="151"/>
      <c r="AP284" s="151"/>
      <c r="AQ284" s="151"/>
      <c r="AR284" s="151"/>
      <c r="AS284" s="151"/>
      <c r="AT284" s="151"/>
      <c r="AU284" s="151"/>
      <c r="AV284" s="151"/>
      <c r="AW284" s="151"/>
    </row>
    <row r="285" spans="1:49" s="36" customFormat="1" ht="22.15" customHeight="1" x14ac:dyDescent="0.25">
      <c r="A285" s="149" t="s">
        <v>53</v>
      </c>
      <c r="B285" s="149" t="s">
        <v>80</v>
      </c>
      <c r="C285" s="149">
        <v>2016</v>
      </c>
      <c r="D285" s="149" t="s">
        <v>353</v>
      </c>
      <c r="E285" s="149">
        <v>179</v>
      </c>
      <c r="F285" s="149" t="s">
        <v>56</v>
      </c>
      <c r="G285" s="149" t="s">
        <v>57</v>
      </c>
      <c r="H285" s="149" t="s">
        <v>58</v>
      </c>
      <c r="I285" s="149" t="s">
        <v>58</v>
      </c>
      <c r="J285" s="171" t="s">
        <v>425</v>
      </c>
      <c r="K285" s="171" t="s">
        <v>60</v>
      </c>
      <c r="L285" s="171" t="s">
        <v>60</v>
      </c>
      <c r="M285" s="6" t="s">
        <v>75</v>
      </c>
      <c r="N285" s="6" t="s">
        <v>77</v>
      </c>
      <c r="O285" s="6" t="s">
        <v>77</v>
      </c>
      <c r="P285" s="64" t="s">
        <v>175</v>
      </c>
      <c r="Q285" s="12">
        <v>120000</v>
      </c>
      <c r="R285" s="156" t="s">
        <v>77</v>
      </c>
      <c r="S285" s="156" t="s">
        <v>77</v>
      </c>
      <c r="T285" s="156" t="s">
        <v>77</v>
      </c>
      <c r="U285" s="260" t="s">
        <v>78</v>
      </c>
      <c r="V285" s="260" t="s">
        <v>426</v>
      </c>
      <c r="W285" s="229">
        <v>42487</v>
      </c>
      <c r="X285" s="235">
        <v>120000</v>
      </c>
      <c r="Y285" s="232">
        <v>120000</v>
      </c>
      <c r="Z285" s="149" t="s">
        <v>67</v>
      </c>
      <c r="AA285" s="149" t="s">
        <v>68</v>
      </c>
      <c r="AB285" s="149" t="s">
        <v>69</v>
      </c>
      <c r="AC285" s="149" t="s">
        <v>70</v>
      </c>
      <c r="AD285" s="149" t="s">
        <v>425</v>
      </c>
      <c r="AE285" s="149" t="s">
        <v>71</v>
      </c>
      <c r="AF285" s="184">
        <v>42487</v>
      </c>
      <c r="AG285" s="184">
        <v>42488</v>
      </c>
      <c r="AH285" s="149" t="s">
        <v>57</v>
      </c>
      <c r="AI285" s="149" t="s">
        <v>72</v>
      </c>
      <c r="AJ285" s="149" t="s">
        <v>73</v>
      </c>
      <c r="AK285" s="149" t="s">
        <v>72</v>
      </c>
      <c r="AL285" s="149" t="s">
        <v>72</v>
      </c>
      <c r="AM285" s="149" t="s">
        <v>72</v>
      </c>
      <c r="AN285" s="149" t="s">
        <v>72</v>
      </c>
      <c r="AO285" s="149" t="s">
        <v>74</v>
      </c>
      <c r="AP285" s="149" t="s">
        <v>74</v>
      </c>
      <c r="AQ285" s="149" t="s">
        <v>74</v>
      </c>
      <c r="AR285" s="149" t="s">
        <v>74</v>
      </c>
      <c r="AS285" s="149" t="s">
        <v>74</v>
      </c>
      <c r="AT285" s="149" t="s">
        <v>74</v>
      </c>
      <c r="AU285" s="149" t="s">
        <v>74</v>
      </c>
      <c r="AV285" s="149" t="s">
        <v>74</v>
      </c>
      <c r="AW285" s="149" t="s">
        <v>74</v>
      </c>
    </row>
    <row r="286" spans="1:49" s="36" customFormat="1" ht="22.15" customHeight="1" x14ac:dyDescent="0.25">
      <c r="A286" s="150"/>
      <c r="B286" s="150"/>
      <c r="C286" s="150"/>
      <c r="D286" s="150"/>
      <c r="E286" s="150"/>
      <c r="F286" s="150"/>
      <c r="G286" s="150"/>
      <c r="H286" s="150"/>
      <c r="I286" s="150"/>
      <c r="J286" s="171"/>
      <c r="K286" s="171"/>
      <c r="L286" s="171"/>
      <c r="M286" s="7" t="s">
        <v>412</v>
      </c>
      <c r="N286" s="64" t="s">
        <v>413</v>
      </c>
      <c r="O286" s="7" t="s">
        <v>321</v>
      </c>
      <c r="P286" s="10" t="s">
        <v>64</v>
      </c>
      <c r="Q286" s="12">
        <v>126000</v>
      </c>
      <c r="R286" s="147"/>
      <c r="S286" s="147"/>
      <c r="T286" s="147"/>
      <c r="U286" s="261"/>
      <c r="V286" s="261"/>
      <c r="W286" s="230"/>
      <c r="X286" s="236"/>
      <c r="Y286" s="233"/>
      <c r="Z286" s="150"/>
      <c r="AA286" s="150"/>
      <c r="AB286" s="150"/>
      <c r="AC286" s="150"/>
      <c r="AD286" s="150"/>
      <c r="AE286" s="150"/>
      <c r="AF286" s="185"/>
      <c r="AG286" s="185"/>
      <c r="AH286" s="150"/>
      <c r="AI286" s="150"/>
      <c r="AJ286" s="150"/>
      <c r="AK286" s="150"/>
      <c r="AL286" s="150"/>
      <c r="AM286" s="150"/>
      <c r="AN286" s="150"/>
      <c r="AO286" s="150"/>
      <c r="AP286" s="150"/>
      <c r="AQ286" s="150"/>
      <c r="AR286" s="150"/>
      <c r="AS286" s="150"/>
      <c r="AT286" s="150"/>
      <c r="AU286" s="150"/>
      <c r="AV286" s="150"/>
      <c r="AW286" s="150"/>
    </row>
    <row r="287" spans="1:49" s="36" customFormat="1" ht="22.15" customHeight="1" x14ac:dyDescent="0.25">
      <c r="A287" s="151"/>
      <c r="B287" s="151"/>
      <c r="C287" s="151"/>
      <c r="D287" s="151"/>
      <c r="E287" s="151"/>
      <c r="F287" s="151"/>
      <c r="G287" s="151"/>
      <c r="H287" s="151"/>
      <c r="I287" s="151"/>
      <c r="J287" s="171"/>
      <c r="K287" s="171"/>
      <c r="L287" s="171"/>
      <c r="M287" s="7" t="s">
        <v>87</v>
      </c>
      <c r="N287" s="64" t="s">
        <v>321</v>
      </c>
      <c r="O287" s="7" t="s">
        <v>89</v>
      </c>
      <c r="P287" s="10" t="s">
        <v>64</v>
      </c>
      <c r="Q287" s="12">
        <v>129600</v>
      </c>
      <c r="R287" s="148"/>
      <c r="S287" s="148"/>
      <c r="T287" s="148"/>
      <c r="U287" s="262"/>
      <c r="V287" s="262"/>
      <c r="W287" s="231"/>
      <c r="X287" s="237"/>
      <c r="Y287" s="234"/>
      <c r="Z287" s="151"/>
      <c r="AA287" s="151"/>
      <c r="AB287" s="151"/>
      <c r="AC287" s="151"/>
      <c r="AD287" s="151"/>
      <c r="AE287" s="151"/>
      <c r="AF287" s="186"/>
      <c r="AG287" s="186"/>
      <c r="AH287" s="151"/>
      <c r="AI287" s="151"/>
      <c r="AJ287" s="151"/>
      <c r="AK287" s="151"/>
      <c r="AL287" s="151"/>
      <c r="AM287" s="151"/>
      <c r="AN287" s="151"/>
      <c r="AO287" s="151"/>
      <c r="AP287" s="151"/>
      <c r="AQ287" s="151"/>
      <c r="AR287" s="151"/>
      <c r="AS287" s="151"/>
      <c r="AT287" s="151"/>
      <c r="AU287" s="151"/>
      <c r="AV287" s="151"/>
      <c r="AW287" s="151"/>
    </row>
    <row r="288" spans="1:49" s="36" customFormat="1" ht="22.15" customHeight="1" x14ac:dyDescent="0.25">
      <c r="A288" s="149" t="s">
        <v>53</v>
      </c>
      <c r="B288" s="149" t="s">
        <v>54</v>
      </c>
      <c r="C288" s="149">
        <v>2016</v>
      </c>
      <c r="D288" s="149" t="s">
        <v>353</v>
      </c>
      <c r="E288" s="149">
        <v>182</v>
      </c>
      <c r="F288" s="149" t="s">
        <v>56</v>
      </c>
      <c r="G288" s="149" t="s">
        <v>57</v>
      </c>
      <c r="H288" s="149" t="s">
        <v>58</v>
      </c>
      <c r="I288" s="149" t="s">
        <v>58</v>
      </c>
      <c r="J288" s="171" t="s">
        <v>234</v>
      </c>
      <c r="K288" s="171" t="s">
        <v>60</v>
      </c>
      <c r="L288" s="171" t="s">
        <v>60</v>
      </c>
      <c r="M288" s="6" t="s">
        <v>75</v>
      </c>
      <c r="N288" s="6" t="s">
        <v>77</v>
      </c>
      <c r="O288" s="6" t="s">
        <v>77</v>
      </c>
      <c r="P288" s="64" t="s">
        <v>427</v>
      </c>
      <c r="Q288" s="12">
        <v>43400</v>
      </c>
      <c r="R288" s="156" t="s">
        <v>77</v>
      </c>
      <c r="S288" s="156" t="s">
        <v>77</v>
      </c>
      <c r="T288" s="156" t="s">
        <v>77</v>
      </c>
      <c r="U288" s="260" t="s">
        <v>427</v>
      </c>
      <c r="V288" s="260" t="s">
        <v>428</v>
      </c>
      <c r="W288" s="229">
        <v>42487</v>
      </c>
      <c r="X288" s="235">
        <v>37413.79</v>
      </c>
      <c r="Y288" s="232">
        <v>43400</v>
      </c>
      <c r="Z288" s="149" t="s">
        <v>67</v>
      </c>
      <c r="AA288" s="149" t="s">
        <v>68</v>
      </c>
      <c r="AB288" s="149" t="s">
        <v>69</v>
      </c>
      <c r="AC288" s="149" t="s">
        <v>70</v>
      </c>
      <c r="AD288" s="149" t="s">
        <v>234</v>
      </c>
      <c r="AE288" s="149" t="s">
        <v>71</v>
      </c>
      <c r="AF288" s="184">
        <v>42487</v>
      </c>
      <c r="AG288" s="184">
        <v>42487</v>
      </c>
      <c r="AH288" s="149" t="s">
        <v>57</v>
      </c>
      <c r="AI288" s="149" t="s">
        <v>72</v>
      </c>
      <c r="AJ288" s="149" t="s">
        <v>73</v>
      </c>
      <c r="AK288" s="149" t="s">
        <v>72</v>
      </c>
      <c r="AL288" s="149" t="s">
        <v>72</v>
      </c>
      <c r="AM288" s="149" t="s">
        <v>72</v>
      </c>
      <c r="AN288" s="149" t="s">
        <v>72</v>
      </c>
      <c r="AO288" s="149" t="s">
        <v>74</v>
      </c>
      <c r="AP288" s="149" t="s">
        <v>74</v>
      </c>
      <c r="AQ288" s="149" t="s">
        <v>74</v>
      </c>
      <c r="AR288" s="149" t="s">
        <v>74</v>
      </c>
      <c r="AS288" s="149" t="s">
        <v>74</v>
      </c>
      <c r="AT288" s="149" t="s">
        <v>74</v>
      </c>
      <c r="AU288" s="149" t="s">
        <v>74</v>
      </c>
      <c r="AV288" s="149" t="s">
        <v>74</v>
      </c>
      <c r="AW288" s="149" t="s">
        <v>74</v>
      </c>
    </row>
    <row r="289" spans="1:49" s="36" customFormat="1" ht="22.15" customHeight="1" x14ac:dyDescent="0.25">
      <c r="A289" s="150"/>
      <c r="B289" s="150"/>
      <c r="C289" s="150"/>
      <c r="D289" s="150"/>
      <c r="E289" s="150"/>
      <c r="F289" s="150"/>
      <c r="G289" s="150"/>
      <c r="H289" s="150"/>
      <c r="I289" s="150"/>
      <c r="J289" s="171"/>
      <c r="K289" s="171"/>
      <c r="L289" s="171"/>
      <c r="M289" s="7" t="s">
        <v>240</v>
      </c>
      <c r="N289" s="64" t="s">
        <v>241</v>
      </c>
      <c r="O289" s="7" t="s">
        <v>242</v>
      </c>
      <c r="P289" s="10" t="s">
        <v>64</v>
      </c>
      <c r="Q289" s="12">
        <v>52200</v>
      </c>
      <c r="R289" s="147"/>
      <c r="S289" s="147"/>
      <c r="T289" s="147"/>
      <c r="U289" s="261"/>
      <c r="V289" s="261"/>
      <c r="W289" s="230"/>
      <c r="X289" s="236"/>
      <c r="Y289" s="233"/>
      <c r="Z289" s="150"/>
      <c r="AA289" s="150"/>
      <c r="AB289" s="150"/>
      <c r="AC289" s="150"/>
      <c r="AD289" s="150"/>
      <c r="AE289" s="150"/>
      <c r="AF289" s="185"/>
      <c r="AG289" s="185"/>
      <c r="AH289" s="150"/>
      <c r="AI289" s="150"/>
      <c r="AJ289" s="150"/>
      <c r="AK289" s="150"/>
      <c r="AL289" s="150"/>
      <c r="AM289" s="150"/>
      <c r="AN289" s="150"/>
      <c r="AO289" s="150"/>
      <c r="AP289" s="150"/>
      <c r="AQ289" s="150"/>
      <c r="AR289" s="150"/>
      <c r="AS289" s="150"/>
      <c r="AT289" s="150"/>
      <c r="AU289" s="150"/>
      <c r="AV289" s="150"/>
      <c r="AW289" s="150"/>
    </row>
    <row r="290" spans="1:49" s="36" customFormat="1" ht="22.15" customHeight="1" x14ac:dyDescent="0.25">
      <c r="A290" s="151"/>
      <c r="B290" s="151"/>
      <c r="C290" s="151"/>
      <c r="D290" s="151"/>
      <c r="E290" s="151"/>
      <c r="F290" s="151"/>
      <c r="G290" s="151"/>
      <c r="H290" s="151"/>
      <c r="I290" s="151"/>
      <c r="J290" s="171"/>
      <c r="K290" s="171"/>
      <c r="L290" s="171"/>
      <c r="M290" s="7" t="s">
        <v>237</v>
      </c>
      <c r="N290" s="64" t="s">
        <v>238</v>
      </c>
      <c r="O290" s="7" t="s">
        <v>239</v>
      </c>
      <c r="P290" s="64"/>
      <c r="Q290" s="12">
        <v>46400</v>
      </c>
      <c r="R290" s="148"/>
      <c r="S290" s="148"/>
      <c r="T290" s="148"/>
      <c r="U290" s="262"/>
      <c r="V290" s="262"/>
      <c r="W290" s="231"/>
      <c r="X290" s="237"/>
      <c r="Y290" s="234"/>
      <c r="Z290" s="151"/>
      <c r="AA290" s="151"/>
      <c r="AB290" s="151"/>
      <c r="AC290" s="151"/>
      <c r="AD290" s="151"/>
      <c r="AE290" s="151"/>
      <c r="AF290" s="186"/>
      <c r="AG290" s="186"/>
      <c r="AH290" s="151"/>
      <c r="AI290" s="151"/>
      <c r="AJ290" s="151"/>
      <c r="AK290" s="151"/>
      <c r="AL290" s="151"/>
      <c r="AM290" s="151"/>
      <c r="AN290" s="151"/>
      <c r="AO290" s="151"/>
      <c r="AP290" s="151"/>
      <c r="AQ290" s="151"/>
      <c r="AR290" s="151"/>
      <c r="AS290" s="151"/>
      <c r="AT290" s="151"/>
      <c r="AU290" s="151"/>
      <c r="AV290" s="151"/>
      <c r="AW290" s="151"/>
    </row>
    <row r="291" spans="1:49" s="36" customFormat="1" ht="22.15" customHeight="1" x14ac:dyDescent="0.25">
      <c r="A291" s="149" t="s">
        <v>53</v>
      </c>
      <c r="B291" s="149" t="s">
        <v>80</v>
      </c>
      <c r="C291" s="149">
        <v>2016</v>
      </c>
      <c r="D291" s="149" t="s">
        <v>353</v>
      </c>
      <c r="E291" s="149">
        <v>184</v>
      </c>
      <c r="F291" s="149" t="s">
        <v>135</v>
      </c>
      <c r="G291" s="149" t="s">
        <v>57</v>
      </c>
      <c r="H291" s="149" t="s">
        <v>58</v>
      </c>
      <c r="I291" s="149" t="s">
        <v>58</v>
      </c>
      <c r="J291" s="171" t="s">
        <v>125</v>
      </c>
      <c r="K291" s="171" t="s">
        <v>93</v>
      </c>
      <c r="L291" s="171" t="s">
        <v>93</v>
      </c>
      <c r="M291" s="6" t="s">
        <v>75</v>
      </c>
      <c r="N291" s="6" t="s">
        <v>77</v>
      </c>
      <c r="O291" s="6" t="s">
        <v>77</v>
      </c>
      <c r="P291" s="64" t="s">
        <v>121</v>
      </c>
      <c r="Q291" s="12">
        <v>376936.2</v>
      </c>
      <c r="R291" s="156" t="s">
        <v>77</v>
      </c>
      <c r="S291" s="156" t="s">
        <v>77</v>
      </c>
      <c r="T291" s="156" t="s">
        <v>77</v>
      </c>
      <c r="U291" s="260" t="s">
        <v>121</v>
      </c>
      <c r="V291" s="260" t="s">
        <v>429</v>
      </c>
      <c r="W291" s="229">
        <v>42489</v>
      </c>
      <c r="X291" s="235">
        <v>324945</v>
      </c>
      <c r="Y291" s="232">
        <v>376936.2</v>
      </c>
      <c r="Z291" s="149" t="s">
        <v>67</v>
      </c>
      <c r="AA291" s="149" t="s">
        <v>68</v>
      </c>
      <c r="AB291" s="149" t="s">
        <v>69</v>
      </c>
      <c r="AC291" s="149" t="s">
        <v>70</v>
      </c>
      <c r="AD291" s="149" t="s">
        <v>125</v>
      </c>
      <c r="AE291" s="149" t="s">
        <v>71</v>
      </c>
      <c r="AF291" s="184">
        <v>42489</v>
      </c>
      <c r="AG291" s="184">
        <v>42489</v>
      </c>
      <c r="AH291" s="149" t="s">
        <v>57</v>
      </c>
      <c r="AI291" s="149" t="s">
        <v>72</v>
      </c>
      <c r="AJ291" s="149" t="s">
        <v>73</v>
      </c>
      <c r="AK291" s="149" t="s">
        <v>72</v>
      </c>
      <c r="AL291" s="149" t="s">
        <v>72</v>
      </c>
      <c r="AM291" s="149" t="s">
        <v>72</v>
      </c>
      <c r="AN291" s="149" t="s">
        <v>72</v>
      </c>
      <c r="AO291" s="149" t="s">
        <v>74</v>
      </c>
      <c r="AP291" s="149" t="s">
        <v>74</v>
      </c>
      <c r="AQ291" s="149" t="s">
        <v>74</v>
      </c>
      <c r="AR291" s="149" t="s">
        <v>74</v>
      </c>
      <c r="AS291" s="149" t="s">
        <v>74</v>
      </c>
      <c r="AT291" s="149" t="s">
        <v>74</v>
      </c>
      <c r="AU291" s="149" t="s">
        <v>74</v>
      </c>
      <c r="AV291" s="149" t="s">
        <v>74</v>
      </c>
      <c r="AW291" s="149" t="s">
        <v>74</v>
      </c>
    </row>
    <row r="292" spans="1:49" s="36" customFormat="1" ht="22.15" customHeight="1" x14ac:dyDescent="0.25">
      <c r="A292" s="150"/>
      <c r="B292" s="150"/>
      <c r="C292" s="150"/>
      <c r="D292" s="150"/>
      <c r="E292" s="150"/>
      <c r="F292" s="150"/>
      <c r="G292" s="150"/>
      <c r="H292" s="150"/>
      <c r="I292" s="150"/>
      <c r="J292" s="171"/>
      <c r="K292" s="171"/>
      <c r="L292" s="171"/>
      <c r="M292" s="6" t="s">
        <v>75</v>
      </c>
      <c r="N292" s="6" t="s">
        <v>77</v>
      </c>
      <c r="O292" s="6" t="s">
        <v>77</v>
      </c>
      <c r="P292" s="64" t="s">
        <v>174</v>
      </c>
      <c r="Q292" s="12">
        <v>386451.68</v>
      </c>
      <c r="R292" s="147"/>
      <c r="S292" s="147"/>
      <c r="T292" s="147"/>
      <c r="U292" s="261"/>
      <c r="V292" s="261"/>
      <c r="W292" s="230"/>
      <c r="X292" s="236"/>
      <c r="Y292" s="233"/>
      <c r="Z292" s="150"/>
      <c r="AA292" s="150"/>
      <c r="AB292" s="150"/>
      <c r="AC292" s="150"/>
      <c r="AD292" s="150"/>
      <c r="AE292" s="150"/>
      <c r="AF292" s="185"/>
      <c r="AG292" s="185"/>
      <c r="AH292" s="150"/>
      <c r="AI292" s="150"/>
      <c r="AJ292" s="150"/>
      <c r="AK292" s="150"/>
      <c r="AL292" s="150"/>
      <c r="AM292" s="150"/>
      <c r="AN292" s="150"/>
      <c r="AO292" s="150"/>
      <c r="AP292" s="150"/>
      <c r="AQ292" s="150"/>
      <c r="AR292" s="150"/>
      <c r="AS292" s="150"/>
      <c r="AT292" s="150"/>
      <c r="AU292" s="150"/>
      <c r="AV292" s="150"/>
      <c r="AW292" s="150"/>
    </row>
    <row r="293" spans="1:49" s="36" customFormat="1" ht="22.15" customHeight="1" x14ac:dyDescent="0.25">
      <c r="A293" s="151"/>
      <c r="B293" s="151"/>
      <c r="C293" s="151"/>
      <c r="D293" s="151"/>
      <c r="E293" s="151"/>
      <c r="F293" s="151"/>
      <c r="G293" s="151"/>
      <c r="H293" s="151"/>
      <c r="I293" s="151"/>
      <c r="J293" s="171"/>
      <c r="K293" s="171"/>
      <c r="L293" s="171"/>
      <c r="M293" s="6" t="s">
        <v>75</v>
      </c>
      <c r="N293" s="6" t="s">
        <v>77</v>
      </c>
      <c r="O293" s="6" t="s">
        <v>77</v>
      </c>
      <c r="P293" s="64" t="s">
        <v>112</v>
      </c>
      <c r="Q293" s="12">
        <v>407091.1</v>
      </c>
      <c r="R293" s="148"/>
      <c r="S293" s="148"/>
      <c r="T293" s="148"/>
      <c r="U293" s="262"/>
      <c r="V293" s="262"/>
      <c r="W293" s="231"/>
      <c r="X293" s="237"/>
      <c r="Y293" s="234"/>
      <c r="Z293" s="151"/>
      <c r="AA293" s="151"/>
      <c r="AB293" s="151"/>
      <c r="AC293" s="151"/>
      <c r="AD293" s="151"/>
      <c r="AE293" s="151"/>
      <c r="AF293" s="186"/>
      <c r="AG293" s="186"/>
      <c r="AH293" s="151"/>
      <c r="AI293" s="151"/>
      <c r="AJ293" s="151"/>
      <c r="AK293" s="151"/>
      <c r="AL293" s="151"/>
      <c r="AM293" s="151"/>
      <c r="AN293" s="151"/>
      <c r="AO293" s="151"/>
      <c r="AP293" s="151"/>
      <c r="AQ293" s="151"/>
      <c r="AR293" s="151"/>
      <c r="AS293" s="151"/>
      <c r="AT293" s="151"/>
      <c r="AU293" s="151"/>
      <c r="AV293" s="151"/>
      <c r="AW293" s="151"/>
    </row>
    <row r="294" spans="1:49" s="36" customFormat="1" ht="22.15" customHeight="1" x14ac:dyDescent="0.25">
      <c r="A294" s="149" t="s">
        <v>53</v>
      </c>
      <c r="B294" s="149" t="s">
        <v>80</v>
      </c>
      <c r="C294" s="149">
        <v>2016</v>
      </c>
      <c r="D294" s="149" t="s">
        <v>353</v>
      </c>
      <c r="E294" s="149">
        <v>180</v>
      </c>
      <c r="F294" s="149" t="s">
        <v>56</v>
      </c>
      <c r="G294" s="149" t="s">
        <v>57</v>
      </c>
      <c r="H294" s="149" t="s">
        <v>58</v>
      </c>
      <c r="I294" s="149" t="s">
        <v>58</v>
      </c>
      <c r="J294" s="171" t="s">
        <v>125</v>
      </c>
      <c r="K294" s="171" t="s">
        <v>195</v>
      </c>
      <c r="L294" s="171" t="s">
        <v>195</v>
      </c>
      <c r="M294" s="6" t="s">
        <v>75</v>
      </c>
      <c r="N294" s="6" t="s">
        <v>77</v>
      </c>
      <c r="O294" s="6" t="s">
        <v>77</v>
      </c>
      <c r="P294" s="64" t="s">
        <v>112</v>
      </c>
      <c r="Q294" s="12">
        <v>245219.65</v>
      </c>
      <c r="R294" s="6" t="s">
        <v>77</v>
      </c>
      <c r="S294" s="6" t="s">
        <v>77</v>
      </c>
      <c r="T294" s="6" t="s">
        <v>77</v>
      </c>
      <c r="U294" s="64" t="s">
        <v>112</v>
      </c>
      <c r="V294" s="64" t="s">
        <v>430</v>
      </c>
      <c r="W294" s="70">
        <v>42489</v>
      </c>
      <c r="X294" s="12">
        <v>121223.5</v>
      </c>
      <c r="Y294" s="3">
        <v>140619.26</v>
      </c>
      <c r="Z294" s="68" t="s">
        <v>67</v>
      </c>
      <c r="AA294" s="64" t="s">
        <v>68</v>
      </c>
      <c r="AB294" s="64" t="s">
        <v>69</v>
      </c>
      <c r="AC294" s="64" t="s">
        <v>70</v>
      </c>
      <c r="AD294" s="64" t="s">
        <v>125</v>
      </c>
      <c r="AE294" s="64" t="s">
        <v>71</v>
      </c>
      <c r="AF294" s="70">
        <v>42489</v>
      </c>
      <c r="AG294" s="70">
        <v>42491</v>
      </c>
      <c r="AH294" s="149" t="s">
        <v>57</v>
      </c>
      <c r="AI294" s="149" t="s">
        <v>72</v>
      </c>
      <c r="AJ294" s="149" t="s">
        <v>73</v>
      </c>
      <c r="AK294" s="149" t="s">
        <v>72</v>
      </c>
      <c r="AL294" s="149" t="s">
        <v>72</v>
      </c>
      <c r="AM294" s="149" t="s">
        <v>72</v>
      </c>
      <c r="AN294" s="149" t="s">
        <v>72</v>
      </c>
      <c r="AO294" s="149" t="s">
        <v>74</v>
      </c>
      <c r="AP294" s="149" t="s">
        <v>74</v>
      </c>
      <c r="AQ294" s="149" t="s">
        <v>74</v>
      </c>
      <c r="AR294" s="149" t="s">
        <v>74</v>
      </c>
      <c r="AS294" s="149" t="s">
        <v>74</v>
      </c>
      <c r="AT294" s="149" t="s">
        <v>74</v>
      </c>
      <c r="AU294" s="149" t="s">
        <v>74</v>
      </c>
      <c r="AV294" s="149" t="s">
        <v>74</v>
      </c>
      <c r="AW294" s="149" t="s">
        <v>74</v>
      </c>
    </row>
    <row r="295" spans="1:49" s="36" customFormat="1" ht="22.15" customHeight="1" x14ac:dyDescent="0.25">
      <c r="A295" s="150"/>
      <c r="B295" s="150"/>
      <c r="C295" s="150"/>
      <c r="D295" s="150"/>
      <c r="E295" s="150"/>
      <c r="F295" s="150"/>
      <c r="G295" s="150"/>
      <c r="H295" s="150"/>
      <c r="I295" s="150"/>
      <c r="J295" s="171"/>
      <c r="K295" s="171"/>
      <c r="L295" s="171"/>
      <c r="M295" s="6" t="s">
        <v>75</v>
      </c>
      <c r="N295" s="6" t="s">
        <v>77</v>
      </c>
      <c r="O295" s="6" t="s">
        <v>77</v>
      </c>
      <c r="P295" s="64" t="s">
        <v>121</v>
      </c>
      <c r="Q295" s="12">
        <v>257424.88</v>
      </c>
      <c r="R295" s="6" t="s">
        <v>77</v>
      </c>
      <c r="S295" s="6" t="s">
        <v>77</v>
      </c>
      <c r="T295" s="6" t="s">
        <v>77</v>
      </c>
      <c r="U295" s="64" t="s">
        <v>121</v>
      </c>
      <c r="V295" s="64" t="s">
        <v>431</v>
      </c>
      <c r="W295" s="70">
        <v>42489</v>
      </c>
      <c r="X295" s="8">
        <v>66102</v>
      </c>
      <c r="Y295" s="3">
        <v>76678.320000000007</v>
      </c>
      <c r="Z295" s="68" t="s">
        <v>67</v>
      </c>
      <c r="AA295" s="64" t="s">
        <v>68</v>
      </c>
      <c r="AB295" s="64" t="s">
        <v>69</v>
      </c>
      <c r="AC295" s="64" t="s">
        <v>70</v>
      </c>
      <c r="AD295" s="64" t="s">
        <v>125</v>
      </c>
      <c r="AE295" s="64" t="s">
        <v>71</v>
      </c>
      <c r="AF295" s="70">
        <v>42489</v>
      </c>
      <c r="AG295" s="13">
        <v>42494</v>
      </c>
      <c r="AH295" s="150"/>
      <c r="AI295" s="150"/>
      <c r="AJ295" s="150"/>
      <c r="AK295" s="150"/>
      <c r="AL295" s="150"/>
      <c r="AM295" s="150"/>
      <c r="AN295" s="150"/>
      <c r="AO295" s="150"/>
      <c r="AP295" s="150"/>
      <c r="AQ295" s="150"/>
      <c r="AR295" s="150"/>
      <c r="AS295" s="150"/>
      <c r="AT295" s="150"/>
      <c r="AU295" s="150"/>
      <c r="AV295" s="150"/>
      <c r="AW295" s="150"/>
    </row>
    <row r="296" spans="1:49" s="36" customFormat="1" ht="22.15" customHeight="1" x14ac:dyDescent="0.25">
      <c r="A296" s="151"/>
      <c r="B296" s="151"/>
      <c r="C296" s="151"/>
      <c r="D296" s="151"/>
      <c r="E296" s="151"/>
      <c r="F296" s="151"/>
      <c r="G296" s="151"/>
      <c r="H296" s="151"/>
      <c r="I296" s="151"/>
      <c r="J296" s="171"/>
      <c r="K296" s="171"/>
      <c r="L296" s="171"/>
      <c r="M296" s="6" t="s">
        <v>75</v>
      </c>
      <c r="N296" s="6" t="s">
        <v>77</v>
      </c>
      <c r="O296" s="6" t="s">
        <v>77</v>
      </c>
      <c r="P296" s="64" t="s">
        <v>115</v>
      </c>
      <c r="Q296" s="12">
        <v>315994.93</v>
      </c>
      <c r="R296" s="6" t="s">
        <v>77</v>
      </c>
      <c r="S296" s="6" t="s">
        <v>77</v>
      </c>
      <c r="T296" s="6" t="s">
        <v>77</v>
      </c>
      <c r="U296" s="64" t="s">
        <v>115</v>
      </c>
      <c r="V296" s="64" t="s">
        <v>432</v>
      </c>
      <c r="W296" s="70">
        <v>42489</v>
      </c>
      <c r="X296" s="8">
        <v>17064.98</v>
      </c>
      <c r="Y296" s="3">
        <v>19795.38</v>
      </c>
      <c r="Z296" s="68" t="s">
        <v>67</v>
      </c>
      <c r="AA296" s="64" t="s">
        <v>68</v>
      </c>
      <c r="AB296" s="64" t="s">
        <v>69</v>
      </c>
      <c r="AC296" s="64" t="s">
        <v>70</v>
      </c>
      <c r="AD296" s="64" t="s">
        <v>125</v>
      </c>
      <c r="AE296" s="64" t="s">
        <v>71</v>
      </c>
      <c r="AF296" s="70">
        <v>42489</v>
      </c>
      <c r="AG296" s="13">
        <v>42494</v>
      </c>
      <c r="AH296" s="151"/>
      <c r="AI296" s="151"/>
      <c r="AJ296" s="151"/>
      <c r="AK296" s="151"/>
      <c r="AL296" s="151"/>
      <c r="AM296" s="151"/>
      <c r="AN296" s="151"/>
      <c r="AO296" s="151"/>
      <c r="AP296" s="151"/>
      <c r="AQ296" s="151"/>
      <c r="AR296" s="151"/>
      <c r="AS296" s="151"/>
      <c r="AT296" s="151"/>
      <c r="AU296" s="151"/>
      <c r="AV296" s="151"/>
      <c r="AW296" s="151"/>
    </row>
    <row r="297" spans="1:49" s="36" customFormat="1" ht="25.15" customHeight="1" x14ac:dyDescent="0.25">
      <c r="A297" s="146" t="s">
        <v>53</v>
      </c>
      <c r="B297" s="146" t="s">
        <v>80</v>
      </c>
      <c r="C297" s="146">
        <v>2016</v>
      </c>
      <c r="D297" s="146" t="s">
        <v>353</v>
      </c>
      <c r="E297" s="149">
        <v>222</v>
      </c>
      <c r="F297" s="146" t="s">
        <v>56</v>
      </c>
      <c r="G297" s="149" t="s">
        <v>57</v>
      </c>
      <c r="H297" s="146" t="s">
        <v>58</v>
      </c>
      <c r="I297" s="146" t="s">
        <v>58</v>
      </c>
      <c r="J297" s="146" t="s">
        <v>219</v>
      </c>
      <c r="K297" s="146" t="s">
        <v>93</v>
      </c>
      <c r="L297" s="146" t="s">
        <v>93</v>
      </c>
      <c r="M297" s="6" t="s">
        <v>75</v>
      </c>
      <c r="N297" s="6" t="s">
        <v>77</v>
      </c>
      <c r="O297" s="6" t="s">
        <v>77</v>
      </c>
      <c r="P297" s="68" t="s">
        <v>433</v>
      </c>
      <c r="Q297" s="4">
        <v>128064</v>
      </c>
      <c r="R297" s="156" t="s">
        <v>77</v>
      </c>
      <c r="S297" s="156" t="s">
        <v>77</v>
      </c>
      <c r="T297" s="156" t="s">
        <v>77</v>
      </c>
      <c r="U297" s="156" t="s">
        <v>433</v>
      </c>
      <c r="V297" s="156" t="s">
        <v>434</v>
      </c>
      <c r="W297" s="159">
        <v>42485</v>
      </c>
      <c r="X297" s="162">
        <v>110400</v>
      </c>
      <c r="Y297" s="165">
        <v>128064</v>
      </c>
      <c r="Z297" s="146" t="s">
        <v>67</v>
      </c>
      <c r="AA297" s="146" t="s">
        <v>68</v>
      </c>
      <c r="AB297" s="146" t="s">
        <v>69</v>
      </c>
      <c r="AC297" s="146" t="s">
        <v>70</v>
      </c>
      <c r="AD297" s="146" t="s">
        <v>435</v>
      </c>
      <c r="AE297" s="146" t="s">
        <v>71</v>
      </c>
      <c r="AF297" s="168">
        <v>42485</v>
      </c>
      <c r="AG297" s="168">
        <v>42492</v>
      </c>
      <c r="AH297" s="149" t="s">
        <v>57</v>
      </c>
      <c r="AI297" s="146" t="s">
        <v>72</v>
      </c>
      <c r="AJ297" s="146" t="s">
        <v>73</v>
      </c>
      <c r="AK297" s="146" t="s">
        <v>72</v>
      </c>
      <c r="AL297" s="146" t="s">
        <v>72</v>
      </c>
      <c r="AM297" s="146" t="s">
        <v>72</v>
      </c>
      <c r="AN297" s="146" t="s">
        <v>72</v>
      </c>
      <c r="AO297" s="146" t="s">
        <v>74</v>
      </c>
      <c r="AP297" s="146" t="s">
        <v>74</v>
      </c>
      <c r="AQ297" s="146" t="s">
        <v>74</v>
      </c>
      <c r="AR297" s="146" t="s">
        <v>74</v>
      </c>
      <c r="AS297" s="146" t="s">
        <v>74</v>
      </c>
      <c r="AT297" s="146" t="s">
        <v>74</v>
      </c>
      <c r="AU297" s="146" t="s">
        <v>74</v>
      </c>
      <c r="AV297" s="146" t="s">
        <v>74</v>
      </c>
      <c r="AW297" s="146" t="s">
        <v>74</v>
      </c>
    </row>
    <row r="298" spans="1:49" s="36" customFormat="1" ht="25.15" customHeight="1" x14ac:dyDescent="0.25">
      <c r="A298" s="147"/>
      <c r="B298" s="147"/>
      <c r="C298" s="147"/>
      <c r="D298" s="147"/>
      <c r="E298" s="150"/>
      <c r="F298" s="147"/>
      <c r="G298" s="150"/>
      <c r="H298" s="147"/>
      <c r="I298" s="147"/>
      <c r="J298" s="147"/>
      <c r="K298" s="147"/>
      <c r="L298" s="147"/>
      <c r="M298" s="6" t="s">
        <v>75</v>
      </c>
      <c r="N298" s="6" t="s">
        <v>77</v>
      </c>
      <c r="O298" s="6" t="s">
        <v>77</v>
      </c>
      <c r="P298" s="10" t="s">
        <v>267</v>
      </c>
      <c r="Q298" s="45">
        <v>131917.51999999999</v>
      </c>
      <c r="R298" s="147"/>
      <c r="S298" s="147"/>
      <c r="T298" s="147"/>
      <c r="U298" s="157"/>
      <c r="V298" s="157"/>
      <c r="W298" s="160"/>
      <c r="X298" s="163"/>
      <c r="Y298" s="166"/>
      <c r="Z298" s="147"/>
      <c r="AA298" s="147"/>
      <c r="AB298" s="147"/>
      <c r="AC298" s="147"/>
      <c r="AD298" s="147"/>
      <c r="AE298" s="147"/>
      <c r="AF298" s="169"/>
      <c r="AG298" s="169"/>
      <c r="AH298" s="150"/>
      <c r="AI298" s="147"/>
      <c r="AJ298" s="147"/>
      <c r="AK298" s="147"/>
      <c r="AL298" s="147"/>
      <c r="AM298" s="147"/>
      <c r="AN298" s="147"/>
      <c r="AO298" s="147"/>
      <c r="AP298" s="147"/>
      <c r="AQ298" s="147"/>
      <c r="AR298" s="147"/>
      <c r="AS298" s="147"/>
      <c r="AT298" s="147"/>
      <c r="AU298" s="147"/>
      <c r="AV298" s="147"/>
      <c r="AW298" s="147"/>
    </row>
    <row r="299" spans="1:49" s="36" customFormat="1" ht="25.15" customHeight="1" x14ac:dyDescent="0.25">
      <c r="A299" s="148"/>
      <c r="B299" s="148"/>
      <c r="C299" s="148"/>
      <c r="D299" s="148"/>
      <c r="E299" s="151"/>
      <c r="F299" s="148"/>
      <c r="G299" s="151"/>
      <c r="H299" s="148"/>
      <c r="I299" s="148"/>
      <c r="J299" s="148"/>
      <c r="K299" s="148"/>
      <c r="L299" s="148"/>
      <c r="M299" s="6" t="s">
        <v>75</v>
      </c>
      <c r="N299" s="6" t="s">
        <v>77</v>
      </c>
      <c r="O299" s="6" t="s">
        <v>77</v>
      </c>
      <c r="P299" s="10" t="s">
        <v>175</v>
      </c>
      <c r="Q299" s="45">
        <v>130720.4</v>
      </c>
      <c r="R299" s="148"/>
      <c r="S299" s="148"/>
      <c r="T299" s="148"/>
      <c r="U299" s="158"/>
      <c r="V299" s="158"/>
      <c r="W299" s="161"/>
      <c r="X299" s="164"/>
      <c r="Y299" s="167"/>
      <c r="Z299" s="148"/>
      <c r="AA299" s="148"/>
      <c r="AB299" s="148"/>
      <c r="AC299" s="148"/>
      <c r="AD299" s="148"/>
      <c r="AE299" s="148"/>
      <c r="AF299" s="170"/>
      <c r="AG299" s="170"/>
      <c r="AH299" s="151"/>
      <c r="AI299" s="148"/>
      <c r="AJ299" s="148"/>
      <c r="AK299" s="148"/>
      <c r="AL299" s="148"/>
      <c r="AM299" s="148"/>
      <c r="AN299" s="148"/>
      <c r="AO299" s="148"/>
      <c r="AP299" s="148"/>
      <c r="AQ299" s="148"/>
      <c r="AR299" s="148"/>
      <c r="AS299" s="148"/>
      <c r="AT299" s="148"/>
      <c r="AU299" s="148"/>
      <c r="AV299" s="148"/>
      <c r="AW299" s="148"/>
    </row>
    <row r="300" spans="1:49" s="36" customFormat="1" ht="25.9" customHeight="1" x14ac:dyDescent="0.25">
      <c r="A300" s="146" t="s">
        <v>53</v>
      </c>
      <c r="B300" s="146" t="s">
        <v>80</v>
      </c>
      <c r="C300" s="146">
        <v>2016</v>
      </c>
      <c r="D300" s="146" t="s">
        <v>353</v>
      </c>
      <c r="E300" s="149">
        <v>284</v>
      </c>
      <c r="F300" s="146" t="s">
        <v>56</v>
      </c>
      <c r="G300" s="149" t="s">
        <v>57</v>
      </c>
      <c r="H300" s="146" t="s">
        <v>58</v>
      </c>
      <c r="I300" s="146" t="s">
        <v>58</v>
      </c>
      <c r="J300" s="146" t="s">
        <v>92</v>
      </c>
      <c r="K300" s="146" t="s">
        <v>207</v>
      </c>
      <c r="L300" s="146" t="s">
        <v>207</v>
      </c>
      <c r="M300" s="6" t="s">
        <v>75</v>
      </c>
      <c r="N300" s="6" t="s">
        <v>77</v>
      </c>
      <c r="O300" s="6" t="s">
        <v>77</v>
      </c>
      <c r="P300" s="10" t="s">
        <v>436</v>
      </c>
      <c r="Q300" s="4">
        <v>2453.4</v>
      </c>
      <c r="R300" s="6" t="s">
        <v>77</v>
      </c>
      <c r="S300" s="6" t="s">
        <v>77</v>
      </c>
      <c r="T300" s="6" t="s">
        <v>77</v>
      </c>
      <c r="U300" s="49" t="s">
        <v>436</v>
      </c>
      <c r="V300" s="156" t="s">
        <v>437</v>
      </c>
      <c r="W300" s="159">
        <v>42487</v>
      </c>
      <c r="X300" s="162">
        <v>2115</v>
      </c>
      <c r="Y300" s="165">
        <v>2453.4</v>
      </c>
      <c r="Z300" s="146" t="s">
        <v>67</v>
      </c>
      <c r="AA300" s="146" t="s">
        <v>68</v>
      </c>
      <c r="AB300" s="146" t="s">
        <v>69</v>
      </c>
      <c r="AC300" s="146" t="s">
        <v>70</v>
      </c>
      <c r="AD300" s="146" t="s">
        <v>92</v>
      </c>
      <c r="AE300" s="146" t="s">
        <v>71</v>
      </c>
      <c r="AF300" s="168">
        <v>42487</v>
      </c>
      <c r="AG300" s="168">
        <v>42492</v>
      </c>
      <c r="AH300" s="149" t="s">
        <v>57</v>
      </c>
      <c r="AI300" s="146" t="s">
        <v>72</v>
      </c>
      <c r="AJ300" s="146" t="s">
        <v>73</v>
      </c>
      <c r="AK300" s="146" t="s">
        <v>72</v>
      </c>
      <c r="AL300" s="146" t="s">
        <v>72</v>
      </c>
      <c r="AM300" s="146" t="s">
        <v>72</v>
      </c>
      <c r="AN300" s="146" t="s">
        <v>72</v>
      </c>
      <c r="AO300" s="146" t="s">
        <v>74</v>
      </c>
      <c r="AP300" s="146" t="s">
        <v>74</v>
      </c>
      <c r="AQ300" s="146" t="s">
        <v>74</v>
      </c>
      <c r="AR300" s="146" t="s">
        <v>74</v>
      </c>
      <c r="AS300" s="146" t="s">
        <v>74</v>
      </c>
      <c r="AT300" s="146" t="s">
        <v>74</v>
      </c>
      <c r="AU300" s="146" t="s">
        <v>74</v>
      </c>
      <c r="AV300" s="146" t="s">
        <v>74</v>
      </c>
      <c r="AW300" s="146" t="s">
        <v>74</v>
      </c>
    </row>
    <row r="301" spans="1:49" s="36" customFormat="1" ht="21" customHeight="1" x14ac:dyDescent="0.25">
      <c r="A301" s="147"/>
      <c r="B301" s="147"/>
      <c r="C301" s="147"/>
      <c r="D301" s="147"/>
      <c r="E301" s="150"/>
      <c r="F301" s="147"/>
      <c r="G301" s="150"/>
      <c r="H301" s="147"/>
      <c r="I301" s="147"/>
      <c r="J301" s="147"/>
      <c r="K301" s="147"/>
      <c r="L301" s="147"/>
      <c r="M301" s="6" t="s">
        <v>75</v>
      </c>
      <c r="N301" s="6" t="s">
        <v>77</v>
      </c>
      <c r="O301" s="6" t="s">
        <v>77</v>
      </c>
      <c r="P301" s="10" t="s">
        <v>64</v>
      </c>
      <c r="Q301" s="6" t="s">
        <v>77</v>
      </c>
      <c r="R301" s="6" t="s">
        <v>77</v>
      </c>
      <c r="S301" s="6" t="s">
        <v>77</v>
      </c>
      <c r="T301" s="6" t="s">
        <v>77</v>
      </c>
      <c r="U301" s="10" t="s">
        <v>64</v>
      </c>
      <c r="V301" s="157"/>
      <c r="W301" s="160"/>
      <c r="X301" s="163"/>
      <c r="Y301" s="166"/>
      <c r="Z301" s="147"/>
      <c r="AA301" s="147"/>
      <c r="AB301" s="147"/>
      <c r="AC301" s="147"/>
      <c r="AD301" s="147"/>
      <c r="AE301" s="147"/>
      <c r="AF301" s="169"/>
      <c r="AG301" s="169"/>
      <c r="AH301" s="150"/>
      <c r="AI301" s="147"/>
      <c r="AJ301" s="147"/>
      <c r="AK301" s="147"/>
      <c r="AL301" s="147"/>
      <c r="AM301" s="147"/>
      <c r="AN301" s="147"/>
      <c r="AO301" s="147"/>
      <c r="AP301" s="147"/>
      <c r="AQ301" s="147"/>
      <c r="AR301" s="147"/>
      <c r="AS301" s="147"/>
      <c r="AT301" s="147"/>
      <c r="AU301" s="147"/>
      <c r="AV301" s="147"/>
      <c r="AW301" s="147"/>
    </row>
    <row r="302" spans="1:49" s="36" customFormat="1" ht="25.15" customHeight="1" x14ac:dyDescent="0.25">
      <c r="A302" s="148"/>
      <c r="B302" s="148"/>
      <c r="C302" s="148"/>
      <c r="D302" s="148"/>
      <c r="E302" s="151"/>
      <c r="F302" s="148"/>
      <c r="G302" s="151"/>
      <c r="H302" s="148"/>
      <c r="I302" s="148"/>
      <c r="J302" s="148"/>
      <c r="K302" s="148"/>
      <c r="L302" s="148"/>
      <c r="M302" s="6" t="s">
        <v>75</v>
      </c>
      <c r="N302" s="6" t="s">
        <v>77</v>
      </c>
      <c r="O302" s="6" t="s">
        <v>77</v>
      </c>
      <c r="P302" s="10" t="s">
        <v>64</v>
      </c>
      <c r="Q302" s="6" t="s">
        <v>77</v>
      </c>
      <c r="R302" s="6" t="s">
        <v>77</v>
      </c>
      <c r="S302" s="6" t="s">
        <v>77</v>
      </c>
      <c r="T302" s="6" t="s">
        <v>77</v>
      </c>
      <c r="U302" s="10" t="s">
        <v>64</v>
      </c>
      <c r="V302" s="158"/>
      <c r="W302" s="161"/>
      <c r="X302" s="164"/>
      <c r="Y302" s="167"/>
      <c r="Z302" s="148"/>
      <c r="AA302" s="148"/>
      <c r="AB302" s="148"/>
      <c r="AC302" s="148"/>
      <c r="AD302" s="148"/>
      <c r="AE302" s="148"/>
      <c r="AF302" s="170"/>
      <c r="AG302" s="170"/>
      <c r="AH302" s="151"/>
      <c r="AI302" s="148"/>
      <c r="AJ302" s="148"/>
      <c r="AK302" s="148"/>
      <c r="AL302" s="148"/>
      <c r="AM302" s="148"/>
      <c r="AN302" s="148"/>
      <c r="AO302" s="148"/>
      <c r="AP302" s="148"/>
      <c r="AQ302" s="148"/>
      <c r="AR302" s="148"/>
      <c r="AS302" s="148"/>
      <c r="AT302" s="148"/>
      <c r="AU302" s="148"/>
      <c r="AV302" s="148"/>
      <c r="AW302" s="148"/>
    </row>
    <row r="303" spans="1:49" s="36" customFormat="1" ht="51" customHeight="1" x14ac:dyDescent="0.25">
      <c r="A303" s="64" t="s">
        <v>134</v>
      </c>
      <c r="B303" s="64" t="s">
        <v>80</v>
      </c>
      <c r="C303" s="64">
        <v>2016</v>
      </c>
      <c r="D303" s="64" t="s">
        <v>353</v>
      </c>
      <c r="E303" s="64">
        <v>195</v>
      </c>
      <c r="F303" s="64" t="s">
        <v>438</v>
      </c>
      <c r="G303" s="64" t="s">
        <v>57</v>
      </c>
      <c r="H303" s="64" t="s">
        <v>58</v>
      </c>
      <c r="I303" s="64" t="s">
        <v>58</v>
      </c>
      <c r="J303" s="64" t="s">
        <v>111</v>
      </c>
      <c r="K303" s="64" t="s">
        <v>60</v>
      </c>
      <c r="L303" s="64" t="s">
        <v>60</v>
      </c>
      <c r="M303" s="6" t="s">
        <v>75</v>
      </c>
      <c r="N303" s="6" t="s">
        <v>77</v>
      </c>
      <c r="O303" s="6" t="s">
        <v>77</v>
      </c>
      <c r="P303" s="60" t="s">
        <v>127</v>
      </c>
      <c r="Q303" s="21">
        <v>1155940</v>
      </c>
      <c r="R303" s="6" t="s">
        <v>77</v>
      </c>
      <c r="S303" s="6" t="s">
        <v>77</v>
      </c>
      <c r="T303" s="6" t="s">
        <v>77</v>
      </c>
      <c r="U303" s="60" t="s">
        <v>127</v>
      </c>
      <c r="V303" s="60" t="s">
        <v>439</v>
      </c>
      <c r="W303" s="62">
        <v>42483</v>
      </c>
      <c r="X303" s="21">
        <v>996500</v>
      </c>
      <c r="Y303" s="73">
        <v>1155940</v>
      </c>
      <c r="Z303" s="68" t="s">
        <v>67</v>
      </c>
      <c r="AA303" s="60" t="s">
        <v>68</v>
      </c>
      <c r="AB303" s="60" t="s">
        <v>69</v>
      </c>
      <c r="AC303" s="60" t="s">
        <v>70</v>
      </c>
      <c r="AD303" s="60" t="s">
        <v>111</v>
      </c>
      <c r="AE303" s="60" t="s">
        <v>71</v>
      </c>
      <c r="AF303" s="62">
        <v>42452</v>
      </c>
      <c r="AG303" s="62">
        <v>42433</v>
      </c>
      <c r="AH303" s="64" t="s">
        <v>57</v>
      </c>
      <c r="AI303" s="60" t="s">
        <v>72</v>
      </c>
      <c r="AJ303" s="60" t="s">
        <v>73</v>
      </c>
      <c r="AK303" s="60" t="s">
        <v>72</v>
      </c>
      <c r="AL303" s="60" t="s">
        <v>72</v>
      </c>
      <c r="AM303" s="60" t="s">
        <v>72</v>
      </c>
      <c r="AN303" s="60" t="s">
        <v>72</v>
      </c>
      <c r="AO303" s="60" t="s">
        <v>74</v>
      </c>
      <c r="AP303" s="60" t="s">
        <v>74</v>
      </c>
      <c r="AQ303" s="60" t="s">
        <v>74</v>
      </c>
      <c r="AR303" s="60" t="s">
        <v>74</v>
      </c>
      <c r="AS303" s="60" t="s">
        <v>74</v>
      </c>
      <c r="AT303" s="60" t="s">
        <v>74</v>
      </c>
      <c r="AU303" s="60" t="s">
        <v>74</v>
      </c>
      <c r="AV303" s="60" t="s">
        <v>74</v>
      </c>
      <c r="AW303" s="60" t="s">
        <v>74</v>
      </c>
    </row>
    <row r="304" spans="1:49" s="36" customFormat="1" ht="55.15" customHeight="1" x14ac:dyDescent="0.25">
      <c r="A304" s="64" t="s">
        <v>134</v>
      </c>
      <c r="B304" s="64" t="s">
        <v>54</v>
      </c>
      <c r="C304" s="64">
        <v>2016</v>
      </c>
      <c r="D304" s="64" t="s">
        <v>353</v>
      </c>
      <c r="E304" s="64">
        <v>129</v>
      </c>
      <c r="F304" s="64" t="s">
        <v>135</v>
      </c>
      <c r="G304" s="6" t="s">
        <v>57</v>
      </c>
      <c r="H304" s="64" t="s">
        <v>58</v>
      </c>
      <c r="I304" s="64" t="s">
        <v>58</v>
      </c>
      <c r="J304" s="64" t="s">
        <v>338</v>
      </c>
      <c r="K304" s="64" t="s">
        <v>207</v>
      </c>
      <c r="L304" s="64" t="s">
        <v>207</v>
      </c>
      <c r="M304" s="6" t="s">
        <v>75</v>
      </c>
      <c r="N304" s="6" t="s">
        <v>77</v>
      </c>
      <c r="O304" s="6" t="s">
        <v>77</v>
      </c>
      <c r="P304" s="64" t="s">
        <v>339</v>
      </c>
      <c r="Q304" s="12">
        <v>2879124.64</v>
      </c>
      <c r="R304" s="19" t="s">
        <v>77</v>
      </c>
      <c r="S304" s="19" t="s">
        <v>77</v>
      </c>
      <c r="T304" s="19" t="s">
        <v>77</v>
      </c>
      <c r="U304" s="64" t="s">
        <v>139</v>
      </c>
      <c r="V304" s="64" t="s">
        <v>440</v>
      </c>
      <c r="W304" s="70">
        <v>42464</v>
      </c>
      <c r="X304" s="12">
        <v>2482004.0000000005</v>
      </c>
      <c r="Y304" s="3">
        <v>2879124.64</v>
      </c>
      <c r="Z304" s="68" t="s">
        <v>67</v>
      </c>
      <c r="AA304" s="64" t="s">
        <v>68</v>
      </c>
      <c r="AB304" s="64" t="s">
        <v>69</v>
      </c>
      <c r="AC304" s="64" t="s">
        <v>70</v>
      </c>
      <c r="AD304" s="64" t="s">
        <v>338</v>
      </c>
      <c r="AE304" s="64" t="s">
        <v>71</v>
      </c>
      <c r="AF304" s="70">
        <v>42464</v>
      </c>
      <c r="AG304" s="70">
        <v>42464</v>
      </c>
      <c r="AH304" s="6" t="s">
        <v>57</v>
      </c>
      <c r="AI304" s="64" t="s">
        <v>72</v>
      </c>
      <c r="AJ304" s="64" t="s">
        <v>73</v>
      </c>
      <c r="AK304" s="64" t="s">
        <v>72</v>
      </c>
      <c r="AL304" s="64" t="s">
        <v>72</v>
      </c>
      <c r="AM304" s="64" t="s">
        <v>72</v>
      </c>
      <c r="AN304" s="64" t="s">
        <v>72</v>
      </c>
      <c r="AO304" s="64" t="s">
        <v>74</v>
      </c>
      <c r="AP304" s="64" t="s">
        <v>74</v>
      </c>
      <c r="AQ304" s="64" t="s">
        <v>74</v>
      </c>
      <c r="AR304" s="64" t="s">
        <v>74</v>
      </c>
      <c r="AS304" s="64" t="s">
        <v>74</v>
      </c>
      <c r="AT304" s="64" t="s">
        <v>74</v>
      </c>
      <c r="AU304" s="64" t="s">
        <v>74</v>
      </c>
      <c r="AV304" s="64" t="s">
        <v>74</v>
      </c>
      <c r="AW304" s="64" t="s">
        <v>74</v>
      </c>
    </row>
    <row r="305" spans="1:49" s="36" customFormat="1" ht="55.15" customHeight="1" x14ac:dyDescent="0.25">
      <c r="A305" s="64" t="s">
        <v>134</v>
      </c>
      <c r="B305" s="64" t="s">
        <v>80</v>
      </c>
      <c r="C305" s="64">
        <v>2016</v>
      </c>
      <c r="D305" s="64" t="s">
        <v>353</v>
      </c>
      <c r="E305" s="64">
        <v>112</v>
      </c>
      <c r="F305" s="64" t="s">
        <v>135</v>
      </c>
      <c r="G305" s="6" t="s">
        <v>57</v>
      </c>
      <c r="H305" s="64" t="s">
        <v>58</v>
      </c>
      <c r="I305" s="64" t="s">
        <v>58</v>
      </c>
      <c r="J305" s="64" t="s">
        <v>441</v>
      </c>
      <c r="K305" s="64" t="s">
        <v>114</v>
      </c>
      <c r="L305" s="64" t="s">
        <v>114</v>
      </c>
      <c r="M305" s="6" t="s">
        <v>75</v>
      </c>
      <c r="N305" s="6" t="s">
        <v>77</v>
      </c>
      <c r="O305" s="6" t="s">
        <v>77</v>
      </c>
      <c r="P305" s="64" t="s">
        <v>442</v>
      </c>
      <c r="Q305" s="12">
        <v>519680</v>
      </c>
      <c r="R305" s="19" t="s">
        <v>77</v>
      </c>
      <c r="S305" s="19" t="s">
        <v>77</v>
      </c>
      <c r="T305" s="19" t="s">
        <v>77</v>
      </c>
      <c r="U305" s="64" t="s">
        <v>442</v>
      </c>
      <c r="V305" s="64" t="s">
        <v>443</v>
      </c>
      <c r="W305" s="70">
        <v>42467</v>
      </c>
      <c r="X305" s="12">
        <v>448000.00000000006</v>
      </c>
      <c r="Y305" s="3">
        <v>519680</v>
      </c>
      <c r="Z305" s="68" t="s">
        <v>67</v>
      </c>
      <c r="AA305" s="64" t="s">
        <v>68</v>
      </c>
      <c r="AB305" s="64" t="s">
        <v>69</v>
      </c>
      <c r="AC305" s="64" t="s">
        <v>70</v>
      </c>
      <c r="AD305" s="64" t="s">
        <v>441</v>
      </c>
      <c r="AE305" s="64" t="s">
        <v>71</v>
      </c>
      <c r="AF305" s="70">
        <v>42467</v>
      </c>
      <c r="AG305" s="70">
        <v>42487</v>
      </c>
      <c r="AH305" s="6" t="s">
        <v>57</v>
      </c>
      <c r="AI305" s="64" t="s">
        <v>72</v>
      </c>
      <c r="AJ305" s="64" t="s">
        <v>73</v>
      </c>
      <c r="AK305" s="64" t="s">
        <v>72</v>
      </c>
      <c r="AL305" s="64" t="s">
        <v>72</v>
      </c>
      <c r="AM305" s="64" t="s">
        <v>72</v>
      </c>
      <c r="AN305" s="64" t="s">
        <v>72</v>
      </c>
      <c r="AO305" s="64" t="s">
        <v>74</v>
      </c>
      <c r="AP305" s="64" t="s">
        <v>74</v>
      </c>
      <c r="AQ305" s="64" t="s">
        <v>74</v>
      </c>
      <c r="AR305" s="64" t="s">
        <v>74</v>
      </c>
      <c r="AS305" s="64" t="s">
        <v>74</v>
      </c>
      <c r="AT305" s="64" t="s">
        <v>74</v>
      </c>
      <c r="AU305" s="64" t="s">
        <v>74</v>
      </c>
      <c r="AV305" s="64" t="s">
        <v>74</v>
      </c>
      <c r="AW305" s="64" t="s">
        <v>74</v>
      </c>
    </row>
    <row r="306" spans="1:49" s="36" customFormat="1" ht="67.150000000000006" customHeight="1" x14ac:dyDescent="0.25">
      <c r="A306" s="64" t="s">
        <v>134</v>
      </c>
      <c r="B306" s="64" t="s">
        <v>80</v>
      </c>
      <c r="C306" s="64">
        <v>2016</v>
      </c>
      <c r="D306" s="64" t="s">
        <v>353</v>
      </c>
      <c r="E306" s="64">
        <v>147</v>
      </c>
      <c r="F306" s="64" t="s">
        <v>135</v>
      </c>
      <c r="G306" s="6" t="s">
        <v>57</v>
      </c>
      <c r="H306" s="64" t="s">
        <v>58</v>
      </c>
      <c r="I306" s="64" t="s">
        <v>58</v>
      </c>
      <c r="J306" s="64" t="s">
        <v>444</v>
      </c>
      <c r="K306" s="64" t="s">
        <v>60</v>
      </c>
      <c r="L306" s="64" t="s">
        <v>60</v>
      </c>
      <c r="M306" s="6" t="s">
        <v>75</v>
      </c>
      <c r="N306" s="6" t="s">
        <v>77</v>
      </c>
      <c r="O306" s="6" t="s">
        <v>77</v>
      </c>
      <c r="P306" s="64" t="s">
        <v>445</v>
      </c>
      <c r="Q306" s="12">
        <v>434600</v>
      </c>
      <c r="R306" s="19" t="s">
        <v>77</v>
      </c>
      <c r="S306" s="19" t="s">
        <v>77</v>
      </c>
      <c r="T306" s="19" t="s">
        <v>77</v>
      </c>
      <c r="U306" s="64" t="s">
        <v>445</v>
      </c>
      <c r="V306" s="64" t="s">
        <v>446</v>
      </c>
      <c r="W306" s="70">
        <v>42472</v>
      </c>
      <c r="X306" s="12">
        <v>374655.1724137931</v>
      </c>
      <c r="Y306" s="3">
        <v>434600</v>
      </c>
      <c r="Z306" s="68" t="s">
        <v>67</v>
      </c>
      <c r="AA306" s="64" t="s">
        <v>68</v>
      </c>
      <c r="AB306" s="64" t="s">
        <v>69</v>
      </c>
      <c r="AC306" s="64" t="s">
        <v>70</v>
      </c>
      <c r="AD306" s="64" t="s">
        <v>444</v>
      </c>
      <c r="AE306" s="64" t="s">
        <v>71</v>
      </c>
      <c r="AF306" s="70">
        <v>42472</v>
      </c>
      <c r="AG306" s="70">
        <v>42482</v>
      </c>
      <c r="AH306" s="6" t="s">
        <v>57</v>
      </c>
      <c r="AI306" s="64" t="s">
        <v>72</v>
      </c>
      <c r="AJ306" s="64" t="s">
        <v>73</v>
      </c>
      <c r="AK306" s="64" t="s">
        <v>72</v>
      </c>
      <c r="AL306" s="64" t="s">
        <v>72</v>
      </c>
      <c r="AM306" s="64" t="s">
        <v>72</v>
      </c>
      <c r="AN306" s="64" t="s">
        <v>72</v>
      </c>
      <c r="AO306" s="64" t="s">
        <v>74</v>
      </c>
      <c r="AP306" s="64" t="s">
        <v>74</v>
      </c>
      <c r="AQ306" s="64" t="s">
        <v>74</v>
      </c>
      <c r="AR306" s="64" t="s">
        <v>74</v>
      </c>
      <c r="AS306" s="64" t="s">
        <v>74</v>
      </c>
      <c r="AT306" s="64" t="s">
        <v>74</v>
      </c>
      <c r="AU306" s="64" t="s">
        <v>74</v>
      </c>
      <c r="AV306" s="64" t="s">
        <v>74</v>
      </c>
      <c r="AW306" s="64" t="s">
        <v>74</v>
      </c>
    </row>
    <row r="307" spans="1:49" s="36" customFormat="1" ht="67.150000000000006" customHeight="1" x14ac:dyDescent="0.25">
      <c r="A307" s="64" t="s">
        <v>134</v>
      </c>
      <c r="B307" s="64" t="s">
        <v>80</v>
      </c>
      <c r="C307" s="64">
        <v>2016</v>
      </c>
      <c r="D307" s="64" t="s">
        <v>353</v>
      </c>
      <c r="E307" s="64">
        <v>168</v>
      </c>
      <c r="F307" s="64" t="s">
        <v>135</v>
      </c>
      <c r="G307" s="6" t="s">
        <v>57</v>
      </c>
      <c r="H307" s="64" t="s">
        <v>58</v>
      </c>
      <c r="I307" s="64" t="s">
        <v>58</v>
      </c>
      <c r="J307" s="64" t="s">
        <v>447</v>
      </c>
      <c r="K307" s="64" t="s">
        <v>448</v>
      </c>
      <c r="L307" s="64" t="s">
        <v>448</v>
      </c>
      <c r="M307" s="6" t="s">
        <v>75</v>
      </c>
      <c r="N307" s="6" t="s">
        <v>77</v>
      </c>
      <c r="O307" s="6" t="s">
        <v>77</v>
      </c>
      <c r="P307" s="64" t="s">
        <v>449</v>
      </c>
      <c r="Q307" s="12">
        <v>914294.99</v>
      </c>
      <c r="R307" s="19" t="s">
        <v>77</v>
      </c>
      <c r="S307" s="19" t="s">
        <v>77</v>
      </c>
      <c r="T307" s="19" t="s">
        <v>77</v>
      </c>
      <c r="U307" s="64" t="s">
        <v>449</v>
      </c>
      <c r="V307" s="64" t="s">
        <v>450</v>
      </c>
      <c r="W307" s="70">
        <v>42472</v>
      </c>
      <c r="X307" s="12">
        <v>788185.33620689658</v>
      </c>
      <c r="Y307" s="3">
        <v>914294.99</v>
      </c>
      <c r="Z307" s="68" t="s">
        <v>67</v>
      </c>
      <c r="AA307" s="64" t="s">
        <v>68</v>
      </c>
      <c r="AB307" s="64" t="s">
        <v>69</v>
      </c>
      <c r="AC307" s="64" t="s">
        <v>70</v>
      </c>
      <c r="AD307" s="64" t="s">
        <v>447</v>
      </c>
      <c r="AE307" s="64" t="s">
        <v>71</v>
      </c>
      <c r="AF307" s="70">
        <v>42472</v>
      </c>
      <c r="AG307" s="70">
        <v>42482</v>
      </c>
      <c r="AH307" s="6" t="s">
        <v>57</v>
      </c>
      <c r="AI307" s="64" t="s">
        <v>72</v>
      </c>
      <c r="AJ307" s="64" t="s">
        <v>73</v>
      </c>
      <c r="AK307" s="64" t="s">
        <v>72</v>
      </c>
      <c r="AL307" s="64" t="s">
        <v>72</v>
      </c>
      <c r="AM307" s="64" t="s">
        <v>72</v>
      </c>
      <c r="AN307" s="64" t="s">
        <v>72</v>
      </c>
      <c r="AO307" s="64" t="s">
        <v>74</v>
      </c>
      <c r="AP307" s="64" t="s">
        <v>74</v>
      </c>
      <c r="AQ307" s="64" t="s">
        <v>74</v>
      </c>
      <c r="AR307" s="64" t="s">
        <v>74</v>
      </c>
      <c r="AS307" s="64" t="s">
        <v>74</v>
      </c>
      <c r="AT307" s="64" t="s">
        <v>74</v>
      </c>
      <c r="AU307" s="64" t="s">
        <v>74</v>
      </c>
      <c r="AV307" s="64" t="s">
        <v>74</v>
      </c>
      <c r="AW307" s="64" t="s">
        <v>74</v>
      </c>
    </row>
    <row r="308" spans="1:49" s="36" customFormat="1" ht="67.150000000000006" customHeight="1" x14ac:dyDescent="0.25">
      <c r="A308" s="64" t="s">
        <v>134</v>
      </c>
      <c r="B308" s="64" t="s">
        <v>80</v>
      </c>
      <c r="C308" s="64">
        <v>2016</v>
      </c>
      <c r="D308" s="64" t="s">
        <v>353</v>
      </c>
      <c r="E308" s="64">
        <v>170</v>
      </c>
      <c r="F308" s="64" t="s">
        <v>135</v>
      </c>
      <c r="G308" s="6" t="s">
        <v>57</v>
      </c>
      <c r="H308" s="64" t="s">
        <v>58</v>
      </c>
      <c r="I308" s="64" t="s">
        <v>58</v>
      </c>
      <c r="J308" s="64" t="s">
        <v>451</v>
      </c>
      <c r="K308" s="64" t="s">
        <v>60</v>
      </c>
      <c r="L308" s="64" t="s">
        <v>60</v>
      </c>
      <c r="M308" s="6" t="s">
        <v>75</v>
      </c>
      <c r="N308" s="6" t="s">
        <v>77</v>
      </c>
      <c r="O308" s="6" t="s">
        <v>77</v>
      </c>
      <c r="P308" s="64" t="s">
        <v>452</v>
      </c>
      <c r="Q308" s="12">
        <v>7000000</v>
      </c>
      <c r="R308" s="19" t="s">
        <v>77</v>
      </c>
      <c r="S308" s="19" t="s">
        <v>77</v>
      </c>
      <c r="T308" s="19" t="s">
        <v>77</v>
      </c>
      <c r="U308" s="64" t="s">
        <v>452</v>
      </c>
      <c r="V308" s="64" t="s">
        <v>453</v>
      </c>
      <c r="W308" s="70">
        <v>42479</v>
      </c>
      <c r="X308" s="12">
        <v>6034482.7586206896</v>
      </c>
      <c r="Y308" s="3">
        <v>7000000</v>
      </c>
      <c r="Z308" s="68" t="s">
        <v>67</v>
      </c>
      <c r="AA308" s="64" t="s">
        <v>68</v>
      </c>
      <c r="AB308" s="64" t="s">
        <v>69</v>
      </c>
      <c r="AC308" s="64" t="s">
        <v>70</v>
      </c>
      <c r="AD308" s="64" t="s">
        <v>451</v>
      </c>
      <c r="AE308" s="64" t="s">
        <v>71</v>
      </c>
      <c r="AF308" s="70">
        <v>42479</v>
      </c>
      <c r="AG308" s="70">
        <v>42489</v>
      </c>
      <c r="AH308" s="6" t="s">
        <v>57</v>
      </c>
      <c r="AI308" s="64" t="s">
        <v>72</v>
      </c>
      <c r="AJ308" s="64" t="s">
        <v>73</v>
      </c>
      <c r="AK308" s="64" t="s">
        <v>72</v>
      </c>
      <c r="AL308" s="64" t="s">
        <v>72</v>
      </c>
      <c r="AM308" s="64" t="s">
        <v>72</v>
      </c>
      <c r="AN308" s="64" t="s">
        <v>72</v>
      </c>
      <c r="AO308" s="64" t="s">
        <v>74</v>
      </c>
      <c r="AP308" s="64" t="s">
        <v>74</v>
      </c>
      <c r="AQ308" s="64" t="s">
        <v>74</v>
      </c>
      <c r="AR308" s="64" t="s">
        <v>74</v>
      </c>
      <c r="AS308" s="64" t="s">
        <v>74</v>
      </c>
      <c r="AT308" s="64" t="s">
        <v>74</v>
      </c>
      <c r="AU308" s="64" t="s">
        <v>74</v>
      </c>
      <c r="AV308" s="64" t="s">
        <v>74</v>
      </c>
      <c r="AW308" s="64" t="s">
        <v>74</v>
      </c>
    </row>
    <row r="309" spans="1:49" s="36" customFormat="1" ht="42" customHeight="1" x14ac:dyDescent="0.25">
      <c r="A309" s="211" t="s">
        <v>134</v>
      </c>
      <c r="B309" s="211" t="s">
        <v>80</v>
      </c>
      <c r="C309" s="146">
        <v>2016</v>
      </c>
      <c r="D309" s="211" t="s">
        <v>353</v>
      </c>
      <c r="E309" s="149">
        <v>268</v>
      </c>
      <c r="F309" s="146" t="s">
        <v>135</v>
      </c>
      <c r="G309" s="149" t="s">
        <v>57</v>
      </c>
      <c r="H309" s="211" t="s">
        <v>58</v>
      </c>
      <c r="I309" s="211" t="s">
        <v>58</v>
      </c>
      <c r="J309" s="222" t="s">
        <v>454</v>
      </c>
      <c r="K309" s="155" t="s">
        <v>243</v>
      </c>
      <c r="L309" s="155" t="s">
        <v>243</v>
      </c>
      <c r="M309" s="6" t="s">
        <v>455</v>
      </c>
      <c r="N309" s="6" t="s">
        <v>456</v>
      </c>
      <c r="O309" s="6" t="s">
        <v>457</v>
      </c>
      <c r="P309" s="10" t="s">
        <v>64</v>
      </c>
      <c r="Q309" s="42">
        <v>1496853.95</v>
      </c>
      <c r="R309" s="6" t="s">
        <v>455</v>
      </c>
      <c r="S309" s="6" t="s">
        <v>456</v>
      </c>
      <c r="T309" s="6" t="s">
        <v>457</v>
      </c>
      <c r="U309" s="10" t="s">
        <v>64</v>
      </c>
      <c r="V309" s="146" t="s">
        <v>458</v>
      </c>
      <c r="W309" s="168">
        <v>42482</v>
      </c>
      <c r="X309" s="223">
        <v>1290391.3400000001</v>
      </c>
      <c r="Y309" s="226">
        <v>1496853.95</v>
      </c>
      <c r="Z309" s="146" t="s">
        <v>67</v>
      </c>
      <c r="AA309" s="146" t="s">
        <v>68</v>
      </c>
      <c r="AB309" s="219" t="s">
        <v>69</v>
      </c>
      <c r="AC309" s="219" t="s">
        <v>70</v>
      </c>
      <c r="AD309" s="146" t="s">
        <v>454</v>
      </c>
      <c r="AE309" s="146" t="s">
        <v>71</v>
      </c>
      <c r="AF309" s="168">
        <v>42482</v>
      </c>
      <c r="AG309" s="168">
        <v>42492</v>
      </c>
      <c r="AH309" s="149" t="s">
        <v>57</v>
      </c>
      <c r="AI309" s="146" t="s">
        <v>72</v>
      </c>
      <c r="AJ309" s="146" t="s">
        <v>73</v>
      </c>
      <c r="AK309" s="146" t="s">
        <v>72</v>
      </c>
      <c r="AL309" s="146" t="s">
        <v>72</v>
      </c>
      <c r="AM309" s="146" t="s">
        <v>72</v>
      </c>
      <c r="AN309" s="146" t="s">
        <v>72</v>
      </c>
      <c r="AO309" s="146" t="s">
        <v>74</v>
      </c>
      <c r="AP309" s="146" t="s">
        <v>74</v>
      </c>
      <c r="AQ309" s="146" t="s">
        <v>74</v>
      </c>
      <c r="AR309" s="146" t="s">
        <v>74</v>
      </c>
      <c r="AS309" s="146" t="s">
        <v>74</v>
      </c>
      <c r="AT309" s="146" t="s">
        <v>74</v>
      </c>
      <c r="AU309" s="146" t="s">
        <v>74</v>
      </c>
      <c r="AV309" s="146" t="s">
        <v>74</v>
      </c>
      <c r="AW309" s="146" t="s">
        <v>74</v>
      </c>
    </row>
    <row r="310" spans="1:49" s="36" customFormat="1" ht="40.9" customHeight="1" x14ac:dyDescent="0.25">
      <c r="A310" s="212"/>
      <c r="B310" s="212"/>
      <c r="C310" s="147"/>
      <c r="D310" s="212"/>
      <c r="E310" s="150"/>
      <c r="F310" s="147"/>
      <c r="G310" s="150"/>
      <c r="H310" s="212"/>
      <c r="I310" s="212"/>
      <c r="J310" s="222"/>
      <c r="K310" s="155"/>
      <c r="L310" s="155"/>
      <c r="M310" s="6" t="s">
        <v>75</v>
      </c>
      <c r="N310" s="6" t="s">
        <v>75</v>
      </c>
      <c r="O310" s="6" t="s">
        <v>75</v>
      </c>
      <c r="P310" s="10" t="s">
        <v>64</v>
      </c>
      <c r="Q310" s="6" t="s">
        <v>75</v>
      </c>
      <c r="R310" s="6" t="s">
        <v>77</v>
      </c>
      <c r="S310" s="6" t="s">
        <v>77</v>
      </c>
      <c r="T310" s="6" t="s">
        <v>77</v>
      </c>
      <c r="U310" s="10" t="s">
        <v>64</v>
      </c>
      <c r="V310" s="147"/>
      <c r="W310" s="169"/>
      <c r="X310" s="224"/>
      <c r="Y310" s="227"/>
      <c r="Z310" s="147"/>
      <c r="AA310" s="147"/>
      <c r="AB310" s="220"/>
      <c r="AC310" s="220"/>
      <c r="AD310" s="147"/>
      <c r="AE310" s="147"/>
      <c r="AF310" s="169"/>
      <c r="AG310" s="169"/>
      <c r="AH310" s="150"/>
      <c r="AI310" s="147"/>
      <c r="AJ310" s="147"/>
      <c r="AK310" s="147"/>
      <c r="AL310" s="147"/>
      <c r="AM310" s="147"/>
      <c r="AN310" s="147"/>
      <c r="AO310" s="147"/>
      <c r="AP310" s="147"/>
      <c r="AQ310" s="147"/>
      <c r="AR310" s="147"/>
      <c r="AS310" s="147"/>
      <c r="AT310" s="147"/>
      <c r="AU310" s="147"/>
      <c r="AV310" s="147"/>
      <c r="AW310" s="147"/>
    </row>
    <row r="311" spans="1:49" s="36" customFormat="1" ht="31.15" customHeight="1" x14ac:dyDescent="0.25">
      <c r="A311" s="213"/>
      <c r="B311" s="213"/>
      <c r="C311" s="148"/>
      <c r="D311" s="213"/>
      <c r="E311" s="151"/>
      <c r="F311" s="148"/>
      <c r="G311" s="151"/>
      <c r="H311" s="213"/>
      <c r="I311" s="213"/>
      <c r="J311" s="222"/>
      <c r="K311" s="155"/>
      <c r="L311" s="155"/>
      <c r="M311" s="6" t="s">
        <v>75</v>
      </c>
      <c r="N311" s="6" t="s">
        <v>75</v>
      </c>
      <c r="O311" s="6" t="s">
        <v>75</v>
      </c>
      <c r="P311" s="10" t="s">
        <v>64</v>
      </c>
      <c r="Q311" s="6" t="s">
        <v>75</v>
      </c>
      <c r="R311" s="6" t="s">
        <v>77</v>
      </c>
      <c r="S311" s="6" t="s">
        <v>77</v>
      </c>
      <c r="T311" s="6" t="s">
        <v>77</v>
      </c>
      <c r="U311" s="10" t="s">
        <v>64</v>
      </c>
      <c r="V311" s="148"/>
      <c r="W311" s="170"/>
      <c r="X311" s="225"/>
      <c r="Y311" s="228"/>
      <c r="Z311" s="148"/>
      <c r="AA311" s="148"/>
      <c r="AB311" s="221"/>
      <c r="AC311" s="221"/>
      <c r="AD311" s="148"/>
      <c r="AE311" s="148"/>
      <c r="AF311" s="170"/>
      <c r="AG311" s="170"/>
      <c r="AH311" s="151"/>
      <c r="AI311" s="148"/>
      <c r="AJ311" s="148"/>
      <c r="AK311" s="148"/>
      <c r="AL311" s="148"/>
      <c r="AM311" s="148"/>
      <c r="AN311" s="148"/>
      <c r="AO311" s="148"/>
      <c r="AP311" s="148"/>
      <c r="AQ311" s="148"/>
      <c r="AR311" s="148"/>
      <c r="AS311" s="148"/>
      <c r="AT311" s="148"/>
      <c r="AU311" s="148"/>
      <c r="AV311" s="148"/>
      <c r="AW311" s="148"/>
    </row>
    <row r="312" spans="1:49" s="36" customFormat="1" ht="30" customHeight="1" x14ac:dyDescent="0.25">
      <c r="A312" s="149" t="s">
        <v>53</v>
      </c>
      <c r="B312" s="149" t="s">
        <v>80</v>
      </c>
      <c r="C312" s="149">
        <v>2016</v>
      </c>
      <c r="D312" s="149" t="s">
        <v>459</v>
      </c>
      <c r="E312" s="149">
        <v>178</v>
      </c>
      <c r="F312" s="149" t="s">
        <v>56</v>
      </c>
      <c r="G312" s="149" t="s">
        <v>57</v>
      </c>
      <c r="H312" s="149" t="s">
        <v>58</v>
      </c>
      <c r="I312" s="149" t="s">
        <v>58</v>
      </c>
      <c r="J312" s="171" t="s">
        <v>460</v>
      </c>
      <c r="K312" s="171" t="s">
        <v>93</v>
      </c>
      <c r="L312" s="171" t="s">
        <v>93</v>
      </c>
      <c r="M312" s="6" t="s">
        <v>75</v>
      </c>
      <c r="N312" s="6" t="s">
        <v>77</v>
      </c>
      <c r="O312" s="6" t="s">
        <v>77</v>
      </c>
      <c r="P312" s="64" t="s">
        <v>121</v>
      </c>
      <c r="Q312" s="12">
        <v>291719.12</v>
      </c>
      <c r="R312" s="156" t="s">
        <v>77</v>
      </c>
      <c r="S312" s="156" t="s">
        <v>77</v>
      </c>
      <c r="T312" s="156" t="s">
        <v>77</v>
      </c>
      <c r="U312" s="260" t="s">
        <v>121</v>
      </c>
      <c r="V312" s="260" t="s">
        <v>461</v>
      </c>
      <c r="W312" s="229">
        <v>42516</v>
      </c>
      <c r="X312" s="235">
        <v>251482</v>
      </c>
      <c r="Y312" s="232">
        <v>291719.12</v>
      </c>
      <c r="Z312" s="149" t="s">
        <v>67</v>
      </c>
      <c r="AA312" s="149" t="s">
        <v>68</v>
      </c>
      <c r="AB312" s="149" t="s">
        <v>69</v>
      </c>
      <c r="AC312" s="149" t="s">
        <v>70</v>
      </c>
      <c r="AD312" s="149" t="s">
        <v>462</v>
      </c>
      <c r="AE312" s="149" t="s">
        <v>71</v>
      </c>
      <c r="AF312" s="184">
        <v>42486</v>
      </c>
      <c r="AG312" s="184">
        <v>42486</v>
      </c>
      <c r="AH312" s="149" t="s">
        <v>57</v>
      </c>
      <c r="AI312" s="149" t="s">
        <v>72</v>
      </c>
      <c r="AJ312" s="149" t="s">
        <v>73</v>
      </c>
      <c r="AK312" s="149" t="s">
        <v>72</v>
      </c>
      <c r="AL312" s="149" t="s">
        <v>72</v>
      </c>
      <c r="AM312" s="149" t="s">
        <v>72</v>
      </c>
      <c r="AN312" s="149" t="s">
        <v>72</v>
      </c>
      <c r="AO312" s="149" t="s">
        <v>74</v>
      </c>
      <c r="AP312" s="149" t="s">
        <v>74</v>
      </c>
      <c r="AQ312" s="149" t="s">
        <v>74</v>
      </c>
      <c r="AR312" s="149" t="s">
        <v>74</v>
      </c>
      <c r="AS312" s="149" t="s">
        <v>74</v>
      </c>
      <c r="AT312" s="149" t="s">
        <v>74</v>
      </c>
      <c r="AU312" s="149" t="s">
        <v>74</v>
      </c>
      <c r="AV312" s="149" t="s">
        <v>74</v>
      </c>
      <c r="AW312" s="149" t="s">
        <v>74</v>
      </c>
    </row>
    <row r="313" spans="1:49" s="36" customFormat="1" ht="25.9" customHeight="1" x14ac:dyDescent="0.25">
      <c r="A313" s="150"/>
      <c r="B313" s="150"/>
      <c r="C313" s="150"/>
      <c r="D313" s="150"/>
      <c r="E313" s="150"/>
      <c r="F313" s="150"/>
      <c r="G313" s="150"/>
      <c r="H313" s="150"/>
      <c r="I313" s="150"/>
      <c r="J313" s="171"/>
      <c r="K313" s="171"/>
      <c r="L313" s="171"/>
      <c r="M313" s="6" t="s">
        <v>75</v>
      </c>
      <c r="N313" s="6" t="s">
        <v>77</v>
      </c>
      <c r="O313" s="6" t="s">
        <v>77</v>
      </c>
      <c r="P313" s="64" t="s">
        <v>117</v>
      </c>
      <c r="Q313" s="12">
        <v>306316.56</v>
      </c>
      <c r="R313" s="147"/>
      <c r="S313" s="147"/>
      <c r="T313" s="147"/>
      <c r="U313" s="261"/>
      <c r="V313" s="261"/>
      <c r="W313" s="230"/>
      <c r="X313" s="236"/>
      <c r="Y313" s="233"/>
      <c r="Z313" s="150"/>
      <c r="AA313" s="150"/>
      <c r="AB313" s="150"/>
      <c r="AC313" s="150"/>
      <c r="AD313" s="150"/>
      <c r="AE313" s="150"/>
      <c r="AF313" s="185"/>
      <c r="AG313" s="185"/>
      <c r="AH313" s="150"/>
      <c r="AI313" s="150"/>
      <c r="AJ313" s="150"/>
      <c r="AK313" s="150"/>
      <c r="AL313" s="150"/>
      <c r="AM313" s="150"/>
      <c r="AN313" s="150"/>
      <c r="AO313" s="150"/>
      <c r="AP313" s="150"/>
      <c r="AQ313" s="150"/>
      <c r="AR313" s="150"/>
      <c r="AS313" s="150"/>
      <c r="AT313" s="150"/>
      <c r="AU313" s="150"/>
      <c r="AV313" s="150"/>
      <c r="AW313" s="150"/>
    </row>
    <row r="314" spans="1:49" s="36" customFormat="1" ht="24.6" customHeight="1" x14ac:dyDescent="0.25">
      <c r="A314" s="151"/>
      <c r="B314" s="151"/>
      <c r="C314" s="151"/>
      <c r="D314" s="151"/>
      <c r="E314" s="151"/>
      <c r="F314" s="151"/>
      <c r="G314" s="151"/>
      <c r="H314" s="151"/>
      <c r="I314" s="151"/>
      <c r="J314" s="171"/>
      <c r="K314" s="171"/>
      <c r="L314" s="171"/>
      <c r="M314" s="6" t="s">
        <v>75</v>
      </c>
      <c r="N314" s="6" t="s">
        <v>77</v>
      </c>
      <c r="O314" s="6" t="s">
        <v>77</v>
      </c>
      <c r="P314" s="64" t="s">
        <v>112</v>
      </c>
      <c r="Q314" s="12">
        <v>315044.40000000002</v>
      </c>
      <c r="R314" s="148"/>
      <c r="S314" s="148"/>
      <c r="T314" s="148"/>
      <c r="U314" s="262"/>
      <c r="V314" s="262"/>
      <c r="W314" s="231"/>
      <c r="X314" s="237"/>
      <c r="Y314" s="234"/>
      <c r="Z314" s="151"/>
      <c r="AA314" s="151"/>
      <c r="AB314" s="151"/>
      <c r="AC314" s="151"/>
      <c r="AD314" s="151"/>
      <c r="AE314" s="151"/>
      <c r="AF314" s="186"/>
      <c r="AG314" s="186"/>
      <c r="AH314" s="151"/>
      <c r="AI314" s="151"/>
      <c r="AJ314" s="151"/>
      <c r="AK314" s="151"/>
      <c r="AL314" s="151"/>
      <c r="AM314" s="151"/>
      <c r="AN314" s="151"/>
      <c r="AO314" s="151"/>
      <c r="AP314" s="151"/>
      <c r="AQ314" s="151"/>
      <c r="AR314" s="151"/>
      <c r="AS314" s="151"/>
      <c r="AT314" s="151"/>
      <c r="AU314" s="151"/>
      <c r="AV314" s="151"/>
      <c r="AW314" s="151"/>
    </row>
    <row r="315" spans="1:49" s="36" customFormat="1" ht="22.15" customHeight="1" x14ac:dyDescent="0.25">
      <c r="A315" s="149" t="s">
        <v>53</v>
      </c>
      <c r="B315" s="149" t="s">
        <v>80</v>
      </c>
      <c r="C315" s="149">
        <v>2016</v>
      </c>
      <c r="D315" s="149" t="s">
        <v>459</v>
      </c>
      <c r="E315" s="149">
        <v>166</v>
      </c>
      <c r="F315" s="149" t="s">
        <v>56</v>
      </c>
      <c r="G315" s="149" t="s">
        <v>57</v>
      </c>
      <c r="H315" s="149" t="s">
        <v>58</v>
      </c>
      <c r="I315" s="149" t="s">
        <v>58</v>
      </c>
      <c r="J315" s="171" t="s">
        <v>463</v>
      </c>
      <c r="K315" s="171" t="s">
        <v>114</v>
      </c>
      <c r="L315" s="171" t="s">
        <v>114</v>
      </c>
      <c r="M315" s="7" t="s">
        <v>292</v>
      </c>
      <c r="N315" s="64" t="s">
        <v>242</v>
      </c>
      <c r="O315" s="7" t="s">
        <v>464</v>
      </c>
      <c r="P315" s="10" t="s">
        <v>64</v>
      </c>
      <c r="Q315" s="12">
        <v>228965.07</v>
      </c>
      <c r="R315" s="149" t="s">
        <v>292</v>
      </c>
      <c r="S315" s="149" t="s">
        <v>242</v>
      </c>
      <c r="T315" s="149" t="s">
        <v>464</v>
      </c>
      <c r="U315" s="260" t="s">
        <v>123</v>
      </c>
      <c r="V315" s="260" t="s">
        <v>465</v>
      </c>
      <c r="W315" s="229">
        <v>42492</v>
      </c>
      <c r="X315" s="235">
        <v>197383.67999999999</v>
      </c>
      <c r="Y315" s="232">
        <v>228965.07</v>
      </c>
      <c r="Z315" s="149" t="s">
        <v>67</v>
      </c>
      <c r="AA315" s="149" t="s">
        <v>68</v>
      </c>
      <c r="AB315" s="149" t="s">
        <v>69</v>
      </c>
      <c r="AC315" s="149" t="s">
        <v>70</v>
      </c>
      <c r="AD315" s="149" t="s">
        <v>466</v>
      </c>
      <c r="AE315" s="149" t="s">
        <v>71</v>
      </c>
      <c r="AF315" s="184">
        <v>42492</v>
      </c>
      <c r="AG315" s="184">
        <v>42507</v>
      </c>
      <c r="AH315" s="149" t="s">
        <v>57</v>
      </c>
      <c r="AI315" s="149" t="s">
        <v>72</v>
      </c>
      <c r="AJ315" s="149" t="s">
        <v>73</v>
      </c>
      <c r="AK315" s="149" t="s">
        <v>72</v>
      </c>
      <c r="AL315" s="149" t="s">
        <v>72</v>
      </c>
      <c r="AM315" s="149" t="s">
        <v>72</v>
      </c>
      <c r="AN315" s="149" t="s">
        <v>72</v>
      </c>
      <c r="AO315" s="149" t="s">
        <v>74</v>
      </c>
      <c r="AP315" s="149" t="s">
        <v>74</v>
      </c>
      <c r="AQ315" s="149" t="s">
        <v>74</v>
      </c>
      <c r="AR315" s="149" t="s">
        <v>74</v>
      </c>
      <c r="AS315" s="149" t="s">
        <v>74</v>
      </c>
      <c r="AT315" s="149" t="s">
        <v>74</v>
      </c>
      <c r="AU315" s="149" t="s">
        <v>74</v>
      </c>
      <c r="AV315" s="149" t="s">
        <v>74</v>
      </c>
      <c r="AW315" s="149" t="s">
        <v>74</v>
      </c>
    </row>
    <row r="316" spans="1:49" s="36" customFormat="1" ht="22.15" customHeight="1" x14ac:dyDescent="0.25">
      <c r="A316" s="150"/>
      <c r="B316" s="150"/>
      <c r="C316" s="150"/>
      <c r="D316" s="150"/>
      <c r="E316" s="150"/>
      <c r="F316" s="150"/>
      <c r="G316" s="150"/>
      <c r="H316" s="150"/>
      <c r="I316" s="150"/>
      <c r="J316" s="171"/>
      <c r="K316" s="171"/>
      <c r="L316" s="171"/>
      <c r="M316" s="6" t="s">
        <v>75</v>
      </c>
      <c r="N316" s="6" t="s">
        <v>77</v>
      </c>
      <c r="O316" s="6" t="s">
        <v>77</v>
      </c>
      <c r="P316" s="64" t="s">
        <v>205</v>
      </c>
      <c r="Q316" s="12">
        <v>324630.18</v>
      </c>
      <c r="R316" s="150"/>
      <c r="S316" s="150"/>
      <c r="T316" s="150"/>
      <c r="U316" s="261"/>
      <c r="V316" s="261"/>
      <c r="W316" s="230"/>
      <c r="X316" s="236"/>
      <c r="Y316" s="233"/>
      <c r="Z316" s="150"/>
      <c r="AA316" s="150"/>
      <c r="AB316" s="150"/>
      <c r="AC316" s="150"/>
      <c r="AD316" s="150"/>
      <c r="AE316" s="150"/>
      <c r="AF316" s="185"/>
      <c r="AG316" s="185"/>
      <c r="AH316" s="150"/>
      <c r="AI316" s="150"/>
      <c r="AJ316" s="150"/>
      <c r="AK316" s="150"/>
      <c r="AL316" s="150"/>
      <c r="AM316" s="150"/>
      <c r="AN316" s="150"/>
      <c r="AO316" s="150"/>
      <c r="AP316" s="150"/>
      <c r="AQ316" s="150"/>
      <c r="AR316" s="150"/>
      <c r="AS316" s="150"/>
      <c r="AT316" s="150"/>
      <c r="AU316" s="150"/>
      <c r="AV316" s="150"/>
      <c r="AW316" s="150"/>
    </row>
    <row r="317" spans="1:49" s="36" customFormat="1" ht="22.15" customHeight="1" x14ac:dyDescent="0.25">
      <c r="A317" s="151"/>
      <c r="B317" s="151"/>
      <c r="C317" s="151"/>
      <c r="D317" s="151"/>
      <c r="E317" s="151"/>
      <c r="F317" s="151"/>
      <c r="G317" s="151"/>
      <c r="H317" s="151"/>
      <c r="I317" s="151"/>
      <c r="J317" s="171"/>
      <c r="K317" s="171"/>
      <c r="L317" s="171"/>
      <c r="M317" s="7" t="s">
        <v>467</v>
      </c>
      <c r="N317" s="64" t="s">
        <v>468</v>
      </c>
      <c r="O317" s="7" t="s">
        <v>295</v>
      </c>
      <c r="P317" s="10" t="s">
        <v>64</v>
      </c>
      <c r="Q317" s="12">
        <v>238867.20000000001</v>
      </c>
      <c r="R317" s="151"/>
      <c r="S317" s="151"/>
      <c r="T317" s="151"/>
      <c r="U317" s="262"/>
      <c r="V317" s="262"/>
      <c r="W317" s="231"/>
      <c r="X317" s="237"/>
      <c r="Y317" s="234"/>
      <c r="Z317" s="151"/>
      <c r="AA317" s="151"/>
      <c r="AB317" s="151"/>
      <c r="AC317" s="151"/>
      <c r="AD317" s="151"/>
      <c r="AE317" s="151"/>
      <c r="AF317" s="186"/>
      <c r="AG317" s="186"/>
      <c r="AH317" s="151"/>
      <c r="AI317" s="151"/>
      <c r="AJ317" s="151"/>
      <c r="AK317" s="151"/>
      <c r="AL317" s="151"/>
      <c r="AM317" s="151"/>
      <c r="AN317" s="151"/>
      <c r="AO317" s="151"/>
      <c r="AP317" s="151"/>
      <c r="AQ317" s="151"/>
      <c r="AR317" s="151"/>
      <c r="AS317" s="151"/>
      <c r="AT317" s="151"/>
      <c r="AU317" s="151"/>
      <c r="AV317" s="151"/>
      <c r="AW317" s="151"/>
    </row>
    <row r="318" spans="1:49" s="36" customFormat="1" ht="22.15" customHeight="1" x14ac:dyDescent="0.25">
      <c r="A318" s="149" t="s">
        <v>53</v>
      </c>
      <c r="B318" s="149" t="s">
        <v>80</v>
      </c>
      <c r="C318" s="149">
        <v>2016</v>
      </c>
      <c r="D318" s="149" t="s">
        <v>459</v>
      </c>
      <c r="E318" s="149">
        <v>190</v>
      </c>
      <c r="F318" s="149" t="s">
        <v>56</v>
      </c>
      <c r="G318" s="149" t="s">
        <v>57</v>
      </c>
      <c r="H318" s="149" t="s">
        <v>58</v>
      </c>
      <c r="I318" s="149" t="s">
        <v>58</v>
      </c>
      <c r="J318" s="171" t="s">
        <v>469</v>
      </c>
      <c r="K318" s="171" t="s">
        <v>93</v>
      </c>
      <c r="L318" s="171" t="s">
        <v>93</v>
      </c>
      <c r="M318" s="7" t="s">
        <v>470</v>
      </c>
      <c r="N318" s="64" t="s">
        <v>231</v>
      </c>
      <c r="O318" s="7" t="s">
        <v>415</v>
      </c>
      <c r="P318" s="10" t="s">
        <v>64</v>
      </c>
      <c r="Q318" s="12">
        <v>341969.16</v>
      </c>
      <c r="R318" s="149" t="s">
        <v>470</v>
      </c>
      <c r="S318" s="149" t="s">
        <v>231</v>
      </c>
      <c r="T318" s="149" t="s">
        <v>415</v>
      </c>
      <c r="U318" s="260" t="s">
        <v>123</v>
      </c>
      <c r="V318" s="260" t="s">
        <v>471</v>
      </c>
      <c r="W318" s="229">
        <v>42492</v>
      </c>
      <c r="X318" s="235">
        <v>294801</v>
      </c>
      <c r="Y318" s="232">
        <v>341969.16</v>
      </c>
      <c r="Z318" s="149" t="s">
        <v>67</v>
      </c>
      <c r="AA318" s="149" t="s">
        <v>68</v>
      </c>
      <c r="AB318" s="149" t="s">
        <v>69</v>
      </c>
      <c r="AC318" s="149" t="s">
        <v>70</v>
      </c>
      <c r="AD318" s="149" t="s">
        <v>472</v>
      </c>
      <c r="AE318" s="149" t="s">
        <v>71</v>
      </c>
      <c r="AF318" s="184">
        <v>42492</v>
      </c>
      <c r="AG318" s="184">
        <v>42502</v>
      </c>
      <c r="AH318" s="149" t="s">
        <v>57</v>
      </c>
      <c r="AI318" s="149" t="s">
        <v>72</v>
      </c>
      <c r="AJ318" s="149" t="s">
        <v>73</v>
      </c>
      <c r="AK318" s="149" t="s">
        <v>72</v>
      </c>
      <c r="AL318" s="149" t="s">
        <v>72</v>
      </c>
      <c r="AM318" s="149" t="s">
        <v>72</v>
      </c>
      <c r="AN318" s="149" t="s">
        <v>72</v>
      </c>
      <c r="AO318" s="149" t="s">
        <v>74</v>
      </c>
      <c r="AP318" s="149" t="s">
        <v>74</v>
      </c>
      <c r="AQ318" s="149" t="s">
        <v>74</v>
      </c>
      <c r="AR318" s="149" t="s">
        <v>74</v>
      </c>
      <c r="AS318" s="149" t="s">
        <v>74</v>
      </c>
      <c r="AT318" s="149" t="s">
        <v>74</v>
      </c>
      <c r="AU318" s="149" t="s">
        <v>74</v>
      </c>
      <c r="AV318" s="149" t="s">
        <v>74</v>
      </c>
      <c r="AW318" s="149" t="s">
        <v>74</v>
      </c>
    </row>
    <row r="319" spans="1:49" s="36" customFormat="1" ht="22.15" customHeight="1" x14ac:dyDescent="0.25">
      <c r="A319" s="150"/>
      <c r="B319" s="150"/>
      <c r="C319" s="150"/>
      <c r="D319" s="150"/>
      <c r="E319" s="150"/>
      <c r="F319" s="150"/>
      <c r="G319" s="150"/>
      <c r="H319" s="150"/>
      <c r="I319" s="150"/>
      <c r="J319" s="171"/>
      <c r="K319" s="171"/>
      <c r="L319" s="171"/>
      <c r="M319" s="7" t="s">
        <v>412</v>
      </c>
      <c r="N319" s="64" t="s">
        <v>413</v>
      </c>
      <c r="O319" s="7" t="s">
        <v>321</v>
      </c>
      <c r="P319" s="10" t="s">
        <v>64</v>
      </c>
      <c r="Q319" s="12">
        <v>357538.68</v>
      </c>
      <c r="R319" s="150"/>
      <c r="S319" s="150"/>
      <c r="T319" s="150"/>
      <c r="U319" s="261"/>
      <c r="V319" s="261"/>
      <c r="W319" s="230"/>
      <c r="X319" s="236"/>
      <c r="Y319" s="233"/>
      <c r="Z319" s="150"/>
      <c r="AA319" s="150"/>
      <c r="AB319" s="150"/>
      <c r="AC319" s="150"/>
      <c r="AD319" s="150"/>
      <c r="AE319" s="150"/>
      <c r="AF319" s="185"/>
      <c r="AG319" s="185"/>
      <c r="AH319" s="150"/>
      <c r="AI319" s="150"/>
      <c r="AJ319" s="150"/>
      <c r="AK319" s="150"/>
      <c r="AL319" s="150"/>
      <c r="AM319" s="150"/>
      <c r="AN319" s="150"/>
      <c r="AO319" s="150"/>
      <c r="AP319" s="150"/>
      <c r="AQ319" s="150"/>
      <c r="AR319" s="150"/>
      <c r="AS319" s="150"/>
      <c r="AT319" s="150"/>
      <c r="AU319" s="150"/>
      <c r="AV319" s="150"/>
      <c r="AW319" s="150"/>
    </row>
    <row r="320" spans="1:49" s="36" customFormat="1" ht="22.15" customHeight="1" x14ac:dyDescent="0.25">
      <c r="A320" s="151"/>
      <c r="B320" s="151"/>
      <c r="C320" s="151"/>
      <c r="D320" s="151"/>
      <c r="E320" s="151"/>
      <c r="F320" s="151"/>
      <c r="G320" s="151"/>
      <c r="H320" s="151"/>
      <c r="I320" s="151"/>
      <c r="J320" s="171"/>
      <c r="K320" s="171"/>
      <c r="L320" s="171"/>
      <c r="M320" s="7" t="s">
        <v>473</v>
      </c>
      <c r="N320" s="64" t="s">
        <v>474</v>
      </c>
      <c r="O320" s="7" t="s">
        <v>475</v>
      </c>
      <c r="P320" s="10" t="s">
        <v>64</v>
      </c>
      <c r="Q320" s="12">
        <v>376166.08</v>
      </c>
      <c r="R320" s="151"/>
      <c r="S320" s="151"/>
      <c r="T320" s="151"/>
      <c r="U320" s="262"/>
      <c r="V320" s="262"/>
      <c r="W320" s="231"/>
      <c r="X320" s="237"/>
      <c r="Y320" s="234"/>
      <c r="Z320" s="151"/>
      <c r="AA320" s="151"/>
      <c r="AB320" s="151"/>
      <c r="AC320" s="151"/>
      <c r="AD320" s="151"/>
      <c r="AE320" s="151"/>
      <c r="AF320" s="186"/>
      <c r="AG320" s="186"/>
      <c r="AH320" s="151"/>
      <c r="AI320" s="151"/>
      <c r="AJ320" s="151"/>
      <c r="AK320" s="151"/>
      <c r="AL320" s="151"/>
      <c r="AM320" s="151"/>
      <c r="AN320" s="151"/>
      <c r="AO320" s="151"/>
      <c r="AP320" s="151"/>
      <c r="AQ320" s="151"/>
      <c r="AR320" s="151"/>
      <c r="AS320" s="151"/>
      <c r="AT320" s="151"/>
      <c r="AU320" s="151"/>
      <c r="AV320" s="151"/>
      <c r="AW320" s="151"/>
    </row>
    <row r="321" spans="1:49" s="36" customFormat="1" ht="22.15" customHeight="1" x14ac:dyDescent="0.25">
      <c r="A321" s="149" t="s">
        <v>53</v>
      </c>
      <c r="B321" s="149" t="s">
        <v>80</v>
      </c>
      <c r="C321" s="149">
        <v>2016</v>
      </c>
      <c r="D321" s="149" t="s">
        <v>459</v>
      </c>
      <c r="E321" s="149">
        <v>144</v>
      </c>
      <c r="F321" s="149" t="s">
        <v>56</v>
      </c>
      <c r="G321" s="149" t="s">
        <v>57</v>
      </c>
      <c r="H321" s="149" t="s">
        <v>58</v>
      </c>
      <c r="I321" s="149" t="s">
        <v>58</v>
      </c>
      <c r="J321" s="149" t="s">
        <v>460</v>
      </c>
      <c r="K321" s="149" t="s">
        <v>93</v>
      </c>
      <c r="L321" s="149" t="s">
        <v>93</v>
      </c>
      <c r="M321" s="6" t="s">
        <v>75</v>
      </c>
      <c r="N321" s="6" t="s">
        <v>77</v>
      </c>
      <c r="O321" s="6" t="s">
        <v>77</v>
      </c>
      <c r="P321" s="11" t="s">
        <v>79</v>
      </c>
      <c r="Q321" s="12">
        <v>91515.42</v>
      </c>
      <c r="R321" s="6" t="s">
        <v>77</v>
      </c>
      <c r="S321" s="6" t="s">
        <v>77</v>
      </c>
      <c r="T321" s="6" t="s">
        <v>77</v>
      </c>
      <c r="U321" s="11" t="s">
        <v>79</v>
      </c>
      <c r="V321" s="64" t="s">
        <v>476</v>
      </c>
      <c r="W321" s="70">
        <v>42492</v>
      </c>
      <c r="X321" s="12">
        <v>78892.600000000006</v>
      </c>
      <c r="Y321" s="3">
        <v>91515.42</v>
      </c>
      <c r="Z321" s="68" t="s">
        <v>67</v>
      </c>
      <c r="AA321" s="64" t="s">
        <v>68</v>
      </c>
      <c r="AB321" s="64" t="s">
        <v>69</v>
      </c>
      <c r="AC321" s="64" t="s">
        <v>70</v>
      </c>
      <c r="AD321" s="64" t="s">
        <v>462</v>
      </c>
      <c r="AE321" s="64" t="s">
        <v>71</v>
      </c>
      <c r="AF321" s="70">
        <v>42492</v>
      </c>
      <c r="AG321" s="70">
        <v>42495</v>
      </c>
      <c r="AH321" s="149" t="s">
        <v>57</v>
      </c>
      <c r="AI321" s="149" t="s">
        <v>72</v>
      </c>
      <c r="AJ321" s="149" t="s">
        <v>73</v>
      </c>
      <c r="AK321" s="149" t="s">
        <v>72</v>
      </c>
      <c r="AL321" s="149" t="s">
        <v>72</v>
      </c>
      <c r="AM321" s="149" t="s">
        <v>72</v>
      </c>
      <c r="AN321" s="149" t="s">
        <v>72</v>
      </c>
      <c r="AO321" s="149" t="s">
        <v>74</v>
      </c>
      <c r="AP321" s="149" t="s">
        <v>74</v>
      </c>
      <c r="AQ321" s="149" t="s">
        <v>74</v>
      </c>
      <c r="AR321" s="149" t="s">
        <v>74</v>
      </c>
      <c r="AS321" s="149" t="s">
        <v>74</v>
      </c>
      <c r="AT321" s="149" t="s">
        <v>74</v>
      </c>
      <c r="AU321" s="149" t="s">
        <v>74</v>
      </c>
      <c r="AV321" s="149" t="s">
        <v>74</v>
      </c>
      <c r="AW321" s="149" t="s">
        <v>74</v>
      </c>
    </row>
    <row r="322" spans="1:49" s="36" customFormat="1" ht="30.6" customHeight="1" x14ac:dyDescent="0.25">
      <c r="A322" s="151"/>
      <c r="B322" s="151"/>
      <c r="C322" s="151"/>
      <c r="D322" s="151"/>
      <c r="E322" s="151"/>
      <c r="F322" s="151"/>
      <c r="G322" s="151"/>
      <c r="H322" s="151"/>
      <c r="I322" s="151"/>
      <c r="J322" s="151"/>
      <c r="K322" s="151"/>
      <c r="L322" s="151"/>
      <c r="M322" s="6" t="s">
        <v>75</v>
      </c>
      <c r="N322" s="6" t="s">
        <v>77</v>
      </c>
      <c r="O322" s="6" t="s">
        <v>77</v>
      </c>
      <c r="P322" s="60" t="s">
        <v>196</v>
      </c>
      <c r="Q322" s="21">
        <v>21520.9</v>
      </c>
      <c r="R322" s="6" t="s">
        <v>77</v>
      </c>
      <c r="S322" s="6" t="s">
        <v>77</v>
      </c>
      <c r="T322" s="6" t="s">
        <v>77</v>
      </c>
      <c r="U322" s="60" t="s">
        <v>196</v>
      </c>
      <c r="V322" s="60" t="s">
        <v>477</v>
      </c>
      <c r="W322" s="62">
        <v>42492</v>
      </c>
      <c r="X322" s="21">
        <v>18552.5</v>
      </c>
      <c r="Y322" s="73">
        <v>21520.9</v>
      </c>
      <c r="Z322" s="68" t="s">
        <v>67</v>
      </c>
      <c r="AA322" s="60" t="s">
        <v>68</v>
      </c>
      <c r="AB322" s="60" t="s">
        <v>69</v>
      </c>
      <c r="AC322" s="60" t="s">
        <v>70</v>
      </c>
      <c r="AD322" s="60" t="s">
        <v>462</v>
      </c>
      <c r="AE322" s="60" t="s">
        <v>71</v>
      </c>
      <c r="AF322" s="62">
        <v>42492</v>
      </c>
      <c r="AG322" s="62">
        <v>42495</v>
      </c>
      <c r="AH322" s="151"/>
      <c r="AI322" s="151"/>
      <c r="AJ322" s="151"/>
      <c r="AK322" s="151"/>
      <c r="AL322" s="151"/>
      <c r="AM322" s="151"/>
      <c r="AN322" s="151"/>
      <c r="AO322" s="151"/>
      <c r="AP322" s="151"/>
      <c r="AQ322" s="151"/>
      <c r="AR322" s="151"/>
      <c r="AS322" s="151"/>
      <c r="AT322" s="151"/>
      <c r="AU322" s="151"/>
      <c r="AV322" s="151"/>
      <c r="AW322" s="151"/>
    </row>
    <row r="323" spans="1:49" s="36" customFormat="1" ht="22.15" customHeight="1" x14ac:dyDescent="0.25">
      <c r="A323" s="149" t="s">
        <v>53</v>
      </c>
      <c r="B323" s="149" t="s">
        <v>54</v>
      </c>
      <c r="C323" s="149">
        <v>2016</v>
      </c>
      <c r="D323" s="149" t="s">
        <v>459</v>
      </c>
      <c r="E323" s="149">
        <v>213</v>
      </c>
      <c r="F323" s="149" t="s">
        <v>56</v>
      </c>
      <c r="G323" s="149" t="s">
        <v>57</v>
      </c>
      <c r="H323" s="149" t="s">
        <v>58</v>
      </c>
      <c r="I323" s="149" t="s">
        <v>58</v>
      </c>
      <c r="J323" s="171" t="s">
        <v>158</v>
      </c>
      <c r="K323" s="171" t="s">
        <v>243</v>
      </c>
      <c r="L323" s="171" t="s">
        <v>243</v>
      </c>
      <c r="M323" s="6" t="s">
        <v>75</v>
      </c>
      <c r="N323" s="6" t="s">
        <v>77</v>
      </c>
      <c r="O323" s="6" t="s">
        <v>77</v>
      </c>
      <c r="P323" s="64" t="s">
        <v>478</v>
      </c>
      <c r="Q323" s="12">
        <v>263705.58</v>
      </c>
      <c r="R323" s="156" t="s">
        <v>77</v>
      </c>
      <c r="S323" s="156" t="s">
        <v>77</v>
      </c>
      <c r="T323" s="156" t="s">
        <v>77</v>
      </c>
      <c r="U323" s="260" t="s">
        <v>478</v>
      </c>
      <c r="V323" s="260" t="s">
        <v>479</v>
      </c>
      <c r="W323" s="229">
        <v>42493</v>
      </c>
      <c r="X323" s="235">
        <v>227332.4</v>
      </c>
      <c r="Y323" s="232">
        <v>263705.58</v>
      </c>
      <c r="Z323" s="149" t="s">
        <v>67</v>
      </c>
      <c r="AA323" s="149" t="s">
        <v>68</v>
      </c>
      <c r="AB323" s="149" t="s">
        <v>69</v>
      </c>
      <c r="AC323" s="149" t="s">
        <v>70</v>
      </c>
      <c r="AD323" s="149" t="s">
        <v>158</v>
      </c>
      <c r="AE323" s="149" t="s">
        <v>71</v>
      </c>
      <c r="AF323" s="184">
        <v>42493</v>
      </c>
      <c r="AG323" s="184">
        <v>42503</v>
      </c>
      <c r="AH323" s="149" t="s">
        <v>57</v>
      </c>
      <c r="AI323" s="149" t="s">
        <v>72</v>
      </c>
      <c r="AJ323" s="149" t="s">
        <v>73</v>
      </c>
      <c r="AK323" s="149" t="s">
        <v>72</v>
      </c>
      <c r="AL323" s="149" t="s">
        <v>72</v>
      </c>
      <c r="AM323" s="149" t="s">
        <v>72</v>
      </c>
      <c r="AN323" s="149" t="s">
        <v>72</v>
      </c>
      <c r="AO323" s="149" t="s">
        <v>74</v>
      </c>
      <c r="AP323" s="149" t="s">
        <v>74</v>
      </c>
      <c r="AQ323" s="149" t="s">
        <v>74</v>
      </c>
      <c r="AR323" s="149" t="s">
        <v>74</v>
      </c>
      <c r="AS323" s="149" t="s">
        <v>74</v>
      </c>
      <c r="AT323" s="149" t="s">
        <v>74</v>
      </c>
      <c r="AU323" s="149" t="s">
        <v>74</v>
      </c>
      <c r="AV323" s="149" t="s">
        <v>74</v>
      </c>
      <c r="AW323" s="149" t="s">
        <v>74</v>
      </c>
    </row>
    <row r="324" spans="1:49" s="36" customFormat="1" ht="25.15" customHeight="1" x14ac:dyDescent="0.25">
      <c r="A324" s="150"/>
      <c r="B324" s="150"/>
      <c r="C324" s="150"/>
      <c r="D324" s="150"/>
      <c r="E324" s="150"/>
      <c r="F324" s="150"/>
      <c r="G324" s="150"/>
      <c r="H324" s="150"/>
      <c r="I324" s="150"/>
      <c r="J324" s="171"/>
      <c r="K324" s="171"/>
      <c r="L324" s="171"/>
      <c r="M324" s="6" t="s">
        <v>75</v>
      </c>
      <c r="N324" s="6" t="s">
        <v>77</v>
      </c>
      <c r="O324" s="6" t="s">
        <v>77</v>
      </c>
      <c r="P324" s="64" t="s">
        <v>393</v>
      </c>
      <c r="Q324" s="12">
        <v>282103.28000000003</v>
      </c>
      <c r="R324" s="147"/>
      <c r="S324" s="147"/>
      <c r="T324" s="147"/>
      <c r="U324" s="261"/>
      <c r="V324" s="261"/>
      <c r="W324" s="230"/>
      <c r="X324" s="236"/>
      <c r="Y324" s="233"/>
      <c r="Z324" s="150"/>
      <c r="AA324" s="150"/>
      <c r="AB324" s="150"/>
      <c r="AC324" s="150"/>
      <c r="AD324" s="150"/>
      <c r="AE324" s="150"/>
      <c r="AF324" s="185"/>
      <c r="AG324" s="185"/>
      <c r="AH324" s="150"/>
      <c r="AI324" s="150"/>
      <c r="AJ324" s="150"/>
      <c r="AK324" s="150"/>
      <c r="AL324" s="150"/>
      <c r="AM324" s="150"/>
      <c r="AN324" s="150"/>
      <c r="AO324" s="150"/>
      <c r="AP324" s="150"/>
      <c r="AQ324" s="150"/>
      <c r="AR324" s="150"/>
      <c r="AS324" s="150"/>
      <c r="AT324" s="150"/>
      <c r="AU324" s="150"/>
      <c r="AV324" s="150"/>
      <c r="AW324" s="150"/>
    </row>
    <row r="325" spans="1:49" s="36" customFormat="1" ht="25.15" customHeight="1" x14ac:dyDescent="0.25">
      <c r="A325" s="151"/>
      <c r="B325" s="151"/>
      <c r="C325" s="151"/>
      <c r="D325" s="151"/>
      <c r="E325" s="151"/>
      <c r="F325" s="151"/>
      <c r="G325" s="151"/>
      <c r="H325" s="151"/>
      <c r="I325" s="151"/>
      <c r="J325" s="171"/>
      <c r="K325" s="171"/>
      <c r="L325" s="171"/>
      <c r="M325" s="6" t="s">
        <v>75</v>
      </c>
      <c r="N325" s="6" t="s">
        <v>77</v>
      </c>
      <c r="O325" s="6" t="s">
        <v>77</v>
      </c>
      <c r="P325" s="64" t="s">
        <v>480</v>
      </c>
      <c r="Q325" s="12">
        <v>298048.64000000001</v>
      </c>
      <c r="R325" s="148"/>
      <c r="S325" s="148"/>
      <c r="T325" s="148"/>
      <c r="U325" s="262"/>
      <c r="V325" s="262"/>
      <c r="W325" s="231"/>
      <c r="X325" s="237"/>
      <c r="Y325" s="234"/>
      <c r="Z325" s="151"/>
      <c r="AA325" s="151"/>
      <c r="AB325" s="151"/>
      <c r="AC325" s="151"/>
      <c r="AD325" s="151"/>
      <c r="AE325" s="151"/>
      <c r="AF325" s="186"/>
      <c r="AG325" s="186"/>
      <c r="AH325" s="151"/>
      <c r="AI325" s="151"/>
      <c r="AJ325" s="151"/>
      <c r="AK325" s="151"/>
      <c r="AL325" s="151"/>
      <c r="AM325" s="151"/>
      <c r="AN325" s="151"/>
      <c r="AO325" s="151"/>
      <c r="AP325" s="151"/>
      <c r="AQ325" s="151"/>
      <c r="AR325" s="151"/>
      <c r="AS325" s="151"/>
      <c r="AT325" s="151"/>
      <c r="AU325" s="151"/>
      <c r="AV325" s="151"/>
      <c r="AW325" s="151"/>
    </row>
    <row r="326" spans="1:49" s="36" customFormat="1" ht="22.15" customHeight="1" x14ac:dyDescent="0.25">
      <c r="A326" s="149" t="s">
        <v>53</v>
      </c>
      <c r="B326" s="149" t="s">
        <v>80</v>
      </c>
      <c r="C326" s="149">
        <v>2016</v>
      </c>
      <c r="D326" s="149" t="s">
        <v>459</v>
      </c>
      <c r="E326" s="149">
        <v>193</v>
      </c>
      <c r="F326" s="149" t="s">
        <v>56</v>
      </c>
      <c r="G326" s="149" t="s">
        <v>57</v>
      </c>
      <c r="H326" s="149" t="s">
        <v>58</v>
      </c>
      <c r="I326" s="149" t="s">
        <v>58</v>
      </c>
      <c r="J326" s="171" t="s">
        <v>293</v>
      </c>
      <c r="K326" s="171" t="s">
        <v>60</v>
      </c>
      <c r="L326" s="171" t="s">
        <v>60</v>
      </c>
      <c r="M326" s="6" t="s">
        <v>75</v>
      </c>
      <c r="N326" s="6" t="s">
        <v>77</v>
      </c>
      <c r="O326" s="6" t="s">
        <v>77</v>
      </c>
      <c r="P326" s="64" t="s">
        <v>175</v>
      </c>
      <c r="Q326" s="12">
        <v>348928</v>
      </c>
      <c r="R326" s="156" t="s">
        <v>77</v>
      </c>
      <c r="S326" s="156" t="s">
        <v>77</v>
      </c>
      <c r="T326" s="156" t="s">
        <v>77</v>
      </c>
      <c r="U326" s="260" t="s">
        <v>175</v>
      </c>
      <c r="V326" s="260" t="s">
        <v>481</v>
      </c>
      <c r="W326" s="229">
        <v>42501</v>
      </c>
      <c r="X326" s="235">
        <v>300800</v>
      </c>
      <c r="Y326" s="232">
        <v>348928</v>
      </c>
      <c r="Z326" s="149" t="s">
        <v>67</v>
      </c>
      <c r="AA326" s="149" t="s">
        <v>68</v>
      </c>
      <c r="AB326" s="149" t="s">
        <v>69</v>
      </c>
      <c r="AC326" s="149" t="s">
        <v>70</v>
      </c>
      <c r="AD326" s="149" t="s">
        <v>293</v>
      </c>
      <c r="AE326" s="149" t="s">
        <v>71</v>
      </c>
      <c r="AF326" s="184">
        <v>42501</v>
      </c>
      <c r="AG326" s="184">
        <v>42506</v>
      </c>
      <c r="AH326" s="149" t="s">
        <v>57</v>
      </c>
      <c r="AI326" s="149" t="s">
        <v>72</v>
      </c>
      <c r="AJ326" s="149" t="s">
        <v>73</v>
      </c>
      <c r="AK326" s="149" t="s">
        <v>72</v>
      </c>
      <c r="AL326" s="149" t="s">
        <v>72</v>
      </c>
      <c r="AM326" s="149" t="s">
        <v>72</v>
      </c>
      <c r="AN326" s="149" t="s">
        <v>72</v>
      </c>
      <c r="AO326" s="149" t="s">
        <v>74</v>
      </c>
      <c r="AP326" s="149" t="s">
        <v>74</v>
      </c>
      <c r="AQ326" s="149" t="s">
        <v>74</v>
      </c>
      <c r="AR326" s="149" t="s">
        <v>74</v>
      </c>
      <c r="AS326" s="149" t="s">
        <v>74</v>
      </c>
      <c r="AT326" s="149" t="s">
        <v>74</v>
      </c>
      <c r="AU326" s="149" t="s">
        <v>74</v>
      </c>
      <c r="AV326" s="149" t="s">
        <v>74</v>
      </c>
      <c r="AW326" s="149" t="s">
        <v>74</v>
      </c>
    </row>
    <row r="327" spans="1:49" s="36" customFormat="1" ht="22.15" customHeight="1" x14ac:dyDescent="0.25">
      <c r="A327" s="150"/>
      <c r="B327" s="150"/>
      <c r="C327" s="150"/>
      <c r="D327" s="150"/>
      <c r="E327" s="150"/>
      <c r="F327" s="150"/>
      <c r="G327" s="150"/>
      <c r="H327" s="150"/>
      <c r="I327" s="150"/>
      <c r="J327" s="171"/>
      <c r="K327" s="171"/>
      <c r="L327" s="171"/>
      <c r="M327" s="6" t="s">
        <v>75</v>
      </c>
      <c r="N327" s="6" t="s">
        <v>77</v>
      </c>
      <c r="O327" s="6" t="s">
        <v>77</v>
      </c>
      <c r="P327" s="64" t="s">
        <v>79</v>
      </c>
      <c r="Q327" s="12">
        <v>376867.76</v>
      </c>
      <c r="R327" s="147"/>
      <c r="S327" s="147"/>
      <c r="T327" s="147"/>
      <c r="U327" s="261"/>
      <c r="V327" s="261"/>
      <c r="W327" s="230"/>
      <c r="X327" s="236"/>
      <c r="Y327" s="233"/>
      <c r="Z327" s="150"/>
      <c r="AA327" s="150"/>
      <c r="AB327" s="150"/>
      <c r="AC327" s="150"/>
      <c r="AD327" s="150"/>
      <c r="AE327" s="150"/>
      <c r="AF327" s="185"/>
      <c r="AG327" s="185"/>
      <c r="AH327" s="150"/>
      <c r="AI327" s="150"/>
      <c r="AJ327" s="150"/>
      <c r="AK327" s="150"/>
      <c r="AL327" s="150"/>
      <c r="AM327" s="150"/>
      <c r="AN327" s="150"/>
      <c r="AO327" s="150"/>
      <c r="AP327" s="150"/>
      <c r="AQ327" s="150"/>
      <c r="AR327" s="150"/>
      <c r="AS327" s="150"/>
      <c r="AT327" s="150"/>
      <c r="AU327" s="150"/>
      <c r="AV327" s="150"/>
      <c r="AW327" s="150"/>
    </row>
    <row r="328" spans="1:49" s="36" customFormat="1" ht="22.15" customHeight="1" x14ac:dyDescent="0.25">
      <c r="A328" s="151"/>
      <c r="B328" s="151"/>
      <c r="C328" s="151"/>
      <c r="D328" s="151"/>
      <c r="E328" s="151"/>
      <c r="F328" s="151"/>
      <c r="G328" s="151"/>
      <c r="H328" s="151"/>
      <c r="I328" s="151"/>
      <c r="J328" s="171"/>
      <c r="K328" s="171"/>
      <c r="L328" s="171"/>
      <c r="M328" s="7" t="s">
        <v>279</v>
      </c>
      <c r="N328" s="64" t="s">
        <v>280</v>
      </c>
      <c r="O328" s="7" t="s">
        <v>281</v>
      </c>
      <c r="P328" s="10" t="s">
        <v>64</v>
      </c>
      <c r="Q328" s="12">
        <v>366397.6</v>
      </c>
      <c r="R328" s="148"/>
      <c r="S328" s="148"/>
      <c r="T328" s="148"/>
      <c r="U328" s="262"/>
      <c r="V328" s="262"/>
      <c r="W328" s="231"/>
      <c r="X328" s="237"/>
      <c r="Y328" s="234"/>
      <c r="Z328" s="151"/>
      <c r="AA328" s="151"/>
      <c r="AB328" s="151"/>
      <c r="AC328" s="151"/>
      <c r="AD328" s="151"/>
      <c r="AE328" s="151"/>
      <c r="AF328" s="186"/>
      <c r="AG328" s="186"/>
      <c r="AH328" s="151"/>
      <c r="AI328" s="151"/>
      <c r="AJ328" s="151"/>
      <c r="AK328" s="151"/>
      <c r="AL328" s="151"/>
      <c r="AM328" s="151"/>
      <c r="AN328" s="151"/>
      <c r="AO328" s="151"/>
      <c r="AP328" s="151"/>
      <c r="AQ328" s="151"/>
      <c r="AR328" s="151"/>
      <c r="AS328" s="151"/>
      <c r="AT328" s="151"/>
      <c r="AU328" s="151"/>
      <c r="AV328" s="151"/>
      <c r="AW328" s="151"/>
    </row>
    <row r="329" spans="1:49" s="36" customFormat="1" ht="22.15" customHeight="1" x14ac:dyDescent="0.25">
      <c r="A329" s="149" t="s">
        <v>53</v>
      </c>
      <c r="B329" s="149" t="s">
        <v>80</v>
      </c>
      <c r="C329" s="149">
        <v>2016</v>
      </c>
      <c r="D329" s="149" t="s">
        <v>459</v>
      </c>
      <c r="E329" s="149">
        <v>194</v>
      </c>
      <c r="F329" s="149" t="s">
        <v>56</v>
      </c>
      <c r="G329" s="149" t="s">
        <v>57</v>
      </c>
      <c r="H329" s="149" t="s">
        <v>58</v>
      </c>
      <c r="I329" s="149" t="s">
        <v>58</v>
      </c>
      <c r="J329" s="171" t="s">
        <v>293</v>
      </c>
      <c r="K329" s="171" t="s">
        <v>60</v>
      </c>
      <c r="L329" s="171" t="s">
        <v>60</v>
      </c>
      <c r="M329" s="6" t="s">
        <v>75</v>
      </c>
      <c r="N329" s="6" t="s">
        <v>77</v>
      </c>
      <c r="O329" s="6" t="s">
        <v>77</v>
      </c>
      <c r="P329" s="64" t="s">
        <v>175</v>
      </c>
      <c r="Q329" s="12">
        <v>236815.16</v>
      </c>
      <c r="R329" s="156" t="s">
        <v>77</v>
      </c>
      <c r="S329" s="156" t="s">
        <v>77</v>
      </c>
      <c r="T329" s="156" t="s">
        <v>77</v>
      </c>
      <c r="U329" s="260" t="s">
        <v>175</v>
      </c>
      <c r="V329" s="260" t="s">
        <v>482</v>
      </c>
      <c r="W329" s="229">
        <v>42501</v>
      </c>
      <c r="X329" s="235">
        <v>204151</v>
      </c>
      <c r="Y329" s="232">
        <v>236815.16</v>
      </c>
      <c r="Z329" s="149" t="s">
        <v>67</v>
      </c>
      <c r="AA329" s="149" t="s">
        <v>68</v>
      </c>
      <c r="AB329" s="149" t="s">
        <v>69</v>
      </c>
      <c r="AC329" s="149" t="s">
        <v>70</v>
      </c>
      <c r="AD329" s="149" t="s">
        <v>293</v>
      </c>
      <c r="AE329" s="149" t="s">
        <v>71</v>
      </c>
      <c r="AF329" s="184">
        <v>42501</v>
      </c>
      <c r="AG329" s="184">
        <v>42506</v>
      </c>
      <c r="AH329" s="149" t="s">
        <v>57</v>
      </c>
      <c r="AI329" s="149" t="s">
        <v>72</v>
      </c>
      <c r="AJ329" s="149" t="s">
        <v>73</v>
      </c>
      <c r="AK329" s="149" t="s">
        <v>72</v>
      </c>
      <c r="AL329" s="149" t="s">
        <v>72</v>
      </c>
      <c r="AM329" s="149" t="s">
        <v>72</v>
      </c>
      <c r="AN329" s="149" t="s">
        <v>72</v>
      </c>
      <c r="AO329" s="149" t="s">
        <v>74</v>
      </c>
      <c r="AP329" s="149" t="s">
        <v>74</v>
      </c>
      <c r="AQ329" s="149" t="s">
        <v>74</v>
      </c>
      <c r="AR329" s="149" t="s">
        <v>74</v>
      </c>
      <c r="AS329" s="149" t="s">
        <v>74</v>
      </c>
      <c r="AT329" s="149" t="s">
        <v>74</v>
      </c>
      <c r="AU329" s="149" t="s">
        <v>74</v>
      </c>
      <c r="AV329" s="149" t="s">
        <v>74</v>
      </c>
      <c r="AW329" s="149" t="s">
        <v>74</v>
      </c>
    </row>
    <row r="330" spans="1:49" s="36" customFormat="1" ht="22.15" customHeight="1" x14ac:dyDescent="0.25">
      <c r="A330" s="150"/>
      <c r="B330" s="150"/>
      <c r="C330" s="150"/>
      <c r="D330" s="150"/>
      <c r="E330" s="150"/>
      <c r="F330" s="150"/>
      <c r="G330" s="150"/>
      <c r="H330" s="150"/>
      <c r="I330" s="150"/>
      <c r="J330" s="171"/>
      <c r="K330" s="171"/>
      <c r="L330" s="171"/>
      <c r="M330" s="6" t="s">
        <v>75</v>
      </c>
      <c r="N330" s="6" t="s">
        <v>77</v>
      </c>
      <c r="O330" s="6" t="s">
        <v>77</v>
      </c>
      <c r="P330" s="64" t="s">
        <v>79</v>
      </c>
      <c r="Q330" s="12">
        <v>255774.2</v>
      </c>
      <c r="R330" s="147"/>
      <c r="S330" s="147"/>
      <c r="T330" s="147"/>
      <c r="U330" s="261"/>
      <c r="V330" s="261"/>
      <c r="W330" s="230"/>
      <c r="X330" s="236"/>
      <c r="Y330" s="233"/>
      <c r="Z330" s="150"/>
      <c r="AA330" s="150"/>
      <c r="AB330" s="150"/>
      <c r="AC330" s="150"/>
      <c r="AD330" s="150"/>
      <c r="AE330" s="150"/>
      <c r="AF330" s="185"/>
      <c r="AG330" s="185"/>
      <c r="AH330" s="150"/>
      <c r="AI330" s="150"/>
      <c r="AJ330" s="150"/>
      <c r="AK330" s="150"/>
      <c r="AL330" s="150"/>
      <c r="AM330" s="150"/>
      <c r="AN330" s="150"/>
      <c r="AO330" s="150"/>
      <c r="AP330" s="150"/>
      <c r="AQ330" s="150"/>
      <c r="AR330" s="150"/>
      <c r="AS330" s="150"/>
      <c r="AT330" s="150"/>
      <c r="AU330" s="150"/>
      <c r="AV330" s="150"/>
      <c r="AW330" s="150"/>
    </row>
    <row r="331" spans="1:49" s="36" customFormat="1" ht="25.9" customHeight="1" x14ac:dyDescent="0.25">
      <c r="A331" s="151"/>
      <c r="B331" s="151"/>
      <c r="C331" s="151"/>
      <c r="D331" s="151"/>
      <c r="E331" s="151"/>
      <c r="F331" s="151"/>
      <c r="G331" s="151"/>
      <c r="H331" s="151"/>
      <c r="I331" s="151"/>
      <c r="J331" s="171"/>
      <c r="K331" s="171"/>
      <c r="L331" s="171"/>
      <c r="M331" s="7" t="s">
        <v>279</v>
      </c>
      <c r="N331" s="64" t="s">
        <v>280</v>
      </c>
      <c r="O331" s="7" t="s">
        <v>281</v>
      </c>
      <c r="P331" s="10" t="s">
        <v>64</v>
      </c>
      <c r="Q331" s="12">
        <v>248657.6</v>
      </c>
      <c r="R331" s="148"/>
      <c r="S331" s="148"/>
      <c r="T331" s="148"/>
      <c r="U331" s="262"/>
      <c r="V331" s="262"/>
      <c r="W331" s="231"/>
      <c r="X331" s="237"/>
      <c r="Y331" s="234"/>
      <c r="Z331" s="151"/>
      <c r="AA331" s="151"/>
      <c r="AB331" s="151"/>
      <c r="AC331" s="151"/>
      <c r="AD331" s="151"/>
      <c r="AE331" s="151"/>
      <c r="AF331" s="186"/>
      <c r="AG331" s="186"/>
      <c r="AH331" s="151"/>
      <c r="AI331" s="151"/>
      <c r="AJ331" s="151"/>
      <c r="AK331" s="151"/>
      <c r="AL331" s="151"/>
      <c r="AM331" s="151"/>
      <c r="AN331" s="151"/>
      <c r="AO331" s="151"/>
      <c r="AP331" s="151"/>
      <c r="AQ331" s="151"/>
      <c r="AR331" s="151"/>
      <c r="AS331" s="151"/>
      <c r="AT331" s="151"/>
      <c r="AU331" s="151"/>
      <c r="AV331" s="151"/>
      <c r="AW331" s="151"/>
    </row>
    <row r="332" spans="1:49" s="36" customFormat="1" ht="22.15" customHeight="1" x14ac:dyDescent="0.25">
      <c r="A332" s="149" t="s">
        <v>53</v>
      </c>
      <c r="B332" s="149" t="s">
        <v>80</v>
      </c>
      <c r="C332" s="149">
        <v>2016</v>
      </c>
      <c r="D332" s="149" t="s">
        <v>459</v>
      </c>
      <c r="E332" s="149">
        <v>196</v>
      </c>
      <c r="F332" s="149" t="s">
        <v>135</v>
      </c>
      <c r="G332" s="149" t="s">
        <v>57</v>
      </c>
      <c r="H332" s="149" t="s">
        <v>58</v>
      </c>
      <c r="I332" s="149" t="s">
        <v>58</v>
      </c>
      <c r="J332" s="171" t="s">
        <v>460</v>
      </c>
      <c r="K332" s="171" t="s">
        <v>93</v>
      </c>
      <c r="L332" s="171" t="s">
        <v>93</v>
      </c>
      <c r="M332" s="6" t="s">
        <v>75</v>
      </c>
      <c r="N332" s="6" t="s">
        <v>77</v>
      </c>
      <c r="O332" s="6" t="s">
        <v>77</v>
      </c>
      <c r="P332" s="64" t="s">
        <v>196</v>
      </c>
      <c r="Q332" s="12">
        <v>376190.32</v>
      </c>
      <c r="R332" s="156" t="s">
        <v>77</v>
      </c>
      <c r="S332" s="156" t="s">
        <v>77</v>
      </c>
      <c r="T332" s="156" t="s">
        <v>77</v>
      </c>
      <c r="U332" s="260" t="s">
        <v>196</v>
      </c>
      <c r="V332" s="260" t="s">
        <v>483</v>
      </c>
      <c r="W332" s="229">
        <v>42502</v>
      </c>
      <c r="X332" s="235">
        <v>324302</v>
      </c>
      <c r="Y332" s="232">
        <v>376190.32</v>
      </c>
      <c r="Z332" s="149" t="s">
        <v>67</v>
      </c>
      <c r="AA332" s="149" t="s">
        <v>68</v>
      </c>
      <c r="AB332" s="149" t="s">
        <v>69</v>
      </c>
      <c r="AC332" s="149" t="s">
        <v>70</v>
      </c>
      <c r="AD332" s="149" t="s">
        <v>462</v>
      </c>
      <c r="AE332" s="149" t="s">
        <v>71</v>
      </c>
      <c r="AF332" s="184">
        <v>42502</v>
      </c>
      <c r="AG332" s="184">
        <v>42502</v>
      </c>
      <c r="AH332" s="149" t="s">
        <v>57</v>
      </c>
      <c r="AI332" s="149" t="s">
        <v>72</v>
      </c>
      <c r="AJ332" s="149" t="s">
        <v>73</v>
      </c>
      <c r="AK332" s="149" t="s">
        <v>72</v>
      </c>
      <c r="AL332" s="149" t="s">
        <v>72</v>
      </c>
      <c r="AM332" s="149" t="s">
        <v>72</v>
      </c>
      <c r="AN332" s="149" t="s">
        <v>72</v>
      </c>
      <c r="AO332" s="149" t="s">
        <v>74</v>
      </c>
      <c r="AP332" s="149" t="s">
        <v>74</v>
      </c>
      <c r="AQ332" s="149" t="s">
        <v>74</v>
      </c>
      <c r="AR332" s="149" t="s">
        <v>74</v>
      </c>
      <c r="AS332" s="149" t="s">
        <v>74</v>
      </c>
      <c r="AT332" s="149" t="s">
        <v>74</v>
      </c>
      <c r="AU332" s="149" t="s">
        <v>74</v>
      </c>
      <c r="AV332" s="149" t="s">
        <v>74</v>
      </c>
      <c r="AW332" s="149" t="s">
        <v>74</v>
      </c>
    </row>
    <row r="333" spans="1:49" s="36" customFormat="1" ht="22.15" customHeight="1" x14ac:dyDescent="0.25">
      <c r="A333" s="150"/>
      <c r="B333" s="150"/>
      <c r="C333" s="150"/>
      <c r="D333" s="150"/>
      <c r="E333" s="150"/>
      <c r="F333" s="150"/>
      <c r="G333" s="150"/>
      <c r="H333" s="150"/>
      <c r="I333" s="150"/>
      <c r="J333" s="171"/>
      <c r="K333" s="171"/>
      <c r="L333" s="171"/>
      <c r="M333" s="6" t="s">
        <v>75</v>
      </c>
      <c r="N333" s="6" t="s">
        <v>77</v>
      </c>
      <c r="O333" s="6" t="s">
        <v>77</v>
      </c>
      <c r="P333" s="11" t="s">
        <v>121</v>
      </c>
      <c r="Q333" s="12">
        <v>394998.56</v>
      </c>
      <c r="R333" s="147"/>
      <c r="S333" s="147"/>
      <c r="T333" s="147"/>
      <c r="U333" s="261"/>
      <c r="V333" s="261"/>
      <c r="W333" s="230"/>
      <c r="X333" s="236"/>
      <c r="Y333" s="233"/>
      <c r="Z333" s="150"/>
      <c r="AA333" s="150"/>
      <c r="AB333" s="150"/>
      <c r="AC333" s="150"/>
      <c r="AD333" s="150"/>
      <c r="AE333" s="150"/>
      <c r="AF333" s="185"/>
      <c r="AG333" s="185"/>
      <c r="AH333" s="150"/>
      <c r="AI333" s="150"/>
      <c r="AJ333" s="150"/>
      <c r="AK333" s="150"/>
      <c r="AL333" s="150"/>
      <c r="AM333" s="150"/>
      <c r="AN333" s="150"/>
      <c r="AO333" s="150"/>
      <c r="AP333" s="150"/>
      <c r="AQ333" s="150"/>
      <c r="AR333" s="150"/>
      <c r="AS333" s="150"/>
      <c r="AT333" s="150"/>
      <c r="AU333" s="150"/>
      <c r="AV333" s="150"/>
      <c r="AW333" s="150"/>
    </row>
    <row r="334" spans="1:49" s="36" customFormat="1" ht="25.9" customHeight="1" x14ac:dyDescent="0.25">
      <c r="A334" s="151"/>
      <c r="B334" s="151"/>
      <c r="C334" s="151"/>
      <c r="D334" s="151"/>
      <c r="E334" s="151"/>
      <c r="F334" s="151"/>
      <c r="G334" s="151"/>
      <c r="H334" s="151"/>
      <c r="I334" s="151"/>
      <c r="J334" s="171"/>
      <c r="K334" s="171"/>
      <c r="L334" s="171"/>
      <c r="M334" s="6" t="s">
        <v>75</v>
      </c>
      <c r="N334" s="6" t="s">
        <v>77</v>
      </c>
      <c r="O334" s="6" t="s">
        <v>77</v>
      </c>
      <c r="P334" s="11" t="s">
        <v>175</v>
      </c>
      <c r="Q334" s="12">
        <v>410029.84</v>
      </c>
      <c r="R334" s="148"/>
      <c r="S334" s="148"/>
      <c r="T334" s="148"/>
      <c r="U334" s="262"/>
      <c r="V334" s="262"/>
      <c r="W334" s="231"/>
      <c r="X334" s="237"/>
      <c r="Y334" s="234"/>
      <c r="Z334" s="151"/>
      <c r="AA334" s="151"/>
      <c r="AB334" s="151"/>
      <c r="AC334" s="151"/>
      <c r="AD334" s="151"/>
      <c r="AE334" s="151"/>
      <c r="AF334" s="186"/>
      <c r="AG334" s="186"/>
      <c r="AH334" s="151"/>
      <c r="AI334" s="151"/>
      <c r="AJ334" s="151"/>
      <c r="AK334" s="151"/>
      <c r="AL334" s="151"/>
      <c r="AM334" s="151"/>
      <c r="AN334" s="151"/>
      <c r="AO334" s="151"/>
      <c r="AP334" s="151"/>
      <c r="AQ334" s="151"/>
      <c r="AR334" s="151"/>
      <c r="AS334" s="151"/>
      <c r="AT334" s="151"/>
      <c r="AU334" s="151"/>
      <c r="AV334" s="151"/>
      <c r="AW334" s="151"/>
    </row>
    <row r="335" spans="1:49" s="36" customFormat="1" ht="22.15" customHeight="1" x14ac:dyDescent="0.25">
      <c r="A335" s="149" t="s">
        <v>53</v>
      </c>
      <c r="B335" s="149" t="s">
        <v>80</v>
      </c>
      <c r="C335" s="149">
        <v>2016</v>
      </c>
      <c r="D335" s="149" t="s">
        <v>459</v>
      </c>
      <c r="E335" s="149">
        <v>197</v>
      </c>
      <c r="F335" s="149" t="s">
        <v>135</v>
      </c>
      <c r="G335" s="149" t="s">
        <v>57</v>
      </c>
      <c r="H335" s="149" t="s">
        <v>58</v>
      </c>
      <c r="I335" s="149" t="s">
        <v>58</v>
      </c>
      <c r="J335" s="171" t="s">
        <v>460</v>
      </c>
      <c r="K335" s="171" t="s">
        <v>93</v>
      </c>
      <c r="L335" s="171" t="s">
        <v>93</v>
      </c>
      <c r="M335" s="6" t="s">
        <v>75</v>
      </c>
      <c r="N335" s="6" t="s">
        <v>77</v>
      </c>
      <c r="O335" s="6" t="s">
        <v>77</v>
      </c>
      <c r="P335" s="64" t="s">
        <v>196</v>
      </c>
      <c r="Q335" s="12">
        <v>356124.64</v>
      </c>
      <c r="R335" s="156" t="s">
        <v>77</v>
      </c>
      <c r="S335" s="156" t="s">
        <v>77</v>
      </c>
      <c r="T335" s="156" t="s">
        <v>77</v>
      </c>
      <c r="U335" s="260" t="s">
        <v>196</v>
      </c>
      <c r="V335" s="260" t="s">
        <v>484</v>
      </c>
      <c r="W335" s="229">
        <v>42502</v>
      </c>
      <c r="X335" s="235">
        <v>307004</v>
      </c>
      <c r="Y335" s="232">
        <v>356124.64</v>
      </c>
      <c r="Z335" s="149" t="s">
        <v>67</v>
      </c>
      <c r="AA335" s="149" t="s">
        <v>68</v>
      </c>
      <c r="AB335" s="149" t="s">
        <v>69</v>
      </c>
      <c r="AC335" s="149" t="s">
        <v>70</v>
      </c>
      <c r="AD335" s="149" t="s">
        <v>462</v>
      </c>
      <c r="AE335" s="149" t="s">
        <v>71</v>
      </c>
      <c r="AF335" s="184">
        <v>42502</v>
      </c>
      <c r="AG335" s="184">
        <v>42502</v>
      </c>
      <c r="AH335" s="149" t="s">
        <v>57</v>
      </c>
      <c r="AI335" s="149" t="s">
        <v>72</v>
      </c>
      <c r="AJ335" s="149" t="s">
        <v>73</v>
      </c>
      <c r="AK335" s="149" t="s">
        <v>72</v>
      </c>
      <c r="AL335" s="149" t="s">
        <v>72</v>
      </c>
      <c r="AM335" s="149" t="s">
        <v>72</v>
      </c>
      <c r="AN335" s="149" t="s">
        <v>72</v>
      </c>
      <c r="AO335" s="149" t="s">
        <v>74</v>
      </c>
      <c r="AP335" s="149" t="s">
        <v>74</v>
      </c>
      <c r="AQ335" s="149" t="s">
        <v>74</v>
      </c>
      <c r="AR335" s="149" t="s">
        <v>74</v>
      </c>
      <c r="AS335" s="149" t="s">
        <v>74</v>
      </c>
      <c r="AT335" s="149" t="s">
        <v>74</v>
      </c>
      <c r="AU335" s="149" t="s">
        <v>74</v>
      </c>
      <c r="AV335" s="149" t="s">
        <v>74</v>
      </c>
      <c r="AW335" s="149" t="s">
        <v>74</v>
      </c>
    </row>
    <row r="336" spans="1:49" s="36" customFormat="1" ht="22.15" customHeight="1" x14ac:dyDescent="0.25">
      <c r="A336" s="150"/>
      <c r="B336" s="150"/>
      <c r="C336" s="150"/>
      <c r="D336" s="150"/>
      <c r="E336" s="150"/>
      <c r="F336" s="150"/>
      <c r="G336" s="150"/>
      <c r="H336" s="150"/>
      <c r="I336" s="150"/>
      <c r="J336" s="171"/>
      <c r="K336" s="171"/>
      <c r="L336" s="171"/>
      <c r="M336" s="6" t="s">
        <v>75</v>
      </c>
      <c r="N336" s="6" t="s">
        <v>77</v>
      </c>
      <c r="O336" s="6" t="s">
        <v>77</v>
      </c>
      <c r="P336" s="64" t="s">
        <v>112</v>
      </c>
      <c r="Q336" s="12">
        <v>373920.2</v>
      </c>
      <c r="R336" s="147"/>
      <c r="S336" s="147"/>
      <c r="T336" s="147"/>
      <c r="U336" s="261"/>
      <c r="V336" s="261"/>
      <c r="W336" s="230"/>
      <c r="X336" s="236"/>
      <c r="Y336" s="233"/>
      <c r="Z336" s="150"/>
      <c r="AA336" s="150"/>
      <c r="AB336" s="150"/>
      <c r="AC336" s="150"/>
      <c r="AD336" s="150"/>
      <c r="AE336" s="150"/>
      <c r="AF336" s="185"/>
      <c r="AG336" s="185"/>
      <c r="AH336" s="150"/>
      <c r="AI336" s="150"/>
      <c r="AJ336" s="150"/>
      <c r="AK336" s="150"/>
      <c r="AL336" s="150"/>
      <c r="AM336" s="150"/>
      <c r="AN336" s="150"/>
      <c r="AO336" s="150"/>
      <c r="AP336" s="150"/>
      <c r="AQ336" s="150"/>
      <c r="AR336" s="150"/>
      <c r="AS336" s="150"/>
      <c r="AT336" s="150"/>
      <c r="AU336" s="150"/>
      <c r="AV336" s="150"/>
      <c r="AW336" s="150"/>
    </row>
    <row r="337" spans="1:49" s="36" customFormat="1" ht="22.15" customHeight="1" x14ac:dyDescent="0.25">
      <c r="A337" s="151"/>
      <c r="B337" s="151"/>
      <c r="C337" s="151"/>
      <c r="D337" s="151"/>
      <c r="E337" s="151"/>
      <c r="F337" s="151"/>
      <c r="G337" s="151"/>
      <c r="H337" s="151"/>
      <c r="I337" s="151"/>
      <c r="J337" s="171"/>
      <c r="K337" s="171"/>
      <c r="L337" s="171"/>
      <c r="M337" s="6" t="s">
        <v>75</v>
      </c>
      <c r="N337" s="6" t="s">
        <v>77</v>
      </c>
      <c r="O337" s="6" t="s">
        <v>77</v>
      </c>
      <c r="P337" s="11" t="s">
        <v>175</v>
      </c>
      <c r="Q337" s="12">
        <v>384592.2</v>
      </c>
      <c r="R337" s="148"/>
      <c r="S337" s="148"/>
      <c r="T337" s="148"/>
      <c r="U337" s="262"/>
      <c r="V337" s="262"/>
      <c r="W337" s="231"/>
      <c r="X337" s="237"/>
      <c r="Y337" s="234"/>
      <c r="Z337" s="151"/>
      <c r="AA337" s="151"/>
      <c r="AB337" s="151"/>
      <c r="AC337" s="151"/>
      <c r="AD337" s="151"/>
      <c r="AE337" s="151"/>
      <c r="AF337" s="186"/>
      <c r="AG337" s="186"/>
      <c r="AH337" s="151"/>
      <c r="AI337" s="151"/>
      <c r="AJ337" s="151"/>
      <c r="AK337" s="151"/>
      <c r="AL337" s="151"/>
      <c r="AM337" s="151"/>
      <c r="AN337" s="151"/>
      <c r="AO337" s="151"/>
      <c r="AP337" s="151"/>
      <c r="AQ337" s="151"/>
      <c r="AR337" s="151"/>
      <c r="AS337" s="151"/>
      <c r="AT337" s="151"/>
      <c r="AU337" s="151"/>
      <c r="AV337" s="151"/>
      <c r="AW337" s="151"/>
    </row>
    <row r="338" spans="1:49" s="36" customFormat="1" ht="22.15" customHeight="1" x14ac:dyDescent="0.25">
      <c r="A338" s="149" t="s">
        <v>53</v>
      </c>
      <c r="B338" s="149" t="s">
        <v>80</v>
      </c>
      <c r="C338" s="149">
        <v>2016</v>
      </c>
      <c r="D338" s="149" t="s">
        <v>459</v>
      </c>
      <c r="E338" s="149">
        <v>198</v>
      </c>
      <c r="F338" s="149" t="s">
        <v>135</v>
      </c>
      <c r="G338" s="149" t="s">
        <v>57</v>
      </c>
      <c r="H338" s="149" t="s">
        <v>58</v>
      </c>
      <c r="I338" s="149" t="s">
        <v>58</v>
      </c>
      <c r="J338" s="171" t="s">
        <v>460</v>
      </c>
      <c r="K338" s="171" t="s">
        <v>93</v>
      </c>
      <c r="L338" s="171" t="s">
        <v>93</v>
      </c>
      <c r="M338" s="6" t="s">
        <v>75</v>
      </c>
      <c r="N338" s="6" t="s">
        <v>77</v>
      </c>
      <c r="O338" s="6" t="s">
        <v>77</v>
      </c>
      <c r="P338" s="11" t="s">
        <v>175</v>
      </c>
      <c r="Q338" s="12">
        <v>367024</v>
      </c>
      <c r="R338" s="156" t="s">
        <v>77</v>
      </c>
      <c r="S338" s="156" t="s">
        <v>77</v>
      </c>
      <c r="T338" s="156" t="s">
        <v>77</v>
      </c>
      <c r="U338" s="260" t="s">
        <v>175</v>
      </c>
      <c r="V338" s="260" t="s">
        <v>485</v>
      </c>
      <c r="W338" s="229">
        <v>42502</v>
      </c>
      <c r="X338" s="235">
        <v>316400</v>
      </c>
      <c r="Y338" s="232">
        <v>367024</v>
      </c>
      <c r="Z338" s="149" t="s">
        <v>67</v>
      </c>
      <c r="AA338" s="149" t="s">
        <v>68</v>
      </c>
      <c r="AB338" s="149" t="s">
        <v>69</v>
      </c>
      <c r="AC338" s="149" t="s">
        <v>70</v>
      </c>
      <c r="AD338" s="149" t="s">
        <v>462</v>
      </c>
      <c r="AE338" s="149" t="s">
        <v>71</v>
      </c>
      <c r="AF338" s="184">
        <v>42502</v>
      </c>
      <c r="AG338" s="184">
        <v>42502</v>
      </c>
      <c r="AH338" s="149" t="s">
        <v>57</v>
      </c>
      <c r="AI338" s="149" t="s">
        <v>72</v>
      </c>
      <c r="AJ338" s="149" t="s">
        <v>73</v>
      </c>
      <c r="AK338" s="149" t="s">
        <v>72</v>
      </c>
      <c r="AL338" s="149" t="s">
        <v>72</v>
      </c>
      <c r="AM338" s="149" t="s">
        <v>72</v>
      </c>
      <c r="AN338" s="149" t="s">
        <v>72</v>
      </c>
      <c r="AO338" s="149" t="s">
        <v>74</v>
      </c>
      <c r="AP338" s="149" t="s">
        <v>74</v>
      </c>
      <c r="AQ338" s="149" t="s">
        <v>74</v>
      </c>
      <c r="AR338" s="149" t="s">
        <v>74</v>
      </c>
      <c r="AS338" s="149" t="s">
        <v>74</v>
      </c>
      <c r="AT338" s="149" t="s">
        <v>74</v>
      </c>
      <c r="AU338" s="149" t="s">
        <v>74</v>
      </c>
      <c r="AV338" s="149" t="s">
        <v>74</v>
      </c>
      <c r="AW338" s="149" t="s">
        <v>74</v>
      </c>
    </row>
    <row r="339" spans="1:49" s="36" customFormat="1" ht="22.15" customHeight="1" x14ac:dyDescent="0.25">
      <c r="A339" s="150"/>
      <c r="B339" s="150"/>
      <c r="C339" s="150"/>
      <c r="D339" s="150"/>
      <c r="E339" s="150"/>
      <c r="F339" s="150"/>
      <c r="G339" s="150"/>
      <c r="H339" s="150"/>
      <c r="I339" s="150"/>
      <c r="J339" s="171"/>
      <c r="K339" s="171"/>
      <c r="L339" s="171"/>
      <c r="M339" s="6" t="s">
        <v>75</v>
      </c>
      <c r="N339" s="6" t="s">
        <v>77</v>
      </c>
      <c r="O339" s="6" t="s">
        <v>77</v>
      </c>
      <c r="P339" s="64" t="s">
        <v>196</v>
      </c>
      <c r="Q339" s="12">
        <v>378034.72</v>
      </c>
      <c r="R339" s="147"/>
      <c r="S339" s="147"/>
      <c r="T339" s="147"/>
      <c r="U339" s="261"/>
      <c r="V339" s="261"/>
      <c r="W339" s="230"/>
      <c r="X339" s="236"/>
      <c r="Y339" s="233"/>
      <c r="Z339" s="150"/>
      <c r="AA339" s="150"/>
      <c r="AB339" s="150"/>
      <c r="AC339" s="150"/>
      <c r="AD339" s="150"/>
      <c r="AE339" s="150"/>
      <c r="AF339" s="185"/>
      <c r="AG339" s="185"/>
      <c r="AH339" s="150"/>
      <c r="AI339" s="150"/>
      <c r="AJ339" s="150"/>
      <c r="AK339" s="150"/>
      <c r="AL339" s="150"/>
      <c r="AM339" s="150"/>
      <c r="AN339" s="150"/>
      <c r="AO339" s="150"/>
      <c r="AP339" s="150"/>
      <c r="AQ339" s="150"/>
      <c r="AR339" s="150"/>
      <c r="AS339" s="150"/>
      <c r="AT339" s="150"/>
      <c r="AU339" s="150"/>
      <c r="AV339" s="150"/>
      <c r="AW339" s="150"/>
    </row>
    <row r="340" spans="1:49" s="36" customFormat="1" ht="22.15" customHeight="1" x14ac:dyDescent="0.25">
      <c r="A340" s="151"/>
      <c r="B340" s="151"/>
      <c r="C340" s="151"/>
      <c r="D340" s="151"/>
      <c r="E340" s="151"/>
      <c r="F340" s="151"/>
      <c r="G340" s="151"/>
      <c r="H340" s="151"/>
      <c r="I340" s="151"/>
      <c r="J340" s="171"/>
      <c r="K340" s="171"/>
      <c r="L340" s="171"/>
      <c r="M340" s="6" t="s">
        <v>75</v>
      </c>
      <c r="N340" s="6" t="s">
        <v>77</v>
      </c>
      <c r="O340" s="6" t="s">
        <v>77</v>
      </c>
      <c r="P340" s="64" t="s">
        <v>112</v>
      </c>
      <c r="Q340" s="12">
        <v>396385.92</v>
      </c>
      <c r="R340" s="148"/>
      <c r="S340" s="148"/>
      <c r="T340" s="148"/>
      <c r="U340" s="262"/>
      <c r="V340" s="262"/>
      <c r="W340" s="231"/>
      <c r="X340" s="237"/>
      <c r="Y340" s="234"/>
      <c r="Z340" s="151"/>
      <c r="AA340" s="151"/>
      <c r="AB340" s="151"/>
      <c r="AC340" s="151"/>
      <c r="AD340" s="151"/>
      <c r="AE340" s="151"/>
      <c r="AF340" s="186"/>
      <c r="AG340" s="186"/>
      <c r="AH340" s="151"/>
      <c r="AI340" s="151"/>
      <c r="AJ340" s="151"/>
      <c r="AK340" s="151"/>
      <c r="AL340" s="151"/>
      <c r="AM340" s="151"/>
      <c r="AN340" s="151"/>
      <c r="AO340" s="151"/>
      <c r="AP340" s="151"/>
      <c r="AQ340" s="151"/>
      <c r="AR340" s="151"/>
      <c r="AS340" s="151"/>
      <c r="AT340" s="151"/>
      <c r="AU340" s="151"/>
      <c r="AV340" s="151"/>
      <c r="AW340" s="151"/>
    </row>
    <row r="341" spans="1:49" s="36" customFormat="1" ht="22.15" customHeight="1" x14ac:dyDescent="0.25">
      <c r="A341" s="149" t="s">
        <v>53</v>
      </c>
      <c r="B341" s="149" t="s">
        <v>54</v>
      </c>
      <c r="C341" s="149">
        <v>2016</v>
      </c>
      <c r="D341" s="149" t="s">
        <v>459</v>
      </c>
      <c r="E341" s="149">
        <v>199</v>
      </c>
      <c r="F341" s="149" t="s">
        <v>56</v>
      </c>
      <c r="G341" s="149" t="s">
        <v>57</v>
      </c>
      <c r="H341" s="149" t="s">
        <v>58</v>
      </c>
      <c r="I341" s="149" t="s">
        <v>58</v>
      </c>
      <c r="J341" s="171" t="s">
        <v>234</v>
      </c>
      <c r="K341" s="171" t="s">
        <v>60</v>
      </c>
      <c r="L341" s="171" t="s">
        <v>60</v>
      </c>
      <c r="M341" s="6" t="s">
        <v>75</v>
      </c>
      <c r="N341" s="6" t="s">
        <v>77</v>
      </c>
      <c r="O341" s="6" t="s">
        <v>77</v>
      </c>
      <c r="P341" s="64" t="s">
        <v>427</v>
      </c>
      <c r="Q341" s="14">
        <v>30900</v>
      </c>
      <c r="R341" s="156" t="s">
        <v>77</v>
      </c>
      <c r="S341" s="156" t="s">
        <v>77</v>
      </c>
      <c r="T341" s="156" t="s">
        <v>77</v>
      </c>
      <c r="U341" s="260" t="s">
        <v>427</v>
      </c>
      <c r="V341" s="260" t="s">
        <v>486</v>
      </c>
      <c r="W341" s="229">
        <v>42502</v>
      </c>
      <c r="X341" s="235">
        <v>26637.93</v>
      </c>
      <c r="Y341" s="232">
        <v>30900</v>
      </c>
      <c r="Z341" s="149" t="s">
        <v>67</v>
      </c>
      <c r="AA341" s="149" t="s">
        <v>68</v>
      </c>
      <c r="AB341" s="149" t="s">
        <v>69</v>
      </c>
      <c r="AC341" s="149" t="s">
        <v>70</v>
      </c>
      <c r="AD341" s="149" t="s">
        <v>234</v>
      </c>
      <c r="AE341" s="149" t="s">
        <v>71</v>
      </c>
      <c r="AF341" s="184">
        <v>42502</v>
      </c>
      <c r="AG341" s="184">
        <v>42506</v>
      </c>
      <c r="AH341" s="149" t="s">
        <v>57</v>
      </c>
      <c r="AI341" s="149" t="s">
        <v>72</v>
      </c>
      <c r="AJ341" s="149" t="s">
        <v>73</v>
      </c>
      <c r="AK341" s="149" t="s">
        <v>72</v>
      </c>
      <c r="AL341" s="149" t="s">
        <v>72</v>
      </c>
      <c r="AM341" s="149" t="s">
        <v>72</v>
      </c>
      <c r="AN341" s="149" t="s">
        <v>72</v>
      </c>
      <c r="AO341" s="149" t="s">
        <v>74</v>
      </c>
      <c r="AP341" s="149" t="s">
        <v>74</v>
      </c>
      <c r="AQ341" s="149" t="s">
        <v>74</v>
      </c>
      <c r="AR341" s="149" t="s">
        <v>74</v>
      </c>
      <c r="AS341" s="149" t="s">
        <v>74</v>
      </c>
      <c r="AT341" s="149" t="s">
        <v>74</v>
      </c>
      <c r="AU341" s="149" t="s">
        <v>74</v>
      </c>
      <c r="AV341" s="149" t="s">
        <v>74</v>
      </c>
      <c r="AW341" s="149" t="s">
        <v>74</v>
      </c>
    </row>
    <row r="342" spans="1:49" s="36" customFormat="1" ht="22.15" customHeight="1" x14ac:dyDescent="0.25">
      <c r="A342" s="150"/>
      <c r="B342" s="150"/>
      <c r="C342" s="150"/>
      <c r="D342" s="150"/>
      <c r="E342" s="150"/>
      <c r="F342" s="150"/>
      <c r="G342" s="150"/>
      <c r="H342" s="150"/>
      <c r="I342" s="150"/>
      <c r="J342" s="171"/>
      <c r="K342" s="171"/>
      <c r="L342" s="171"/>
      <c r="M342" s="7" t="s">
        <v>240</v>
      </c>
      <c r="N342" s="64" t="s">
        <v>241</v>
      </c>
      <c r="O342" s="7" t="s">
        <v>242</v>
      </c>
      <c r="P342" s="10" t="s">
        <v>64</v>
      </c>
      <c r="Q342" s="12">
        <v>52200</v>
      </c>
      <c r="R342" s="147"/>
      <c r="S342" s="147"/>
      <c r="T342" s="147"/>
      <c r="U342" s="261"/>
      <c r="V342" s="261"/>
      <c r="W342" s="230"/>
      <c r="X342" s="236"/>
      <c r="Y342" s="233"/>
      <c r="Z342" s="150"/>
      <c r="AA342" s="150"/>
      <c r="AB342" s="150"/>
      <c r="AC342" s="150"/>
      <c r="AD342" s="150"/>
      <c r="AE342" s="150"/>
      <c r="AF342" s="185"/>
      <c r="AG342" s="185"/>
      <c r="AH342" s="150"/>
      <c r="AI342" s="150"/>
      <c r="AJ342" s="150"/>
      <c r="AK342" s="150"/>
      <c r="AL342" s="150"/>
      <c r="AM342" s="150"/>
      <c r="AN342" s="150"/>
      <c r="AO342" s="150"/>
      <c r="AP342" s="150"/>
      <c r="AQ342" s="150"/>
      <c r="AR342" s="150"/>
      <c r="AS342" s="150"/>
      <c r="AT342" s="150"/>
      <c r="AU342" s="150"/>
      <c r="AV342" s="150"/>
      <c r="AW342" s="150"/>
    </row>
    <row r="343" spans="1:49" s="36" customFormat="1" ht="22.15" customHeight="1" x14ac:dyDescent="0.25">
      <c r="A343" s="151"/>
      <c r="B343" s="151"/>
      <c r="C343" s="151"/>
      <c r="D343" s="151"/>
      <c r="E343" s="151"/>
      <c r="F343" s="151"/>
      <c r="G343" s="151"/>
      <c r="H343" s="151"/>
      <c r="I343" s="151"/>
      <c r="J343" s="171"/>
      <c r="K343" s="171"/>
      <c r="L343" s="171"/>
      <c r="M343" s="7" t="s">
        <v>237</v>
      </c>
      <c r="N343" s="64" t="s">
        <v>238</v>
      </c>
      <c r="O343" s="7" t="s">
        <v>239</v>
      </c>
      <c r="P343" s="10" t="s">
        <v>64</v>
      </c>
      <c r="Q343" s="12">
        <v>46400</v>
      </c>
      <c r="R343" s="148"/>
      <c r="S343" s="148"/>
      <c r="T343" s="148"/>
      <c r="U343" s="262"/>
      <c r="V343" s="262"/>
      <c r="W343" s="231"/>
      <c r="X343" s="237"/>
      <c r="Y343" s="234"/>
      <c r="Z343" s="151"/>
      <c r="AA343" s="151"/>
      <c r="AB343" s="151"/>
      <c r="AC343" s="151"/>
      <c r="AD343" s="151"/>
      <c r="AE343" s="151"/>
      <c r="AF343" s="186"/>
      <c r="AG343" s="186"/>
      <c r="AH343" s="151"/>
      <c r="AI343" s="151"/>
      <c r="AJ343" s="151"/>
      <c r="AK343" s="151"/>
      <c r="AL343" s="151"/>
      <c r="AM343" s="151"/>
      <c r="AN343" s="151"/>
      <c r="AO343" s="151"/>
      <c r="AP343" s="151"/>
      <c r="AQ343" s="151"/>
      <c r="AR343" s="151"/>
      <c r="AS343" s="151"/>
      <c r="AT343" s="151"/>
      <c r="AU343" s="151"/>
      <c r="AV343" s="151"/>
      <c r="AW343" s="151"/>
    </row>
    <row r="344" spans="1:49" s="36" customFormat="1" ht="22.15" customHeight="1" x14ac:dyDescent="0.25">
      <c r="A344" s="149" t="s">
        <v>53</v>
      </c>
      <c r="B344" s="149" t="s">
        <v>80</v>
      </c>
      <c r="C344" s="149">
        <v>2016</v>
      </c>
      <c r="D344" s="149" t="s">
        <v>459</v>
      </c>
      <c r="E344" s="149">
        <v>215</v>
      </c>
      <c r="F344" s="149" t="s">
        <v>56</v>
      </c>
      <c r="G344" s="149" t="s">
        <v>57</v>
      </c>
      <c r="H344" s="149" t="s">
        <v>58</v>
      </c>
      <c r="I344" s="149" t="s">
        <v>58</v>
      </c>
      <c r="J344" s="149" t="s">
        <v>460</v>
      </c>
      <c r="K344" s="149" t="s">
        <v>487</v>
      </c>
      <c r="L344" s="149" t="s">
        <v>487</v>
      </c>
      <c r="M344" s="6" t="s">
        <v>75</v>
      </c>
      <c r="N344" s="6" t="s">
        <v>77</v>
      </c>
      <c r="O344" s="6" t="s">
        <v>77</v>
      </c>
      <c r="P344" s="64" t="s">
        <v>196</v>
      </c>
      <c r="Q344" s="12">
        <v>62203.09</v>
      </c>
      <c r="R344" s="156" t="s">
        <v>77</v>
      </c>
      <c r="S344" s="156" t="s">
        <v>77</v>
      </c>
      <c r="T344" s="156" t="s">
        <v>77</v>
      </c>
      <c r="U344" s="260" t="s">
        <v>196</v>
      </c>
      <c r="V344" s="260" t="s">
        <v>488</v>
      </c>
      <c r="W344" s="229">
        <v>42508</v>
      </c>
      <c r="X344" s="235">
        <v>53623.35</v>
      </c>
      <c r="Y344" s="232">
        <v>62203.09</v>
      </c>
      <c r="Z344" s="149" t="s">
        <v>67</v>
      </c>
      <c r="AA344" s="149" t="s">
        <v>68</v>
      </c>
      <c r="AB344" s="149" t="s">
        <v>69</v>
      </c>
      <c r="AC344" s="149" t="s">
        <v>70</v>
      </c>
      <c r="AD344" s="149" t="s">
        <v>462</v>
      </c>
      <c r="AE344" s="149" t="s">
        <v>71</v>
      </c>
      <c r="AF344" s="184">
        <v>42508</v>
      </c>
      <c r="AG344" s="184">
        <v>42508</v>
      </c>
      <c r="AH344" s="149" t="s">
        <v>57</v>
      </c>
      <c r="AI344" s="149" t="s">
        <v>72</v>
      </c>
      <c r="AJ344" s="149" t="s">
        <v>73</v>
      </c>
      <c r="AK344" s="149" t="s">
        <v>72</v>
      </c>
      <c r="AL344" s="149" t="s">
        <v>72</v>
      </c>
      <c r="AM344" s="149" t="s">
        <v>72</v>
      </c>
      <c r="AN344" s="149" t="s">
        <v>72</v>
      </c>
      <c r="AO344" s="149" t="s">
        <v>74</v>
      </c>
      <c r="AP344" s="149" t="s">
        <v>74</v>
      </c>
      <c r="AQ344" s="149" t="s">
        <v>74</v>
      </c>
      <c r="AR344" s="149" t="s">
        <v>74</v>
      </c>
      <c r="AS344" s="149" t="s">
        <v>74</v>
      </c>
      <c r="AT344" s="149" t="s">
        <v>74</v>
      </c>
      <c r="AU344" s="149" t="s">
        <v>74</v>
      </c>
      <c r="AV344" s="149" t="s">
        <v>74</v>
      </c>
      <c r="AW344" s="149" t="s">
        <v>74</v>
      </c>
    </row>
    <row r="345" spans="1:49" s="36" customFormat="1" ht="22.15" customHeight="1" x14ac:dyDescent="0.25">
      <c r="A345" s="150"/>
      <c r="B345" s="150"/>
      <c r="C345" s="150"/>
      <c r="D345" s="150"/>
      <c r="E345" s="150"/>
      <c r="F345" s="150"/>
      <c r="G345" s="150"/>
      <c r="H345" s="150"/>
      <c r="I345" s="150"/>
      <c r="J345" s="150"/>
      <c r="K345" s="150"/>
      <c r="L345" s="150"/>
      <c r="M345" s="6" t="s">
        <v>75</v>
      </c>
      <c r="N345" s="6" t="s">
        <v>77</v>
      </c>
      <c r="O345" s="6" t="s">
        <v>77</v>
      </c>
      <c r="P345" s="64" t="s">
        <v>112</v>
      </c>
      <c r="Q345" s="12">
        <v>65311.87</v>
      </c>
      <c r="R345" s="147"/>
      <c r="S345" s="147"/>
      <c r="T345" s="147"/>
      <c r="U345" s="261"/>
      <c r="V345" s="261"/>
      <c r="W345" s="230"/>
      <c r="X345" s="236"/>
      <c r="Y345" s="233"/>
      <c r="Z345" s="150"/>
      <c r="AA345" s="150"/>
      <c r="AB345" s="150"/>
      <c r="AC345" s="150"/>
      <c r="AD345" s="150"/>
      <c r="AE345" s="150"/>
      <c r="AF345" s="185"/>
      <c r="AG345" s="185"/>
      <c r="AH345" s="150"/>
      <c r="AI345" s="150"/>
      <c r="AJ345" s="150"/>
      <c r="AK345" s="150"/>
      <c r="AL345" s="150"/>
      <c r="AM345" s="150"/>
      <c r="AN345" s="150"/>
      <c r="AO345" s="150"/>
      <c r="AP345" s="150"/>
      <c r="AQ345" s="150"/>
      <c r="AR345" s="150"/>
      <c r="AS345" s="150"/>
      <c r="AT345" s="150"/>
      <c r="AU345" s="150"/>
      <c r="AV345" s="150"/>
      <c r="AW345" s="150"/>
    </row>
    <row r="346" spans="1:49" s="36" customFormat="1" ht="22.15" customHeight="1" x14ac:dyDescent="0.25">
      <c r="A346" s="151"/>
      <c r="B346" s="151"/>
      <c r="C346" s="151"/>
      <c r="D346" s="151"/>
      <c r="E346" s="151"/>
      <c r="F346" s="151"/>
      <c r="G346" s="151"/>
      <c r="H346" s="151"/>
      <c r="I346" s="151"/>
      <c r="J346" s="151"/>
      <c r="K346" s="151"/>
      <c r="L346" s="151"/>
      <c r="M346" s="6" t="s">
        <v>75</v>
      </c>
      <c r="N346" s="6" t="s">
        <v>77</v>
      </c>
      <c r="O346" s="6" t="s">
        <v>77</v>
      </c>
      <c r="P346" s="64" t="s">
        <v>121</v>
      </c>
      <c r="Q346" s="12">
        <v>67180.429999999993</v>
      </c>
      <c r="R346" s="148"/>
      <c r="S346" s="148"/>
      <c r="T346" s="148"/>
      <c r="U346" s="262"/>
      <c r="V346" s="262"/>
      <c r="W346" s="231"/>
      <c r="X346" s="237"/>
      <c r="Y346" s="234"/>
      <c r="Z346" s="151"/>
      <c r="AA346" s="151"/>
      <c r="AB346" s="151"/>
      <c r="AC346" s="151"/>
      <c r="AD346" s="151"/>
      <c r="AE346" s="151"/>
      <c r="AF346" s="186"/>
      <c r="AG346" s="186"/>
      <c r="AH346" s="151"/>
      <c r="AI346" s="151"/>
      <c r="AJ346" s="151"/>
      <c r="AK346" s="151"/>
      <c r="AL346" s="151"/>
      <c r="AM346" s="151"/>
      <c r="AN346" s="151"/>
      <c r="AO346" s="151"/>
      <c r="AP346" s="151"/>
      <c r="AQ346" s="151"/>
      <c r="AR346" s="151"/>
      <c r="AS346" s="151"/>
      <c r="AT346" s="151"/>
      <c r="AU346" s="151"/>
      <c r="AV346" s="151"/>
      <c r="AW346" s="151"/>
    </row>
    <row r="347" spans="1:49" s="36" customFormat="1" ht="22.15" customHeight="1" x14ac:dyDescent="0.25">
      <c r="A347" s="149" t="s">
        <v>53</v>
      </c>
      <c r="B347" s="149" t="s">
        <v>54</v>
      </c>
      <c r="C347" s="149">
        <v>2016</v>
      </c>
      <c r="D347" s="149" t="s">
        <v>459</v>
      </c>
      <c r="E347" s="149">
        <v>205</v>
      </c>
      <c r="F347" s="149" t="s">
        <v>56</v>
      </c>
      <c r="G347" s="149" t="s">
        <v>57</v>
      </c>
      <c r="H347" s="149" t="s">
        <v>58</v>
      </c>
      <c r="I347" s="149" t="s">
        <v>58</v>
      </c>
      <c r="J347" s="149" t="s">
        <v>234</v>
      </c>
      <c r="K347" s="149" t="s">
        <v>60</v>
      </c>
      <c r="L347" s="149" t="s">
        <v>60</v>
      </c>
      <c r="M347" s="7" t="s">
        <v>489</v>
      </c>
      <c r="N347" s="64" t="s">
        <v>490</v>
      </c>
      <c r="O347" s="7" t="s">
        <v>262</v>
      </c>
      <c r="P347" s="64" t="s">
        <v>491</v>
      </c>
      <c r="Q347" s="12">
        <v>109040</v>
      </c>
      <c r="R347" s="156" t="s">
        <v>77</v>
      </c>
      <c r="S347" s="156" t="s">
        <v>77</v>
      </c>
      <c r="T347" s="156" t="s">
        <v>77</v>
      </c>
      <c r="U347" s="260" t="s">
        <v>492</v>
      </c>
      <c r="V347" s="260" t="s">
        <v>493</v>
      </c>
      <c r="W347" s="229">
        <v>42508</v>
      </c>
      <c r="X347" s="235">
        <v>94000</v>
      </c>
      <c r="Y347" s="232">
        <v>109040</v>
      </c>
      <c r="Z347" s="149" t="s">
        <v>67</v>
      </c>
      <c r="AA347" s="149" t="s">
        <v>68</v>
      </c>
      <c r="AB347" s="149" t="s">
        <v>69</v>
      </c>
      <c r="AC347" s="149" t="s">
        <v>70</v>
      </c>
      <c r="AD347" s="149" t="s">
        <v>234</v>
      </c>
      <c r="AE347" s="149" t="s">
        <v>71</v>
      </c>
      <c r="AF347" s="184">
        <v>42508</v>
      </c>
      <c r="AG347" s="184">
        <v>42509</v>
      </c>
      <c r="AH347" s="149" t="s">
        <v>57</v>
      </c>
      <c r="AI347" s="149" t="s">
        <v>72</v>
      </c>
      <c r="AJ347" s="149" t="s">
        <v>73</v>
      </c>
      <c r="AK347" s="149" t="s">
        <v>72</v>
      </c>
      <c r="AL347" s="149" t="s">
        <v>72</v>
      </c>
      <c r="AM347" s="149" t="s">
        <v>72</v>
      </c>
      <c r="AN347" s="149" t="s">
        <v>72</v>
      </c>
      <c r="AO347" s="149" t="s">
        <v>74</v>
      </c>
      <c r="AP347" s="149" t="s">
        <v>74</v>
      </c>
      <c r="AQ347" s="149" t="s">
        <v>74</v>
      </c>
      <c r="AR347" s="149" t="s">
        <v>74</v>
      </c>
      <c r="AS347" s="149" t="s">
        <v>74</v>
      </c>
      <c r="AT347" s="149" t="s">
        <v>74</v>
      </c>
      <c r="AU347" s="149" t="s">
        <v>74</v>
      </c>
      <c r="AV347" s="149" t="s">
        <v>74</v>
      </c>
      <c r="AW347" s="149" t="s">
        <v>74</v>
      </c>
    </row>
    <row r="348" spans="1:49" s="36" customFormat="1" ht="22.15" customHeight="1" x14ac:dyDescent="0.25">
      <c r="A348" s="150"/>
      <c r="B348" s="150"/>
      <c r="C348" s="150"/>
      <c r="D348" s="150"/>
      <c r="E348" s="150"/>
      <c r="F348" s="150"/>
      <c r="G348" s="150"/>
      <c r="H348" s="150"/>
      <c r="I348" s="150"/>
      <c r="J348" s="150"/>
      <c r="K348" s="150"/>
      <c r="L348" s="150"/>
      <c r="M348" s="7" t="s">
        <v>240</v>
      </c>
      <c r="N348" s="64" t="s">
        <v>241</v>
      </c>
      <c r="O348" s="7" t="s">
        <v>242</v>
      </c>
      <c r="P348" s="10" t="s">
        <v>64</v>
      </c>
      <c r="Q348" s="12">
        <v>120640</v>
      </c>
      <c r="R348" s="147"/>
      <c r="S348" s="147"/>
      <c r="T348" s="147"/>
      <c r="U348" s="261"/>
      <c r="V348" s="261"/>
      <c r="W348" s="230"/>
      <c r="X348" s="236"/>
      <c r="Y348" s="233"/>
      <c r="Z348" s="150"/>
      <c r="AA348" s="150"/>
      <c r="AB348" s="150"/>
      <c r="AC348" s="150"/>
      <c r="AD348" s="150"/>
      <c r="AE348" s="150"/>
      <c r="AF348" s="185"/>
      <c r="AG348" s="185"/>
      <c r="AH348" s="150"/>
      <c r="AI348" s="150"/>
      <c r="AJ348" s="150"/>
      <c r="AK348" s="150"/>
      <c r="AL348" s="150"/>
      <c r="AM348" s="150"/>
      <c r="AN348" s="150"/>
      <c r="AO348" s="150"/>
      <c r="AP348" s="150"/>
      <c r="AQ348" s="150"/>
      <c r="AR348" s="150"/>
      <c r="AS348" s="150"/>
      <c r="AT348" s="150"/>
      <c r="AU348" s="150"/>
      <c r="AV348" s="150"/>
      <c r="AW348" s="150"/>
    </row>
    <row r="349" spans="1:49" s="36" customFormat="1" ht="22.15" customHeight="1" x14ac:dyDescent="0.25">
      <c r="A349" s="151"/>
      <c r="B349" s="151"/>
      <c r="C349" s="151"/>
      <c r="D349" s="151"/>
      <c r="E349" s="151"/>
      <c r="F349" s="151"/>
      <c r="G349" s="151"/>
      <c r="H349" s="151"/>
      <c r="I349" s="151"/>
      <c r="J349" s="151"/>
      <c r="K349" s="151"/>
      <c r="L349" s="151"/>
      <c r="M349" s="7" t="s">
        <v>237</v>
      </c>
      <c r="N349" s="64" t="s">
        <v>238</v>
      </c>
      <c r="O349" s="7" t="s">
        <v>239</v>
      </c>
      <c r="P349" s="10" t="s">
        <v>64</v>
      </c>
      <c r="Q349" s="12">
        <v>127600</v>
      </c>
      <c r="R349" s="148"/>
      <c r="S349" s="148"/>
      <c r="T349" s="148"/>
      <c r="U349" s="262"/>
      <c r="V349" s="262"/>
      <c r="W349" s="231"/>
      <c r="X349" s="237"/>
      <c r="Y349" s="234"/>
      <c r="Z349" s="151"/>
      <c r="AA349" s="151"/>
      <c r="AB349" s="151"/>
      <c r="AC349" s="151"/>
      <c r="AD349" s="151"/>
      <c r="AE349" s="151"/>
      <c r="AF349" s="186"/>
      <c r="AG349" s="186"/>
      <c r="AH349" s="151"/>
      <c r="AI349" s="151"/>
      <c r="AJ349" s="151"/>
      <c r="AK349" s="151"/>
      <c r="AL349" s="151"/>
      <c r="AM349" s="151"/>
      <c r="AN349" s="151"/>
      <c r="AO349" s="151"/>
      <c r="AP349" s="151"/>
      <c r="AQ349" s="151"/>
      <c r="AR349" s="151"/>
      <c r="AS349" s="151"/>
      <c r="AT349" s="151"/>
      <c r="AU349" s="151"/>
      <c r="AV349" s="151"/>
      <c r="AW349" s="151"/>
    </row>
    <row r="350" spans="1:49" s="36" customFormat="1" ht="61.5" customHeight="1" x14ac:dyDescent="0.25">
      <c r="A350" s="64" t="s">
        <v>53</v>
      </c>
      <c r="B350" s="64" t="s">
        <v>80</v>
      </c>
      <c r="C350" s="64">
        <v>2016</v>
      </c>
      <c r="D350" s="64" t="s">
        <v>459</v>
      </c>
      <c r="E350" s="64">
        <v>191</v>
      </c>
      <c r="F350" s="64" t="s">
        <v>56</v>
      </c>
      <c r="G350" s="64" t="s">
        <v>57</v>
      </c>
      <c r="H350" s="64" t="s">
        <v>58</v>
      </c>
      <c r="I350" s="64" t="s">
        <v>58</v>
      </c>
      <c r="J350" s="64" t="s">
        <v>494</v>
      </c>
      <c r="K350" s="64" t="s">
        <v>195</v>
      </c>
      <c r="L350" s="64" t="s">
        <v>195</v>
      </c>
      <c r="M350" s="6" t="s">
        <v>75</v>
      </c>
      <c r="N350" s="6" t="s">
        <v>77</v>
      </c>
      <c r="O350" s="6" t="s">
        <v>77</v>
      </c>
      <c r="P350" s="64" t="s">
        <v>112</v>
      </c>
      <c r="Q350" s="12">
        <v>13336.52</v>
      </c>
      <c r="R350" s="6" t="s">
        <v>77</v>
      </c>
      <c r="S350" s="6" t="s">
        <v>77</v>
      </c>
      <c r="T350" s="6" t="s">
        <v>77</v>
      </c>
      <c r="U350" s="64" t="s">
        <v>112</v>
      </c>
      <c r="V350" s="64" t="s">
        <v>495</v>
      </c>
      <c r="W350" s="70">
        <v>42508</v>
      </c>
      <c r="X350" s="12">
        <v>11497</v>
      </c>
      <c r="Y350" s="3">
        <v>13336.52</v>
      </c>
      <c r="Z350" s="68" t="s">
        <v>67</v>
      </c>
      <c r="AA350" s="64" t="s">
        <v>68</v>
      </c>
      <c r="AB350" s="64" t="s">
        <v>69</v>
      </c>
      <c r="AC350" s="64" t="s">
        <v>70</v>
      </c>
      <c r="AD350" s="64" t="s">
        <v>494</v>
      </c>
      <c r="AE350" s="64" t="s">
        <v>71</v>
      </c>
      <c r="AF350" s="70">
        <v>42508</v>
      </c>
      <c r="AG350" s="70">
        <v>42508</v>
      </c>
      <c r="AH350" s="64" t="s">
        <v>57</v>
      </c>
      <c r="AI350" s="64" t="s">
        <v>72</v>
      </c>
      <c r="AJ350" s="64" t="s">
        <v>73</v>
      </c>
      <c r="AK350" s="64" t="s">
        <v>72</v>
      </c>
      <c r="AL350" s="64" t="s">
        <v>72</v>
      </c>
      <c r="AM350" s="64" t="s">
        <v>72</v>
      </c>
      <c r="AN350" s="64" t="s">
        <v>72</v>
      </c>
      <c r="AO350" s="64" t="s">
        <v>74</v>
      </c>
      <c r="AP350" s="64" t="s">
        <v>74</v>
      </c>
      <c r="AQ350" s="64" t="s">
        <v>74</v>
      </c>
      <c r="AR350" s="64" t="s">
        <v>74</v>
      </c>
      <c r="AS350" s="64" t="s">
        <v>74</v>
      </c>
      <c r="AT350" s="64" t="s">
        <v>74</v>
      </c>
      <c r="AU350" s="64" t="s">
        <v>74</v>
      </c>
      <c r="AV350" s="64" t="s">
        <v>74</v>
      </c>
      <c r="AW350" s="64" t="s">
        <v>74</v>
      </c>
    </row>
    <row r="351" spans="1:49" s="36" customFormat="1" ht="63" customHeight="1" x14ac:dyDescent="0.3">
      <c r="A351" s="64" t="s">
        <v>53</v>
      </c>
      <c r="B351" s="64" t="s">
        <v>80</v>
      </c>
      <c r="C351" s="64">
        <v>2016</v>
      </c>
      <c r="D351" s="64" t="s">
        <v>459</v>
      </c>
      <c r="E351" s="64">
        <v>192</v>
      </c>
      <c r="F351" s="64" t="s">
        <v>56</v>
      </c>
      <c r="G351" s="64" t="s">
        <v>57</v>
      </c>
      <c r="H351" s="64" t="s">
        <v>58</v>
      </c>
      <c r="I351" s="64" t="s">
        <v>58</v>
      </c>
      <c r="J351" s="64" t="s">
        <v>125</v>
      </c>
      <c r="K351" s="64" t="s">
        <v>93</v>
      </c>
      <c r="L351" s="64" t="s">
        <v>93</v>
      </c>
      <c r="M351" s="6" t="s">
        <v>75</v>
      </c>
      <c r="N351" s="6" t="s">
        <v>77</v>
      </c>
      <c r="O351" s="6" t="s">
        <v>77</v>
      </c>
      <c r="P351" s="64" t="s">
        <v>112</v>
      </c>
      <c r="Q351" s="12">
        <v>23119.96</v>
      </c>
      <c r="R351" s="6" t="s">
        <v>77</v>
      </c>
      <c r="S351" s="6" t="s">
        <v>77</v>
      </c>
      <c r="T351" s="6" t="s">
        <v>77</v>
      </c>
      <c r="U351" s="64" t="s">
        <v>112</v>
      </c>
      <c r="V351" s="64" t="s">
        <v>496</v>
      </c>
      <c r="W351" s="70">
        <v>42508</v>
      </c>
      <c r="X351" s="37">
        <v>19931</v>
      </c>
      <c r="Y351" s="3">
        <v>23119.96</v>
      </c>
      <c r="Z351" s="68" t="s">
        <v>67</v>
      </c>
      <c r="AA351" s="64" t="s">
        <v>68</v>
      </c>
      <c r="AB351" s="64" t="s">
        <v>69</v>
      </c>
      <c r="AC351" s="64" t="s">
        <v>70</v>
      </c>
      <c r="AD351" s="64" t="s">
        <v>125</v>
      </c>
      <c r="AE351" s="64" t="s">
        <v>71</v>
      </c>
      <c r="AF351" s="70">
        <v>42508</v>
      </c>
      <c r="AG351" s="70">
        <v>42508</v>
      </c>
      <c r="AH351" s="64" t="s">
        <v>57</v>
      </c>
      <c r="AI351" s="64" t="s">
        <v>72</v>
      </c>
      <c r="AJ351" s="64" t="s">
        <v>73</v>
      </c>
      <c r="AK351" s="64" t="s">
        <v>72</v>
      </c>
      <c r="AL351" s="64" t="s">
        <v>72</v>
      </c>
      <c r="AM351" s="64" t="s">
        <v>72</v>
      </c>
      <c r="AN351" s="64" t="s">
        <v>72</v>
      </c>
      <c r="AO351" s="64" t="s">
        <v>74</v>
      </c>
      <c r="AP351" s="64" t="s">
        <v>74</v>
      </c>
      <c r="AQ351" s="64" t="s">
        <v>74</v>
      </c>
      <c r="AR351" s="64" t="s">
        <v>74</v>
      </c>
      <c r="AS351" s="64" t="s">
        <v>74</v>
      </c>
      <c r="AT351" s="64" t="s">
        <v>74</v>
      </c>
      <c r="AU351" s="64" t="s">
        <v>74</v>
      </c>
      <c r="AV351" s="64" t="s">
        <v>74</v>
      </c>
      <c r="AW351" s="64" t="s">
        <v>74</v>
      </c>
    </row>
    <row r="352" spans="1:49" s="36" customFormat="1" ht="27" customHeight="1" x14ac:dyDescent="0.25">
      <c r="A352" s="149" t="s">
        <v>53</v>
      </c>
      <c r="B352" s="149" t="s">
        <v>80</v>
      </c>
      <c r="C352" s="149">
        <v>2016</v>
      </c>
      <c r="D352" s="149" t="s">
        <v>459</v>
      </c>
      <c r="E352" s="149">
        <v>203</v>
      </c>
      <c r="F352" s="149" t="s">
        <v>56</v>
      </c>
      <c r="G352" s="149" t="s">
        <v>57</v>
      </c>
      <c r="H352" s="149" t="s">
        <v>58</v>
      </c>
      <c r="I352" s="149" t="s">
        <v>58</v>
      </c>
      <c r="J352" s="149" t="s">
        <v>125</v>
      </c>
      <c r="K352" s="149" t="s">
        <v>137</v>
      </c>
      <c r="L352" s="149" t="s">
        <v>137</v>
      </c>
      <c r="M352" s="6" t="s">
        <v>75</v>
      </c>
      <c r="N352" s="6" t="s">
        <v>77</v>
      </c>
      <c r="O352" s="6" t="s">
        <v>77</v>
      </c>
      <c r="P352" s="64" t="s">
        <v>112</v>
      </c>
      <c r="Q352" s="12">
        <v>256019.25</v>
      </c>
      <c r="R352" s="6" t="s">
        <v>77</v>
      </c>
      <c r="S352" s="6" t="s">
        <v>77</v>
      </c>
      <c r="T352" s="6" t="s">
        <v>77</v>
      </c>
      <c r="U352" s="64" t="s">
        <v>112</v>
      </c>
      <c r="V352" s="64" t="s">
        <v>497</v>
      </c>
      <c r="W352" s="70">
        <v>42508</v>
      </c>
      <c r="X352" s="12">
        <v>157927.5</v>
      </c>
      <c r="Y352" s="3">
        <v>183195.9</v>
      </c>
      <c r="Z352" s="68" t="s">
        <v>67</v>
      </c>
      <c r="AA352" s="64" t="s">
        <v>68</v>
      </c>
      <c r="AB352" s="64" t="s">
        <v>69</v>
      </c>
      <c r="AC352" s="64" t="s">
        <v>70</v>
      </c>
      <c r="AD352" s="64" t="s">
        <v>125</v>
      </c>
      <c r="AE352" s="64" t="s">
        <v>71</v>
      </c>
      <c r="AF352" s="70">
        <v>42508</v>
      </c>
      <c r="AG352" s="70">
        <v>42514</v>
      </c>
      <c r="AH352" s="149" t="s">
        <v>57</v>
      </c>
      <c r="AI352" s="149" t="s">
        <v>72</v>
      </c>
      <c r="AJ352" s="149" t="s">
        <v>73</v>
      </c>
      <c r="AK352" s="149" t="s">
        <v>72</v>
      </c>
      <c r="AL352" s="149" t="s">
        <v>72</v>
      </c>
      <c r="AM352" s="149" t="s">
        <v>72</v>
      </c>
      <c r="AN352" s="149" t="s">
        <v>72</v>
      </c>
      <c r="AO352" s="149" t="s">
        <v>74</v>
      </c>
      <c r="AP352" s="149" t="s">
        <v>74</v>
      </c>
      <c r="AQ352" s="149" t="s">
        <v>74</v>
      </c>
      <c r="AR352" s="149" t="s">
        <v>74</v>
      </c>
      <c r="AS352" s="149" t="s">
        <v>74</v>
      </c>
      <c r="AT352" s="149" t="s">
        <v>74</v>
      </c>
      <c r="AU352" s="149" t="s">
        <v>74</v>
      </c>
      <c r="AV352" s="149" t="s">
        <v>74</v>
      </c>
      <c r="AW352" s="149" t="s">
        <v>74</v>
      </c>
    </row>
    <row r="353" spans="1:49" s="36" customFormat="1" ht="40.9" customHeight="1" x14ac:dyDescent="0.25">
      <c r="A353" s="150"/>
      <c r="B353" s="150"/>
      <c r="C353" s="150"/>
      <c r="D353" s="150"/>
      <c r="E353" s="150"/>
      <c r="F353" s="150"/>
      <c r="G353" s="150"/>
      <c r="H353" s="150"/>
      <c r="I353" s="150"/>
      <c r="J353" s="150"/>
      <c r="K353" s="150"/>
      <c r="L353" s="150"/>
      <c r="M353" s="6" t="s">
        <v>75</v>
      </c>
      <c r="N353" s="6" t="s">
        <v>77</v>
      </c>
      <c r="O353" s="6" t="s">
        <v>77</v>
      </c>
      <c r="P353" s="64" t="s">
        <v>115</v>
      </c>
      <c r="Q353" s="12">
        <v>266549.65000000002</v>
      </c>
      <c r="R353" s="6" t="s">
        <v>77</v>
      </c>
      <c r="S353" s="6" t="s">
        <v>77</v>
      </c>
      <c r="T353" s="6" t="s">
        <v>77</v>
      </c>
      <c r="U353" s="64" t="s">
        <v>115</v>
      </c>
      <c r="V353" s="64" t="s">
        <v>498</v>
      </c>
      <c r="W353" s="70">
        <v>42508</v>
      </c>
      <c r="X353" s="12">
        <v>59890.65</v>
      </c>
      <c r="Y353" s="3">
        <v>69473.149999999994</v>
      </c>
      <c r="Z353" s="68" t="s">
        <v>67</v>
      </c>
      <c r="AA353" s="64" t="s">
        <v>68</v>
      </c>
      <c r="AB353" s="64" t="s">
        <v>69</v>
      </c>
      <c r="AC353" s="64" t="s">
        <v>70</v>
      </c>
      <c r="AD353" s="64" t="s">
        <v>125</v>
      </c>
      <c r="AE353" s="64" t="s">
        <v>71</v>
      </c>
      <c r="AF353" s="70">
        <v>42508</v>
      </c>
      <c r="AG353" s="70">
        <v>42514</v>
      </c>
      <c r="AH353" s="150"/>
      <c r="AI353" s="150"/>
      <c r="AJ353" s="150"/>
      <c r="AK353" s="150"/>
      <c r="AL353" s="150"/>
      <c r="AM353" s="150"/>
      <c r="AN353" s="150"/>
      <c r="AO353" s="150"/>
      <c r="AP353" s="150"/>
      <c r="AQ353" s="150"/>
      <c r="AR353" s="150"/>
      <c r="AS353" s="150"/>
      <c r="AT353" s="150"/>
      <c r="AU353" s="150"/>
      <c r="AV353" s="150"/>
      <c r="AW353" s="150"/>
    </row>
    <row r="354" spans="1:49" s="36" customFormat="1" ht="40.9" customHeight="1" x14ac:dyDescent="0.25">
      <c r="A354" s="151"/>
      <c r="B354" s="151"/>
      <c r="C354" s="151"/>
      <c r="D354" s="151"/>
      <c r="E354" s="151"/>
      <c r="F354" s="151"/>
      <c r="G354" s="151"/>
      <c r="H354" s="151"/>
      <c r="I354" s="151"/>
      <c r="J354" s="151"/>
      <c r="K354" s="151"/>
      <c r="L354" s="151"/>
      <c r="M354" s="6" t="s">
        <v>75</v>
      </c>
      <c r="N354" s="6" t="s">
        <v>77</v>
      </c>
      <c r="O354" s="6" t="s">
        <v>77</v>
      </c>
      <c r="P354" s="64" t="s">
        <v>117</v>
      </c>
      <c r="Q354" s="12">
        <v>247281.57</v>
      </c>
      <c r="R354" s="6" t="s">
        <v>77</v>
      </c>
      <c r="S354" s="6" t="s">
        <v>77</v>
      </c>
      <c r="T354" s="6" t="s">
        <v>77</v>
      </c>
      <c r="U354" s="6" t="s">
        <v>123</v>
      </c>
      <c r="V354" s="6" t="s">
        <v>75</v>
      </c>
      <c r="W354" s="6" t="s">
        <v>420</v>
      </c>
      <c r="X354" s="6" t="s">
        <v>320</v>
      </c>
      <c r="Y354" s="6" t="s">
        <v>75</v>
      </c>
      <c r="Z354" s="6" t="s">
        <v>76</v>
      </c>
      <c r="AA354" s="6" t="s">
        <v>420</v>
      </c>
      <c r="AB354" s="6" t="s">
        <v>420</v>
      </c>
      <c r="AC354" s="6" t="s">
        <v>75</v>
      </c>
      <c r="AD354" s="6" t="s">
        <v>320</v>
      </c>
      <c r="AE354" s="6" t="s">
        <v>75</v>
      </c>
      <c r="AF354" s="6" t="s">
        <v>75</v>
      </c>
      <c r="AG354" s="6" t="s">
        <v>75</v>
      </c>
      <c r="AH354" s="151"/>
      <c r="AI354" s="151"/>
      <c r="AJ354" s="151"/>
      <c r="AK354" s="151"/>
      <c r="AL354" s="151"/>
      <c r="AM354" s="151"/>
      <c r="AN354" s="151"/>
      <c r="AO354" s="151"/>
      <c r="AP354" s="151"/>
      <c r="AQ354" s="151"/>
      <c r="AR354" s="151"/>
      <c r="AS354" s="151"/>
      <c r="AT354" s="151"/>
      <c r="AU354" s="151"/>
      <c r="AV354" s="151"/>
      <c r="AW354" s="151"/>
    </row>
    <row r="355" spans="1:49" s="36" customFormat="1" ht="25.15" customHeight="1" x14ac:dyDescent="0.25">
      <c r="A355" s="146" t="s">
        <v>53</v>
      </c>
      <c r="B355" s="146" t="s">
        <v>80</v>
      </c>
      <c r="C355" s="146">
        <v>2016</v>
      </c>
      <c r="D355" s="146" t="s">
        <v>459</v>
      </c>
      <c r="E355" s="149">
        <v>200</v>
      </c>
      <c r="F355" s="146" t="s">
        <v>56</v>
      </c>
      <c r="G355" s="149" t="s">
        <v>57</v>
      </c>
      <c r="H355" s="146" t="s">
        <v>58</v>
      </c>
      <c r="I355" s="146" t="s">
        <v>58</v>
      </c>
      <c r="J355" s="146" t="s">
        <v>499</v>
      </c>
      <c r="K355" s="146" t="s">
        <v>97</v>
      </c>
      <c r="L355" s="146" t="s">
        <v>97</v>
      </c>
      <c r="M355" s="6" t="s">
        <v>75</v>
      </c>
      <c r="N355" s="6" t="s">
        <v>77</v>
      </c>
      <c r="O355" s="6" t="s">
        <v>77</v>
      </c>
      <c r="P355" s="68" t="s">
        <v>263</v>
      </c>
      <c r="Q355" s="12">
        <v>264398.8</v>
      </c>
      <c r="R355" s="156" t="s">
        <v>77</v>
      </c>
      <c r="S355" s="156" t="s">
        <v>77</v>
      </c>
      <c r="T355" s="156" t="s">
        <v>77</v>
      </c>
      <c r="U355" s="156" t="s">
        <v>263</v>
      </c>
      <c r="V355" s="156" t="s">
        <v>500</v>
      </c>
      <c r="W355" s="159">
        <v>42508</v>
      </c>
      <c r="X355" s="162">
        <v>227930</v>
      </c>
      <c r="Y355" s="165">
        <v>264398.8</v>
      </c>
      <c r="Z355" s="146" t="s">
        <v>67</v>
      </c>
      <c r="AA355" s="146" t="s">
        <v>68</v>
      </c>
      <c r="AB355" s="146" t="s">
        <v>69</v>
      </c>
      <c r="AC355" s="146" t="s">
        <v>70</v>
      </c>
      <c r="AD355" s="146" t="s">
        <v>499</v>
      </c>
      <c r="AE355" s="146" t="s">
        <v>71</v>
      </c>
      <c r="AF355" s="168">
        <v>42508</v>
      </c>
      <c r="AG355" s="168">
        <v>42513</v>
      </c>
      <c r="AH355" s="149" t="s">
        <v>57</v>
      </c>
      <c r="AI355" s="146" t="s">
        <v>72</v>
      </c>
      <c r="AJ355" s="146" t="s">
        <v>73</v>
      </c>
      <c r="AK355" s="146" t="s">
        <v>72</v>
      </c>
      <c r="AL355" s="146" t="s">
        <v>72</v>
      </c>
      <c r="AM355" s="146" t="s">
        <v>72</v>
      </c>
      <c r="AN355" s="146" t="s">
        <v>72</v>
      </c>
      <c r="AO355" s="146" t="s">
        <v>74</v>
      </c>
      <c r="AP355" s="146" t="s">
        <v>74</v>
      </c>
      <c r="AQ355" s="146" t="s">
        <v>74</v>
      </c>
      <c r="AR355" s="146" t="s">
        <v>74</v>
      </c>
      <c r="AS355" s="146" t="s">
        <v>74</v>
      </c>
      <c r="AT355" s="146" t="s">
        <v>74</v>
      </c>
      <c r="AU355" s="146" t="s">
        <v>74</v>
      </c>
      <c r="AV355" s="146" t="s">
        <v>74</v>
      </c>
      <c r="AW355" s="146" t="s">
        <v>74</v>
      </c>
    </row>
    <row r="356" spans="1:49" s="36" customFormat="1" ht="25.15" customHeight="1" x14ac:dyDescent="0.25">
      <c r="A356" s="147"/>
      <c r="B356" s="147"/>
      <c r="C356" s="147"/>
      <c r="D356" s="147"/>
      <c r="E356" s="150"/>
      <c r="F356" s="147"/>
      <c r="G356" s="150"/>
      <c r="H356" s="147"/>
      <c r="I356" s="147"/>
      <c r="J356" s="147"/>
      <c r="K356" s="147"/>
      <c r="L356" s="147"/>
      <c r="M356" s="6" t="s">
        <v>75</v>
      </c>
      <c r="N356" s="6" t="s">
        <v>77</v>
      </c>
      <c r="O356" s="6" t="s">
        <v>77</v>
      </c>
      <c r="P356" s="68" t="s">
        <v>101</v>
      </c>
      <c r="Q356" s="4">
        <v>283745.28000000003</v>
      </c>
      <c r="R356" s="147"/>
      <c r="S356" s="147"/>
      <c r="T356" s="147"/>
      <c r="U356" s="157"/>
      <c r="V356" s="157"/>
      <c r="W356" s="160"/>
      <c r="X356" s="163"/>
      <c r="Y356" s="166"/>
      <c r="Z356" s="147"/>
      <c r="AA356" s="147"/>
      <c r="AB356" s="147"/>
      <c r="AC356" s="147"/>
      <c r="AD356" s="147"/>
      <c r="AE356" s="147"/>
      <c r="AF356" s="169"/>
      <c r="AG356" s="169"/>
      <c r="AH356" s="150"/>
      <c r="AI356" s="147"/>
      <c r="AJ356" s="147"/>
      <c r="AK356" s="147"/>
      <c r="AL356" s="147"/>
      <c r="AM356" s="147"/>
      <c r="AN356" s="147"/>
      <c r="AO356" s="147"/>
      <c r="AP356" s="147"/>
      <c r="AQ356" s="147"/>
      <c r="AR356" s="147"/>
      <c r="AS356" s="147"/>
      <c r="AT356" s="147"/>
      <c r="AU356" s="147"/>
      <c r="AV356" s="147"/>
      <c r="AW356" s="147"/>
    </row>
    <row r="357" spans="1:49" s="36" customFormat="1" ht="25.15" customHeight="1" x14ac:dyDescent="0.25">
      <c r="A357" s="148"/>
      <c r="B357" s="148"/>
      <c r="C357" s="148"/>
      <c r="D357" s="148"/>
      <c r="E357" s="151"/>
      <c r="F357" s="148"/>
      <c r="G357" s="151"/>
      <c r="H357" s="148"/>
      <c r="I357" s="148"/>
      <c r="J357" s="148"/>
      <c r="K357" s="148"/>
      <c r="L357" s="148"/>
      <c r="M357" s="20" t="s">
        <v>102</v>
      </c>
      <c r="N357" s="68" t="s">
        <v>501</v>
      </c>
      <c r="O357" s="20" t="s">
        <v>104</v>
      </c>
      <c r="P357" s="10" t="s">
        <v>64</v>
      </c>
      <c r="Q357" s="4">
        <v>286884.24</v>
      </c>
      <c r="R357" s="148"/>
      <c r="S357" s="148"/>
      <c r="T357" s="148"/>
      <c r="U357" s="158"/>
      <c r="V357" s="158"/>
      <c r="W357" s="161"/>
      <c r="X357" s="164"/>
      <c r="Y357" s="167"/>
      <c r="Z357" s="148"/>
      <c r="AA357" s="148"/>
      <c r="AB357" s="148"/>
      <c r="AC357" s="148"/>
      <c r="AD357" s="148"/>
      <c r="AE357" s="148"/>
      <c r="AF357" s="170"/>
      <c r="AG357" s="170"/>
      <c r="AH357" s="151"/>
      <c r="AI357" s="148"/>
      <c r="AJ357" s="148"/>
      <c r="AK357" s="148"/>
      <c r="AL357" s="148"/>
      <c r="AM357" s="148"/>
      <c r="AN357" s="148"/>
      <c r="AO357" s="148"/>
      <c r="AP357" s="148"/>
      <c r="AQ357" s="148"/>
      <c r="AR357" s="148"/>
      <c r="AS357" s="148"/>
      <c r="AT357" s="148"/>
      <c r="AU357" s="148"/>
      <c r="AV357" s="148"/>
      <c r="AW357" s="148"/>
    </row>
    <row r="358" spans="1:49" s="18" customFormat="1" ht="22.15" customHeight="1" x14ac:dyDescent="0.25">
      <c r="A358" s="211" t="s">
        <v>53</v>
      </c>
      <c r="B358" s="211" t="s">
        <v>54</v>
      </c>
      <c r="C358" s="146">
        <v>2016</v>
      </c>
      <c r="D358" s="211" t="s">
        <v>459</v>
      </c>
      <c r="E358" s="149">
        <v>211</v>
      </c>
      <c r="F358" s="146" t="s">
        <v>56</v>
      </c>
      <c r="G358" s="149" t="s">
        <v>57</v>
      </c>
      <c r="H358" s="211" t="s">
        <v>58</v>
      </c>
      <c r="I358" s="211" t="s">
        <v>58</v>
      </c>
      <c r="J358" s="222" t="s">
        <v>234</v>
      </c>
      <c r="K358" s="155" t="s">
        <v>60</v>
      </c>
      <c r="L358" s="155" t="s">
        <v>60</v>
      </c>
      <c r="M358" s="6" t="s">
        <v>75</v>
      </c>
      <c r="N358" s="6" t="s">
        <v>77</v>
      </c>
      <c r="O358" s="6" t="s">
        <v>77</v>
      </c>
      <c r="P358" s="68" t="s">
        <v>427</v>
      </c>
      <c r="Q358" s="3">
        <v>67900</v>
      </c>
      <c r="R358" s="6" t="s">
        <v>77</v>
      </c>
      <c r="S358" s="6" t="s">
        <v>77</v>
      </c>
      <c r="T358" s="6" t="s">
        <v>77</v>
      </c>
      <c r="U358" s="68" t="s">
        <v>427</v>
      </c>
      <c r="V358" s="172" t="s">
        <v>502</v>
      </c>
      <c r="W358" s="168">
        <v>42509</v>
      </c>
      <c r="X358" s="238">
        <v>58534.48</v>
      </c>
      <c r="Y358" s="241">
        <v>67900</v>
      </c>
      <c r="Z358" s="146" t="s">
        <v>67</v>
      </c>
      <c r="AA358" s="146" t="s">
        <v>68</v>
      </c>
      <c r="AB358" s="219" t="s">
        <v>69</v>
      </c>
      <c r="AC358" s="219" t="s">
        <v>70</v>
      </c>
      <c r="AD358" s="146" t="s">
        <v>234</v>
      </c>
      <c r="AE358" s="146" t="s">
        <v>71</v>
      </c>
      <c r="AF358" s="168">
        <v>42509</v>
      </c>
      <c r="AG358" s="168">
        <v>42510</v>
      </c>
      <c r="AH358" s="149" t="s">
        <v>57</v>
      </c>
      <c r="AI358" s="146" t="s">
        <v>72</v>
      </c>
      <c r="AJ358" s="146" t="s">
        <v>73</v>
      </c>
      <c r="AK358" s="146" t="s">
        <v>72</v>
      </c>
      <c r="AL358" s="146" t="s">
        <v>72</v>
      </c>
      <c r="AM358" s="146" t="s">
        <v>72</v>
      </c>
      <c r="AN358" s="146" t="s">
        <v>72</v>
      </c>
      <c r="AO358" s="146" t="s">
        <v>74</v>
      </c>
      <c r="AP358" s="146" t="s">
        <v>74</v>
      </c>
      <c r="AQ358" s="146" t="s">
        <v>74</v>
      </c>
      <c r="AR358" s="146" t="s">
        <v>74</v>
      </c>
      <c r="AS358" s="146" t="s">
        <v>74</v>
      </c>
      <c r="AT358" s="146" t="s">
        <v>74</v>
      </c>
      <c r="AU358" s="146" t="s">
        <v>74</v>
      </c>
      <c r="AV358" s="146" t="s">
        <v>74</v>
      </c>
      <c r="AW358" s="146" t="s">
        <v>74</v>
      </c>
    </row>
    <row r="359" spans="1:49" s="18" customFormat="1" ht="22.15" customHeight="1" x14ac:dyDescent="0.25">
      <c r="A359" s="212"/>
      <c r="B359" s="212"/>
      <c r="C359" s="147"/>
      <c r="D359" s="212"/>
      <c r="E359" s="150"/>
      <c r="F359" s="147"/>
      <c r="G359" s="150"/>
      <c r="H359" s="212"/>
      <c r="I359" s="212"/>
      <c r="J359" s="222"/>
      <c r="K359" s="155"/>
      <c r="L359" s="155"/>
      <c r="M359" s="40" t="s">
        <v>240</v>
      </c>
      <c r="N359" s="41" t="s">
        <v>241</v>
      </c>
      <c r="O359" s="40" t="s">
        <v>242</v>
      </c>
      <c r="P359" s="10" t="s">
        <v>64</v>
      </c>
      <c r="Q359" s="5">
        <v>75400</v>
      </c>
      <c r="R359" s="6" t="s">
        <v>77</v>
      </c>
      <c r="S359" s="6" t="s">
        <v>77</v>
      </c>
      <c r="T359" s="6" t="s">
        <v>77</v>
      </c>
      <c r="U359" s="10" t="s">
        <v>64</v>
      </c>
      <c r="V359" s="173"/>
      <c r="W359" s="169"/>
      <c r="X359" s="239"/>
      <c r="Y359" s="242"/>
      <c r="Z359" s="147"/>
      <c r="AA359" s="147"/>
      <c r="AB359" s="220"/>
      <c r="AC359" s="220"/>
      <c r="AD359" s="147"/>
      <c r="AE359" s="147"/>
      <c r="AF359" s="169"/>
      <c r="AG359" s="169"/>
      <c r="AH359" s="150"/>
      <c r="AI359" s="147"/>
      <c r="AJ359" s="147"/>
      <c r="AK359" s="147"/>
      <c r="AL359" s="147"/>
      <c r="AM359" s="147"/>
      <c r="AN359" s="147"/>
      <c r="AO359" s="147"/>
      <c r="AP359" s="147"/>
      <c r="AQ359" s="147"/>
      <c r="AR359" s="147"/>
      <c r="AS359" s="147"/>
      <c r="AT359" s="147"/>
      <c r="AU359" s="147"/>
      <c r="AV359" s="147"/>
      <c r="AW359" s="147"/>
    </row>
    <row r="360" spans="1:49" s="18" customFormat="1" ht="22.15" customHeight="1" x14ac:dyDescent="0.25">
      <c r="A360" s="213"/>
      <c r="B360" s="213"/>
      <c r="C360" s="148"/>
      <c r="D360" s="213"/>
      <c r="E360" s="151"/>
      <c r="F360" s="148"/>
      <c r="G360" s="151"/>
      <c r="H360" s="213"/>
      <c r="I360" s="213"/>
      <c r="J360" s="222"/>
      <c r="K360" s="155"/>
      <c r="L360" s="155"/>
      <c r="M360" s="40" t="s">
        <v>237</v>
      </c>
      <c r="N360" s="41" t="s">
        <v>238</v>
      </c>
      <c r="O360" s="40" t="s">
        <v>239</v>
      </c>
      <c r="P360" s="10" t="s">
        <v>64</v>
      </c>
      <c r="Q360" s="5">
        <v>69600</v>
      </c>
      <c r="R360" s="6" t="s">
        <v>77</v>
      </c>
      <c r="S360" s="6" t="s">
        <v>77</v>
      </c>
      <c r="T360" s="6" t="s">
        <v>77</v>
      </c>
      <c r="U360" s="10" t="s">
        <v>64</v>
      </c>
      <c r="V360" s="174"/>
      <c r="W360" s="170"/>
      <c r="X360" s="240"/>
      <c r="Y360" s="243"/>
      <c r="Z360" s="148"/>
      <c r="AA360" s="148"/>
      <c r="AB360" s="221"/>
      <c r="AC360" s="221"/>
      <c r="AD360" s="148"/>
      <c r="AE360" s="148"/>
      <c r="AF360" s="170"/>
      <c r="AG360" s="170"/>
      <c r="AH360" s="151"/>
      <c r="AI360" s="148"/>
      <c r="AJ360" s="148"/>
      <c r="AK360" s="148"/>
      <c r="AL360" s="148"/>
      <c r="AM360" s="148"/>
      <c r="AN360" s="148"/>
      <c r="AO360" s="148"/>
      <c r="AP360" s="148"/>
      <c r="AQ360" s="148"/>
      <c r="AR360" s="148"/>
      <c r="AS360" s="148"/>
      <c r="AT360" s="148"/>
      <c r="AU360" s="148"/>
      <c r="AV360" s="148"/>
      <c r="AW360" s="148"/>
    </row>
    <row r="361" spans="1:49" s="18" customFormat="1" ht="22.15" customHeight="1" x14ac:dyDescent="0.25">
      <c r="A361" s="211" t="s">
        <v>53</v>
      </c>
      <c r="B361" s="211" t="s">
        <v>80</v>
      </c>
      <c r="C361" s="146">
        <v>2016</v>
      </c>
      <c r="D361" s="211" t="s">
        <v>459</v>
      </c>
      <c r="E361" s="149">
        <v>217</v>
      </c>
      <c r="F361" s="146" t="s">
        <v>56</v>
      </c>
      <c r="G361" s="149" t="s">
        <v>57</v>
      </c>
      <c r="H361" s="211" t="s">
        <v>58</v>
      </c>
      <c r="I361" s="211" t="s">
        <v>58</v>
      </c>
      <c r="J361" s="222" t="s">
        <v>219</v>
      </c>
      <c r="K361" s="155" t="s">
        <v>503</v>
      </c>
      <c r="L361" s="155" t="s">
        <v>503</v>
      </c>
      <c r="M361" s="6" t="s">
        <v>75</v>
      </c>
      <c r="N361" s="6" t="s">
        <v>77</v>
      </c>
      <c r="O361" s="6" t="s">
        <v>77</v>
      </c>
      <c r="P361" s="68" t="s">
        <v>265</v>
      </c>
      <c r="Q361" s="42">
        <v>100978</v>
      </c>
      <c r="R361" s="6" t="s">
        <v>77</v>
      </c>
      <c r="S361" s="6" t="s">
        <v>77</v>
      </c>
      <c r="T361" s="6" t="s">
        <v>77</v>
      </c>
      <c r="U361" s="68" t="s">
        <v>265</v>
      </c>
      <c r="V361" s="172" t="s">
        <v>504</v>
      </c>
      <c r="W361" s="168">
        <v>42510</v>
      </c>
      <c r="X361" s="238">
        <v>87050</v>
      </c>
      <c r="Y361" s="241">
        <v>100978</v>
      </c>
      <c r="Z361" s="146" t="s">
        <v>67</v>
      </c>
      <c r="AA361" s="146" t="s">
        <v>68</v>
      </c>
      <c r="AB361" s="219" t="s">
        <v>69</v>
      </c>
      <c r="AC361" s="219" t="s">
        <v>70</v>
      </c>
      <c r="AD361" s="146" t="s">
        <v>219</v>
      </c>
      <c r="AE361" s="146" t="s">
        <v>71</v>
      </c>
      <c r="AF361" s="168">
        <v>42510</v>
      </c>
      <c r="AG361" s="168">
        <v>42546</v>
      </c>
      <c r="AH361" s="149" t="s">
        <v>57</v>
      </c>
      <c r="AI361" s="146" t="s">
        <v>72</v>
      </c>
      <c r="AJ361" s="146" t="s">
        <v>73</v>
      </c>
      <c r="AK361" s="146" t="s">
        <v>72</v>
      </c>
      <c r="AL361" s="146" t="s">
        <v>72</v>
      </c>
      <c r="AM361" s="146" t="s">
        <v>72</v>
      </c>
      <c r="AN361" s="146" t="s">
        <v>72</v>
      </c>
      <c r="AO361" s="146" t="s">
        <v>74</v>
      </c>
      <c r="AP361" s="146" t="s">
        <v>74</v>
      </c>
      <c r="AQ361" s="146" t="s">
        <v>74</v>
      </c>
      <c r="AR361" s="146" t="s">
        <v>74</v>
      </c>
      <c r="AS361" s="146" t="s">
        <v>74</v>
      </c>
      <c r="AT361" s="146" t="s">
        <v>74</v>
      </c>
      <c r="AU361" s="146" t="s">
        <v>74</v>
      </c>
      <c r="AV361" s="146" t="s">
        <v>74</v>
      </c>
      <c r="AW361" s="146" t="s">
        <v>74</v>
      </c>
    </row>
    <row r="362" spans="1:49" s="18" customFormat="1" ht="22.15" customHeight="1" x14ac:dyDescent="0.25">
      <c r="A362" s="212"/>
      <c r="B362" s="212"/>
      <c r="C362" s="147"/>
      <c r="D362" s="212"/>
      <c r="E362" s="150"/>
      <c r="F362" s="147"/>
      <c r="G362" s="150"/>
      <c r="H362" s="212"/>
      <c r="I362" s="212"/>
      <c r="J362" s="222"/>
      <c r="K362" s="155"/>
      <c r="L362" s="155"/>
      <c r="M362" s="6" t="s">
        <v>75</v>
      </c>
      <c r="N362" s="6" t="s">
        <v>77</v>
      </c>
      <c r="O362" s="6" t="s">
        <v>77</v>
      </c>
      <c r="P362" s="68" t="s">
        <v>175</v>
      </c>
      <c r="Q362" s="43">
        <v>103008</v>
      </c>
      <c r="R362" s="6" t="s">
        <v>77</v>
      </c>
      <c r="S362" s="6" t="s">
        <v>77</v>
      </c>
      <c r="T362" s="6" t="s">
        <v>77</v>
      </c>
      <c r="U362" s="10" t="s">
        <v>64</v>
      </c>
      <c r="V362" s="173"/>
      <c r="W362" s="169"/>
      <c r="X362" s="239"/>
      <c r="Y362" s="242"/>
      <c r="Z362" s="147"/>
      <c r="AA362" s="147"/>
      <c r="AB362" s="220"/>
      <c r="AC362" s="220"/>
      <c r="AD362" s="147"/>
      <c r="AE362" s="147"/>
      <c r="AF362" s="169"/>
      <c r="AG362" s="169"/>
      <c r="AH362" s="150"/>
      <c r="AI362" s="147"/>
      <c r="AJ362" s="147"/>
      <c r="AK362" s="147"/>
      <c r="AL362" s="147"/>
      <c r="AM362" s="147"/>
      <c r="AN362" s="147"/>
      <c r="AO362" s="147"/>
      <c r="AP362" s="147"/>
      <c r="AQ362" s="147"/>
      <c r="AR362" s="147"/>
      <c r="AS362" s="147"/>
      <c r="AT362" s="147"/>
      <c r="AU362" s="147"/>
      <c r="AV362" s="147"/>
      <c r="AW362" s="147"/>
    </row>
    <row r="363" spans="1:49" s="18" customFormat="1" ht="22.15" customHeight="1" x14ac:dyDescent="0.25">
      <c r="A363" s="213"/>
      <c r="B363" s="213"/>
      <c r="C363" s="148"/>
      <c r="D363" s="213"/>
      <c r="E363" s="151"/>
      <c r="F363" s="148"/>
      <c r="G363" s="151"/>
      <c r="H363" s="213"/>
      <c r="I363" s="213"/>
      <c r="J363" s="222"/>
      <c r="K363" s="155"/>
      <c r="L363" s="155"/>
      <c r="M363" s="6" t="s">
        <v>75</v>
      </c>
      <c r="N363" s="6" t="s">
        <v>77</v>
      </c>
      <c r="O363" s="6" t="s">
        <v>77</v>
      </c>
      <c r="P363" s="44" t="s">
        <v>267</v>
      </c>
      <c r="Q363" s="43">
        <v>105873.2</v>
      </c>
      <c r="R363" s="6" t="s">
        <v>77</v>
      </c>
      <c r="S363" s="6" t="s">
        <v>77</v>
      </c>
      <c r="T363" s="6" t="s">
        <v>77</v>
      </c>
      <c r="U363" s="10" t="s">
        <v>64</v>
      </c>
      <c r="V363" s="174"/>
      <c r="W363" s="170"/>
      <c r="X363" s="240"/>
      <c r="Y363" s="243"/>
      <c r="Z363" s="148"/>
      <c r="AA363" s="148"/>
      <c r="AB363" s="221"/>
      <c r="AC363" s="221"/>
      <c r="AD363" s="148"/>
      <c r="AE363" s="148"/>
      <c r="AF363" s="170"/>
      <c r="AG363" s="170"/>
      <c r="AH363" s="151"/>
      <c r="AI363" s="148"/>
      <c r="AJ363" s="148"/>
      <c r="AK363" s="148"/>
      <c r="AL363" s="148"/>
      <c r="AM363" s="148"/>
      <c r="AN363" s="148"/>
      <c r="AO363" s="148"/>
      <c r="AP363" s="148"/>
      <c r="AQ363" s="148"/>
      <c r="AR363" s="148"/>
      <c r="AS363" s="148"/>
      <c r="AT363" s="148"/>
      <c r="AU363" s="148"/>
      <c r="AV363" s="148"/>
      <c r="AW363" s="148"/>
    </row>
    <row r="364" spans="1:49" s="18" customFormat="1" ht="22.15" customHeight="1" x14ac:dyDescent="0.25">
      <c r="A364" s="146" t="s">
        <v>53</v>
      </c>
      <c r="B364" s="146" t="s">
        <v>54</v>
      </c>
      <c r="C364" s="146">
        <v>2016</v>
      </c>
      <c r="D364" s="146" t="s">
        <v>459</v>
      </c>
      <c r="E364" s="149">
        <v>218</v>
      </c>
      <c r="F364" s="146" t="s">
        <v>56</v>
      </c>
      <c r="G364" s="149" t="s">
        <v>57</v>
      </c>
      <c r="H364" s="146" t="s">
        <v>58</v>
      </c>
      <c r="I364" s="146" t="s">
        <v>58</v>
      </c>
      <c r="J364" s="146" t="s">
        <v>435</v>
      </c>
      <c r="K364" s="146" t="s">
        <v>93</v>
      </c>
      <c r="L364" s="146" t="s">
        <v>93</v>
      </c>
      <c r="M364" s="6" t="s">
        <v>75</v>
      </c>
      <c r="N364" s="6" t="s">
        <v>77</v>
      </c>
      <c r="O364" s="6" t="s">
        <v>77</v>
      </c>
      <c r="P364" s="68" t="s">
        <v>505</v>
      </c>
      <c r="Q364" s="4">
        <v>25619.302</v>
      </c>
      <c r="R364" s="156" t="s">
        <v>77</v>
      </c>
      <c r="S364" s="156" t="s">
        <v>77</v>
      </c>
      <c r="T364" s="156" t="s">
        <v>77</v>
      </c>
      <c r="U364" s="156" t="s">
        <v>505</v>
      </c>
      <c r="V364" s="156" t="s">
        <v>506</v>
      </c>
      <c r="W364" s="159">
        <v>42515</v>
      </c>
      <c r="X364" s="162">
        <v>22085.599999999999</v>
      </c>
      <c r="Y364" s="165">
        <v>25619.3</v>
      </c>
      <c r="Z364" s="146" t="s">
        <v>67</v>
      </c>
      <c r="AA364" s="146" t="s">
        <v>68</v>
      </c>
      <c r="AB364" s="146" t="s">
        <v>69</v>
      </c>
      <c r="AC364" s="146" t="s">
        <v>70</v>
      </c>
      <c r="AD364" s="146" t="s">
        <v>435</v>
      </c>
      <c r="AE364" s="146" t="s">
        <v>71</v>
      </c>
      <c r="AF364" s="168">
        <v>42515</v>
      </c>
      <c r="AG364" s="168">
        <v>42520</v>
      </c>
      <c r="AH364" s="149" t="s">
        <v>57</v>
      </c>
      <c r="AI364" s="146" t="s">
        <v>72</v>
      </c>
      <c r="AJ364" s="146" t="s">
        <v>73</v>
      </c>
      <c r="AK364" s="146" t="s">
        <v>72</v>
      </c>
      <c r="AL364" s="146" t="s">
        <v>72</v>
      </c>
      <c r="AM364" s="146" t="s">
        <v>72</v>
      </c>
      <c r="AN364" s="146" t="s">
        <v>72</v>
      </c>
      <c r="AO364" s="146" t="s">
        <v>74</v>
      </c>
      <c r="AP364" s="146" t="s">
        <v>74</v>
      </c>
      <c r="AQ364" s="146" t="s">
        <v>74</v>
      </c>
      <c r="AR364" s="146" t="s">
        <v>74</v>
      </c>
      <c r="AS364" s="146" t="s">
        <v>74</v>
      </c>
      <c r="AT364" s="146" t="s">
        <v>74</v>
      </c>
      <c r="AU364" s="146" t="s">
        <v>74</v>
      </c>
      <c r="AV364" s="146" t="s">
        <v>74</v>
      </c>
      <c r="AW364" s="146" t="s">
        <v>74</v>
      </c>
    </row>
    <row r="365" spans="1:49" s="18" customFormat="1" ht="22.15" customHeight="1" x14ac:dyDescent="0.25">
      <c r="A365" s="147"/>
      <c r="B365" s="147"/>
      <c r="C365" s="147"/>
      <c r="D365" s="147"/>
      <c r="E365" s="150"/>
      <c r="F365" s="147"/>
      <c r="G365" s="150"/>
      <c r="H365" s="147"/>
      <c r="I365" s="147"/>
      <c r="J365" s="147"/>
      <c r="K365" s="147"/>
      <c r="L365" s="147"/>
      <c r="M365" s="6" t="s">
        <v>75</v>
      </c>
      <c r="N365" s="6" t="s">
        <v>77</v>
      </c>
      <c r="O365" s="6" t="s">
        <v>77</v>
      </c>
      <c r="P365" s="10" t="s">
        <v>64</v>
      </c>
      <c r="Q365" s="6" t="s">
        <v>77</v>
      </c>
      <c r="R365" s="147"/>
      <c r="S365" s="147"/>
      <c r="T365" s="147"/>
      <c r="U365" s="157"/>
      <c r="V365" s="157"/>
      <c r="W365" s="160"/>
      <c r="X365" s="163"/>
      <c r="Y365" s="166"/>
      <c r="Z365" s="147"/>
      <c r="AA365" s="147"/>
      <c r="AB365" s="147"/>
      <c r="AC365" s="147"/>
      <c r="AD365" s="147"/>
      <c r="AE365" s="147"/>
      <c r="AF365" s="169"/>
      <c r="AG365" s="169"/>
      <c r="AH365" s="150"/>
      <c r="AI365" s="147"/>
      <c r="AJ365" s="147"/>
      <c r="AK365" s="147"/>
      <c r="AL365" s="147"/>
      <c r="AM365" s="147"/>
      <c r="AN365" s="147"/>
      <c r="AO365" s="147"/>
      <c r="AP365" s="147"/>
      <c r="AQ365" s="147"/>
      <c r="AR365" s="147"/>
      <c r="AS365" s="147"/>
      <c r="AT365" s="147"/>
      <c r="AU365" s="147"/>
      <c r="AV365" s="147"/>
      <c r="AW365" s="147"/>
    </row>
    <row r="366" spans="1:49" s="18" customFormat="1" ht="22.15" customHeight="1" x14ac:dyDescent="0.25">
      <c r="A366" s="148"/>
      <c r="B366" s="148"/>
      <c r="C366" s="148"/>
      <c r="D366" s="148"/>
      <c r="E366" s="151"/>
      <c r="F366" s="148"/>
      <c r="G366" s="151"/>
      <c r="H366" s="148"/>
      <c r="I366" s="148"/>
      <c r="J366" s="148"/>
      <c r="K366" s="148"/>
      <c r="L366" s="148"/>
      <c r="M366" s="6" t="s">
        <v>75</v>
      </c>
      <c r="N366" s="6" t="s">
        <v>77</v>
      </c>
      <c r="O366" s="6" t="s">
        <v>77</v>
      </c>
      <c r="P366" s="10" t="s">
        <v>64</v>
      </c>
      <c r="Q366" s="6" t="s">
        <v>77</v>
      </c>
      <c r="R366" s="148"/>
      <c r="S366" s="148"/>
      <c r="T366" s="148"/>
      <c r="U366" s="158"/>
      <c r="V366" s="158"/>
      <c r="W366" s="161"/>
      <c r="X366" s="164"/>
      <c r="Y366" s="167"/>
      <c r="Z366" s="148"/>
      <c r="AA366" s="148"/>
      <c r="AB366" s="148"/>
      <c r="AC366" s="148"/>
      <c r="AD366" s="148"/>
      <c r="AE366" s="148"/>
      <c r="AF366" s="170"/>
      <c r="AG366" s="170"/>
      <c r="AH366" s="151"/>
      <c r="AI366" s="148"/>
      <c r="AJ366" s="148"/>
      <c r="AK366" s="148"/>
      <c r="AL366" s="148"/>
      <c r="AM366" s="148"/>
      <c r="AN366" s="148"/>
      <c r="AO366" s="148"/>
      <c r="AP366" s="148"/>
      <c r="AQ366" s="148"/>
      <c r="AR366" s="148"/>
      <c r="AS366" s="148"/>
      <c r="AT366" s="148"/>
      <c r="AU366" s="148"/>
      <c r="AV366" s="148"/>
      <c r="AW366" s="148"/>
    </row>
    <row r="367" spans="1:49" s="18" customFormat="1" ht="22.15" customHeight="1" x14ac:dyDescent="0.25">
      <c r="A367" s="211" t="s">
        <v>53</v>
      </c>
      <c r="B367" s="211" t="s">
        <v>80</v>
      </c>
      <c r="C367" s="146">
        <v>2016</v>
      </c>
      <c r="D367" s="211" t="s">
        <v>459</v>
      </c>
      <c r="E367" s="149">
        <v>214</v>
      </c>
      <c r="F367" s="146" t="s">
        <v>56</v>
      </c>
      <c r="G367" s="149" t="s">
        <v>57</v>
      </c>
      <c r="H367" s="211" t="s">
        <v>58</v>
      </c>
      <c r="I367" s="211" t="s">
        <v>58</v>
      </c>
      <c r="J367" s="222" t="s">
        <v>219</v>
      </c>
      <c r="K367" s="155" t="s">
        <v>243</v>
      </c>
      <c r="L367" s="155" t="s">
        <v>243</v>
      </c>
      <c r="M367" s="6" t="s">
        <v>75</v>
      </c>
      <c r="N367" s="6" t="s">
        <v>77</v>
      </c>
      <c r="O367" s="6" t="s">
        <v>77</v>
      </c>
      <c r="P367" s="68" t="s">
        <v>265</v>
      </c>
      <c r="Q367" s="42">
        <v>49242</v>
      </c>
      <c r="R367" s="6" t="s">
        <v>77</v>
      </c>
      <c r="S367" s="6" t="s">
        <v>77</v>
      </c>
      <c r="T367" s="6" t="s">
        <v>77</v>
      </c>
      <c r="U367" s="68" t="s">
        <v>265</v>
      </c>
      <c r="V367" s="172" t="s">
        <v>507</v>
      </c>
      <c r="W367" s="168">
        <v>42516</v>
      </c>
      <c r="X367" s="238">
        <v>42450</v>
      </c>
      <c r="Y367" s="241">
        <v>49242</v>
      </c>
      <c r="Z367" s="146" t="s">
        <v>67</v>
      </c>
      <c r="AA367" s="146" t="s">
        <v>68</v>
      </c>
      <c r="AB367" s="219" t="s">
        <v>69</v>
      </c>
      <c r="AC367" s="219" t="s">
        <v>70</v>
      </c>
      <c r="AD367" s="146" t="s">
        <v>219</v>
      </c>
      <c r="AE367" s="146" t="s">
        <v>71</v>
      </c>
      <c r="AF367" s="168">
        <v>42516</v>
      </c>
      <c r="AG367" s="168">
        <v>42521</v>
      </c>
      <c r="AH367" s="149" t="s">
        <v>57</v>
      </c>
      <c r="AI367" s="146" t="s">
        <v>72</v>
      </c>
      <c r="AJ367" s="146" t="s">
        <v>73</v>
      </c>
      <c r="AK367" s="146" t="s">
        <v>72</v>
      </c>
      <c r="AL367" s="146" t="s">
        <v>72</v>
      </c>
      <c r="AM367" s="146" t="s">
        <v>72</v>
      </c>
      <c r="AN367" s="146" t="s">
        <v>72</v>
      </c>
      <c r="AO367" s="146" t="s">
        <v>74</v>
      </c>
      <c r="AP367" s="146" t="s">
        <v>74</v>
      </c>
      <c r="AQ367" s="146" t="s">
        <v>74</v>
      </c>
      <c r="AR367" s="146" t="s">
        <v>74</v>
      </c>
      <c r="AS367" s="146" t="s">
        <v>74</v>
      </c>
      <c r="AT367" s="146" t="s">
        <v>74</v>
      </c>
      <c r="AU367" s="146" t="s">
        <v>74</v>
      </c>
      <c r="AV367" s="146" t="s">
        <v>74</v>
      </c>
      <c r="AW367" s="146" t="s">
        <v>74</v>
      </c>
    </row>
    <row r="368" spans="1:49" s="18" customFormat="1" ht="22.15" customHeight="1" x14ac:dyDescent="0.25">
      <c r="A368" s="212"/>
      <c r="B368" s="212"/>
      <c r="C368" s="147"/>
      <c r="D368" s="212"/>
      <c r="E368" s="150"/>
      <c r="F368" s="147"/>
      <c r="G368" s="150"/>
      <c r="H368" s="212"/>
      <c r="I368" s="212"/>
      <c r="J368" s="222"/>
      <c r="K368" s="155"/>
      <c r="L368" s="155"/>
      <c r="M368" s="6" t="s">
        <v>75</v>
      </c>
      <c r="N368" s="6" t="s">
        <v>77</v>
      </c>
      <c r="O368" s="6" t="s">
        <v>77</v>
      </c>
      <c r="P368" s="68" t="s">
        <v>175</v>
      </c>
      <c r="Q368" s="42">
        <v>50226.84</v>
      </c>
      <c r="R368" s="6" t="s">
        <v>77</v>
      </c>
      <c r="S368" s="6" t="s">
        <v>77</v>
      </c>
      <c r="T368" s="6" t="s">
        <v>77</v>
      </c>
      <c r="U368" s="10" t="s">
        <v>64</v>
      </c>
      <c r="V368" s="173"/>
      <c r="W368" s="169"/>
      <c r="X368" s="239"/>
      <c r="Y368" s="242"/>
      <c r="Z368" s="147"/>
      <c r="AA368" s="147"/>
      <c r="AB368" s="220"/>
      <c r="AC368" s="220"/>
      <c r="AD368" s="147"/>
      <c r="AE368" s="147"/>
      <c r="AF368" s="169"/>
      <c r="AG368" s="169"/>
      <c r="AH368" s="150"/>
      <c r="AI368" s="147"/>
      <c r="AJ368" s="147"/>
      <c r="AK368" s="147"/>
      <c r="AL368" s="147"/>
      <c r="AM368" s="147"/>
      <c r="AN368" s="147"/>
      <c r="AO368" s="147"/>
      <c r="AP368" s="147"/>
      <c r="AQ368" s="147"/>
      <c r="AR368" s="147"/>
      <c r="AS368" s="147"/>
      <c r="AT368" s="147"/>
      <c r="AU368" s="147"/>
      <c r="AV368" s="147"/>
      <c r="AW368" s="147"/>
    </row>
    <row r="369" spans="1:49" s="18" customFormat="1" ht="22.15" customHeight="1" x14ac:dyDescent="0.25">
      <c r="A369" s="213"/>
      <c r="B369" s="213"/>
      <c r="C369" s="148"/>
      <c r="D369" s="213"/>
      <c r="E369" s="151"/>
      <c r="F369" s="148"/>
      <c r="G369" s="151"/>
      <c r="H369" s="213"/>
      <c r="I369" s="213"/>
      <c r="J369" s="222"/>
      <c r="K369" s="155"/>
      <c r="L369" s="155"/>
      <c r="M369" s="6" t="s">
        <v>75</v>
      </c>
      <c r="N369" s="6" t="s">
        <v>77</v>
      </c>
      <c r="O369" s="6" t="s">
        <v>77</v>
      </c>
      <c r="P369" s="44" t="s">
        <v>267</v>
      </c>
      <c r="Q369" s="42">
        <v>50722.16</v>
      </c>
      <c r="R369" s="6" t="s">
        <v>77</v>
      </c>
      <c r="S369" s="6" t="s">
        <v>77</v>
      </c>
      <c r="T369" s="6" t="s">
        <v>77</v>
      </c>
      <c r="U369" s="10" t="s">
        <v>64</v>
      </c>
      <c r="V369" s="174"/>
      <c r="W369" s="170"/>
      <c r="X369" s="240"/>
      <c r="Y369" s="243"/>
      <c r="Z369" s="148"/>
      <c r="AA369" s="148"/>
      <c r="AB369" s="221"/>
      <c r="AC369" s="221"/>
      <c r="AD369" s="148"/>
      <c r="AE369" s="148"/>
      <c r="AF369" s="170"/>
      <c r="AG369" s="170"/>
      <c r="AH369" s="151"/>
      <c r="AI369" s="148"/>
      <c r="AJ369" s="148"/>
      <c r="AK369" s="148"/>
      <c r="AL369" s="148"/>
      <c r="AM369" s="148"/>
      <c r="AN369" s="148"/>
      <c r="AO369" s="148"/>
      <c r="AP369" s="148"/>
      <c r="AQ369" s="148"/>
      <c r="AR369" s="148"/>
      <c r="AS369" s="148"/>
      <c r="AT369" s="148"/>
      <c r="AU369" s="148"/>
      <c r="AV369" s="148"/>
      <c r="AW369" s="148"/>
    </row>
    <row r="370" spans="1:49" s="18" customFormat="1" ht="22.15" customHeight="1" x14ac:dyDescent="0.25">
      <c r="A370" s="211" t="s">
        <v>53</v>
      </c>
      <c r="B370" s="211" t="s">
        <v>80</v>
      </c>
      <c r="C370" s="146">
        <v>2016</v>
      </c>
      <c r="D370" s="211" t="s">
        <v>459</v>
      </c>
      <c r="E370" s="149">
        <v>224</v>
      </c>
      <c r="F370" s="146" t="s">
        <v>56</v>
      </c>
      <c r="G370" s="149" t="s">
        <v>57</v>
      </c>
      <c r="H370" s="211" t="s">
        <v>58</v>
      </c>
      <c r="I370" s="211" t="s">
        <v>58</v>
      </c>
      <c r="J370" s="222" t="s">
        <v>508</v>
      </c>
      <c r="K370" s="155" t="s">
        <v>114</v>
      </c>
      <c r="L370" s="155" t="s">
        <v>114</v>
      </c>
      <c r="M370" s="6" t="s">
        <v>75</v>
      </c>
      <c r="N370" s="6" t="s">
        <v>77</v>
      </c>
      <c r="O370" s="6" t="s">
        <v>77</v>
      </c>
      <c r="P370" s="68" t="s">
        <v>509</v>
      </c>
      <c r="Q370" s="42">
        <v>128029</v>
      </c>
      <c r="R370" s="6" t="s">
        <v>77</v>
      </c>
      <c r="S370" s="6" t="s">
        <v>77</v>
      </c>
      <c r="T370" s="6" t="s">
        <v>77</v>
      </c>
      <c r="U370" s="68" t="s">
        <v>509</v>
      </c>
      <c r="V370" s="172" t="s">
        <v>510</v>
      </c>
      <c r="W370" s="168">
        <v>42503</v>
      </c>
      <c r="X370" s="223">
        <v>110369.83</v>
      </c>
      <c r="Y370" s="226">
        <v>128029</v>
      </c>
      <c r="Z370" s="146" t="s">
        <v>67</v>
      </c>
      <c r="AA370" s="146" t="s">
        <v>68</v>
      </c>
      <c r="AB370" s="219" t="s">
        <v>69</v>
      </c>
      <c r="AC370" s="219" t="s">
        <v>70</v>
      </c>
      <c r="AD370" s="146" t="s">
        <v>508</v>
      </c>
      <c r="AE370" s="146" t="s">
        <v>71</v>
      </c>
      <c r="AF370" s="184">
        <v>42503</v>
      </c>
      <c r="AG370" s="184">
        <v>42513</v>
      </c>
      <c r="AH370" s="149" t="s">
        <v>57</v>
      </c>
      <c r="AI370" s="146" t="s">
        <v>72</v>
      </c>
      <c r="AJ370" s="146" t="s">
        <v>73</v>
      </c>
      <c r="AK370" s="146" t="s">
        <v>72</v>
      </c>
      <c r="AL370" s="146" t="s">
        <v>72</v>
      </c>
      <c r="AM370" s="146" t="s">
        <v>72</v>
      </c>
      <c r="AN370" s="146" t="s">
        <v>72</v>
      </c>
      <c r="AO370" s="146" t="s">
        <v>74</v>
      </c>
      <c r="AP370" s="146" t="s">
        <v>74</v>
      </c>
      <c r="AQ370" s="146" t="s">
        <v>74</v>
      </c>
      <c r="AR370" s="146" t="s">
        <v>74</v>
      </c>
      <c r="AS370" s="146" t="s">
        <v>74</v>
      </c>
      <c r="AT370" s="146" t="s">
        <v>74</v>
      </c>
      <c r="AU370" s="146" t="s">
        <v>74</v>
      </c>
      <c r="AV370" s="146" t="s">
        <v>74</v>
      </c>
      <c r="AW370" s="146" t="s">
        <v>74</v>
      </c>
    </row>
    <row r="371" spans="1:49" s="18" customFormat="1" ht="22.15" customHeight="1" x14ac:dyDescent="0.25">
      <c r="A371" s="212"/>
      <c r="B371" s="212"/>
      <c r="C371" s="147"/>
      <c r="D371" s="212"/>
      <c r="E371" s="150"/>
      <c r="F371" s="147"/>
      <c r="G371" s="150"/>
      <c r="H371" s="212"/>
      <c r="I371" s="212"/>
      <c r="J371" s="222"/>
      <c r="K371" s="155"/>
      <c r="L371" s="155"/>
      <c r="M371" s="6" t="s">
        <v>75</v>
      </c>
      <c r="N371" s="6" t="s">
        <v>77</v>
      </c>
      <c r="O371" s="6" t="s">
        <v>77</v>
      </c>
      <c r="P371" s="68" t="s">
        <v>511</v>
      </c>
      <c r="Q371" s="42">
        <v>171800</v>
      </c>
      <c r="R371" s="6" t="s">
        <v>77</v>
      </c>
      <c r="S371" s="6" t="s">
        <v>77</v>
      </c>
      <c r="T371" s="6" t="s">
        <v>77</v>
      </c>
      <c r="U371" s="10" t="s">
        <v>64</v>
      </c>
      <c r="V371" s="173"/>
      <c r="W371" s="169"/>
      <c r="X371" s="224"/>
      <c r="Y371" s="227"/>
      <c r="Z371" s="147"/>
      <c r="AA371" s="147"/>
      <c r="AB371" s="220"/>
      <c r="AC371" s="220"/>
      <c r="AD371" s="147"/>
      <c r="AE371" s="147"/>
      <c r="AF371" s="185"/>
      <c r="AG371" s="185"/>
      <c r="AH371" s="150"/>
      <c r="AI371" s="147"/>
      <c r="AJ371" s="147"/>
      <c r="AK371" s="147"/>
      <c r="AL371" s="147"/>
      <c r="AM371" s="147"/>
      <c r="AN371" s="147"/>
      <c r="AO371" s="147"/>
      <c r="AP371" s="147"/>
      <c r="AQ371" s="147"/>
      <c r="AR371" s="147"/>
      <c r="AS371" s="147"/>
      <c r="AT371" s="147"/>
      <c r="AU371" s="147"/>
      <c r="AV371" s="147"/>
      <c r="AW371" s="147"/>
    </row>
    <row r="372" spans="1:49" s="18" customFormat="1" ht="22.15" customHeight="1" x14ac:dyDescent="0.25">
      <c r="A372" s="213"/>
      <c r="B372" s="213"/>
      <c r="C372" s="148"/>
      <c r="D372" s="213"/>
      <c r="E372" s="151"/>
      <c r="F372" s="148"/>
      <c r="G372" s="151"/>
      <c r="H372" s="213"/>
      <c r="I372" s="213"/>
      <c r="J372" s="222"/>
      <c r="K372" s="155"/>
      <c r="L372" s="155"/>
      <c r="M372" s="6" t="s">
        <v>75</v>
      </c>
      <c r="N372" s="6" t="s">
        <v>77</v>
      </c>
      <c r="O372" s="6" t="s">
        <v>77</v>
      </c>
      <c r="P372" s="68" t="s">
        <v>512</v>
      </c>
      <c r="Q372" s="42">
        <v>158400</v>
      </c>
      <c r="R372" s="6" t="s">
        <v>77</v>
      </c>
      <c r="S372" s="6" t="s">
        <v>77</v>
      </c>
      <c r="T372" s="6" t="s">
        <v>77</v>
      </c>
      <c r="U372" s="10" t="s">
        <v>64</v>
      </c>
      <c r="V372" s="174"/>
      <c r="W372" s="170"/>
      <c r="X372" s="225"/>
      <c r="Y372" s="228"/>
      <c r="Z372" s="148"/>
      <c r="AA372" s="148"/>
      <c r="AB372" s="221"/>
      <c r="AC372" s="221"/>
      <c r="AD372" s="148"/>
      <c r="AE372" s="148"/>
      <c r="AF372" s="186"/>
      <c r="AG372" s="186"/>
      <c r="AH372" s="151"/>
      <c r="AI372" s="148"/>
      <c r="AJ372" s="148"/>
      <c r="AK372" s="148"/>
      <c r="AL372" s="148"/>
      <c r="AM372" s="148"/>
      <c r="AN372" s="148"/>
      <c r="AO372" s="148"/>
      <c r="AP372" s="148"/>
      <c r="AQ372" s="148"/>
      <c r="AR372" s="148"/>
      <c r="AS372" s="148"/>
      <c r="AT372" s="148"/>
      <c r="AU372" s="148"/>
      <c r="AV372" s="148"/>
      <c r="AW372" s="148"/>
    </row>
    <row r="373" spans="1:49" s="18" customFormat="1" ht="22.15" customHeight="1" x14ac:dyDescent="0.25">
      <c r="A373" s="211" t="s">
        <v>53</v>
      </c>
      <c r="B373" s="211" t="s">
        <v>80</v>
      </c>
      <c r="C373" s="146">
        <v>2016</v>
      </c>
      <c r="D373" s="211" t="s">
        <v>459</v>
      </c>
      <c r="E373" s="149">
        <v>220</v>
      </c>
      <c r="F373" s="146" t="s">
        <v>56</v>
      </c>
      <c r="G373" s="149" t="s">
        <v>57</v>
      </c>
      <c r="H373" s="211" t="s">
        <v>58</v>
      </c>
      <c r="I373" s="211" t="s">
        <v>58</v>
      </c>
      <c r="J373" s="222" t="s">
        <v>219</v>
      </c>
      <c r="K373" s="155" t="s">
        <v>97</v>
      </c>
      <c r="L373" s="155" t="s">
        <v>97</v>
      </c>
      <c r="M373" s="6" t="s">
        <v>75</v>
      </c>
      <c r="N373" s="6" t="s">
        <v>77</v>
      </c>
      <c r="O373" s="6" t="s">
        <v>77</v>
      </c>
      <c r="P373" s="68" t="s">
        <v>265</v>
      </c>
      <c r="Q373" s="42">
        <v>156026.96</v>
      </c>
      <c r="R373" s="6" t="s">
        <v>77</v>
      </c>
      <c r="S373" s="6" t="s">
        <v>77</v>
      </c>
      <c r="T373" s="6" t="s">
        <v>77</v>
      </c>
      <c r="U373" s="68" t="s">
        <v>265</v>
      </c>
      <c r="V373" s="172" t="s">
        <v>513</v>
      </c>
      <c r="W373" s="168">
        <v>42516</v>
      </c>
      <c r="X373" s="223">
        <v>134506</v>
      </c>
      <c r="Y373" s="226">
        <v>156026.96</v>
      </c>
      <c r="Z373" s="146" t="s">
        <v>67</v>
      </c>
      <c r="AA373" s="146" t="s">
        <v>68</v>
      </c>
      <c r="AB373" s="219" t="s">
        <v>69</v>
      </c>
      <c r="AC373" s="219" t="s">
        <v>70</v>
      </c>
      <c r="AD373" s="146" t="s">
        <v>219</v>
      </c>
      <c r="AE373" s="146" t="s">
        <v>71</v>
      </c>
      <c r="AF373" s="168">
        <v>42516</v>
      </c>
      <c r="AG373" s="168">
        <v>42521</v>
      </c>
      <c r="AH373" s="149" t="s">
        <v>57</v>
      </c>
      <c r="AI373" s="146" t="s">
        <v>72</v>
      </c>
      <c r="AJ373" s="146" t="s">
        <v>73</v>
      </c>
      <c r="AK373" s="146" t="s">
        <v>72</v>
      </c>
      <c r="AL373" s="146" t="s">
        <v>72</v>
      </c>
      <c r="AM373" s="146" t="s">
        <v>72</v>
      </c>
      <c r="AN373" s="146" t="s">
        <v>72</v>
      </c>
      <c r="AO373" s="146" t="s">
        <v>74</v>
      </c>
      <c r="AP373" s="146" t="s">
        <v>74</v>
      </c>
      <c r="AQ373" s="146" t="s">
        <v>74</v>
      </c>
      <c r="AR373" s="146" t="s">
        <v>74</v>
      </c>
      <c r="AS373" s="146" t="s">
        <v>74</v>
      </c>
      <c r="AT373" s="146" t="s">
        <v>74</v>
      </c>
      <c r="AU373" s="146" t="s">
        <v>74</v>
      </c>
      <c r="AV373" s="146" t="s">
        <v>74</v>
      </c>
      <c r="AW373" s="146" t="s">
        <v>74</v>
      </c>
    </row>
    <row r="374" spans="1:49" s="18" customFormat="1" ht="22.15" customHeight="1" x14ac:dyDescent="0.25">
      <c r="A374" s="212"/>
      <c r="B374" s="212"/>
      <c r="C374" s="147"/>
      <c r="D374" s="212"/>
      <c r="E374" s="150"/>
      <c r="F374" s="147"/>
      <c r="G374" s="150"/>
      <c r="H374" s="212"/>
      <c r="I374" s="212"/>
      <c r="J374" s="222"/>
      <c r="K374" s="155"/>
      <c r="L374" s="155"/>
      <c r="M374" s="6" t="s">
        <v>75</v>
      </c>
      <c r="N374" s="6" t="s">
        <v>77</v>
      </c>
      <c r="O374" s="6" t="s">
        <v>77</v>
      </c>
      <c r="P374" s="68" t="s">
        <v>267</v>
      </c>
      <c r="Q374" s="43">
        <v>160347.96</v>
      </c>
      <c r="R374" s="6" t="s">
        <v>77</v>
      </c>
      <c r="S374" s="6" t="s">
        <v>77</v>
      </c>
      <c r="T374" s="6" t="s">
        <v>77</v>
      </c>
      <c r="U374" s="6" t="s">
        <v>320</v>
      </c>
      <c r="V374" s="173"/>
      <c r="W374" s="169"/>
      <c r="X374" s="224"/>
      <c r="Y374" s="227"/>
      <c r="Z374" s="147"/>
      <c r="AA374" s="147"/>
      <c r="AB374" s="220"/>
      <c r="AC374" s="220"/>
      <c r="AD374" s="147"/>
      <c r="AE374" s="147"/>
      <c r="AF374" s="169"/>
      <c r="AG374" s="169"/>
      <c r="AH374" s="150"/>
      <c r="AI374" s="147"/>
      <c r="AJ374" s="147"/>
      <c r="AK374" s="147"/>
      <c r="AL374" s="147"/>
      <c r="AM374" s="147"/>
      <c r="AN374" s="147"/>
      <c r="AO374" s="147"/>
      <c r="AP374" s="147"/>
      <c r="AQ374" s="147"/>
      <c r="AR374" s="147"/>
      <c r="AS374" s="147"/>
      <c r="AT374" s="147"/>
      <c r="AU374" s="147"/>
      <c r="AV374" s="147"/>
      <c r="AW374" s="147"/>
    </row>
    <row r="375" spans="1:49" s="18" customFormat="1" ht="22.15" customHeight="1" x14ac:dyDescent="0.25">
      <c r="A375" s="213"/>
      <c r="B375" s="213"/>
      <c r="C375" s="148"/>
      <c r="D375" s="213"/>
      <c r="E375" s="151"/>
      <c r="F375" s="148"/>
      <c r="G375" s="151"/>
      <c r="H375" s="213"/>
      <c r="I375" s="213"/>
      <c r="J375" s="222"/>
      <c r="K375" s="155"/>
      <c r="L375" s="155"/>
      <c r="M375" s="6" t="s">
        <v>75</v>
      </c>
      <c r="N375" s="6" t="s">
        <v>77</v>
      </c>
      <c r="O375" s="6" t="s">
        <v>77</v>
      </c>
      <c r="P375" s="68" t="s">
        <v>175</v>
      </c>
      <c r="Q375" s="43">
        <v>159201.88</v>
      </c>
      <c r="R375" s="6" t="s">
        <v>77</v>
      </c>
      <c r="S375" s="6" t="s">
        <v>77</v>
      </c>
      <c r="T375" s="6" t="s">
        <v>77</v>
      </c>
      <c r="U375" s="6" t="s">
        <v>320</v>
      </c>
      <c r="V375" s="174"/>
      <c r="W375" s="170"/>
      <c r="X375" s="225"/>
      <c r="Y375" s="228"/>
      <c r="Z375" s="148"/>
      <c r="AA375" s="148"/>
      <c r="AB375" s="221"/>
      <c r="AC375" s="221"/>
      <c r="AD375" s="148"/>
      <c r="AE375" s="148"/>
      <c r="AF375" s="170"/>
      <c r="AG375" s="170"/>
      <c r="AH375" s="151"/>
      <c r="AI375" s="148"/>
      <c r="AJ375" s="148"/>
      <c r="AK375" s="148"/>
      <c r="AL375" s="148"/>
      <c r="AM375" s="148"/>
      <c r="AN375" s="148"/>
      <c r="AO375" s="148"/>
      <c r="AP375" s="148"/>
      <c r="AQ375" s="148"/>
      <c r="AR375" s="148"/>
      <c r="AS375" s="148"/>
      <c r="AT375" s="148"/>
      <c r="AU375" s="148"/>
      <c r="AV375" s="148"/>
      <c r="AW375" s="148"/>
    </row>
    <row r="376" spans="1:49" s="18" customFormat="1" ht="22.15" customHeight="1" x14ac:dyDescent="0.25">
      <c r="A376" s="211" t="s">
        <v>53</v>
      </c>
      <c r="B376" s="211" t="s">
        <v>80</v>
      </c>
      <c r="C376" s="146">
        <v>2016</v>
      </c>
      <c r="D376" s="211" t="s">
        <v>459</v>
      </c>
      <c r="E376" s="149">
        <v>189</v>
      </c>
      <c r="F376" s="146" t="s">
        <v>56</v>
      </c>
      <c r="G376" s="149" t="s">
        <v>57</v>
      </c>
      <c r="H376" s="211" t="s">
        <v>58</v>
      </c>
      <c r="I376" s="211" t="s">
        <v>58</v>
      </c>
      <c r="J376" s="222" t="s">
        <v>293</v>
      </c>
      <c r="K376" s="155" t="s">
        <v>312</v>
      </c>
      <c r="L376" s="155" t="s">
        <v>312</v>
      </c>
      <c r="M376" s="6" t="s">
        <v>75</v>
      </c>
      <c r="N376" s="6" t="s">
        <v>77</v>
      </c>
      <c r="O376" s="6" t="s">
        <v>77</v>
      </c>
      <c r="P376" s="68" t="s">
        <v>514</v>
      </c>
      <c r="Q376" s="42">
        <v>203810.74</v>
      </c>
      <c r="R376" s="6" t="s">
        <v>77</v>
      </c>
      <c r="S376" s="6" t="s">
        <v>77</v>
      </c>
      <c r="T376" s="6" t="s">
        <v>77</v>
      </c>
      <c r="U376" s="68" t="s">
        <v>514</v>
      </c>
      <c r="V376" s="172" t="s">
        <v>515</v>
      </c>
      <c r="W376" s="168">
        <v>42516</v>
      </c>
      <c r="X376" s="223">
        <v>175698.91</v>
      </c>
      <c r="Y376" s="226">
        <v>203810.74</v>
      </c>
      <c r="Z376" s="146" t="s">
        <v>67</v>
      </c>
      <c r="AA376" s="146" t="s">
        <v>68</v>
      </c>
      <c r="AB376" s="219" t="s">
        <v>69</v>
      </c>
      <c r="AC376" s="219" t="s">
        <v>70</v>
      </c>
      <c r="AD376" s="146" t="s">
        <v>293</v>
      </c>
      <c r="AE376" s="146" t="s">
        <v>71</v>
      </c>
      <c r="AF376" s="168">
        <v>42516</v>
      </c>
      <c r="AG376" s="168">
        <v>42496</v>
      </c>
      <c r="AH376" s="149" t="s">
        <v>57</v>
      </c>
      <c r="AI376" s="146" t="s">
        <v>72</v>
      </c>
      <c r="AJ376" s="146" t="s">
        <v>73</v>
      </c>
      <c r="AK376" s="146" t="s">
        <v>72</v>
      </c>
      <c r="AL376" s="146" t="s">
        <v>72</v>
      </c>
      <c r="AM376" s="146" t="s">
        <v>72</v>
      </c>
      <c r="AN376" s="146" t="s">
        <v>72</v>
      </c>
      <c r="AO376" s="146" t="s">
        <v>74</v>
      </c>
      <c r="AP376" s="146" t="s">
        <v>74</v>
      </c>
      <c r="AQ376" s="146" t="s">
        <v>74</v>
      </c>
      <c r="AR376" s="146" t="s">
        <v>74</v>
      </c>
      <c r="AS376" s="146" t="s">
        <v>74</v>
      </c>
      <c r="AT376" s="146" t="s">
        <v>74</v>
      </c>
      <c r="AU376" s="146" t="s">
        <v>74</v>
      </c>
      <c r="AV376" s="146" t="s">
        <v>74</v>
      </c>
      <c r="AW376" s="146" t="s">
        <v>74</v>
      </c>
    </row>
    <row r="377" spans="1:49" s="18" customFormat="1" ht="22.15" customHeight="1" x14ac:dyDescent="0.25">
      <c r="A377" s="212"/>
      <c r="B377" s="212"/>
      <c r="C377" s="147"/>
      <c r="D377" s="212"/>
      <c r="E377" s="150"/>
      <c r="F377" s="147"/>
      <c r="G377" s="150"/>
      <c r="H377" s="212"/>
      <c r="I377" s="212"/>
      <c r="J377" s="222"/>
      <c r="K377" s="155"/>
      <c r="L377" s="155"/>
      <c r="M377" s="6" t="s">
        <v>75</v>
      </c>
      <c r="N377" s="6" t="s">
        <v>77</v>
      </c>
      <c r="O377" s="6" t="s">
        <v>77</v>
      </c>
      <c r="P377" s="10" t="s">
        <v>175</v>
      </c>
      <c r="Q377" s="43">
        <v>212286.26</v>
      </c>
      <c r="R377" s="6" t="s">
        <v>77</v>
      </c>
      <c r="S377" s="6" t="s">
        <v>77</v>
      </c>
      <c r="T377" s="6" t="s">
        <v>77</v>
      </c>
      <c r="U377" s="6" t="s">
        <v>64</v>
      </c>
      <c r="V377" s="173"/>
      <c r="W377" s="169"/>
      <c r="X377" s="224"/>
      <c r="Y377" s="227"/>
      <c r="Z377" s="147"/>
      <c r="AA377" s="147"/>
      <c r="AB377" s="220"/>
      <c r="AC377" s="220"/>
      <c r="AD377" s="147"/>
      <c r="AE377" s="147"/>
      <c r="AF377" s="169"/>
      <c r="AG377" s="169"/>
      <c r="AH377" s="150"/>
      <c r="AI377" s="147"/>
      <c r="AJ377" s="147"/>
      <c r="AK377" s="147"/>
      <c r="AL377" s="147"/>
      <c r="AM377" s="147"/>
      <c r="AN377" s="147"/>
      <c r="AO377" s="147"/>
      <c r="AP377" s="147"/>
      <c r="AQ377" s="147"/>
      <c r="AR377" s="147"/>
      <c r="AS377" s="147"/>
      <c r="AT377" s="147"/>
      <c r="AU377" s="147"/>
      <c r="AV377" s="147"/>
      <c r="AW377" s="147"/>
    </row>
    <row r="378" spans="1:49" s="18" customFormat="1" ht="22.15" customHeight="1" x14ac:dyDescent="0.25">
      <c r="A378" s="213"/>
      <c r="B378" s="213"/>
      <c r="C378" s="148"/>
      <c r="D378" s="213"/>
      <c r="E378" s="151"/>
      <c r="F378" s="148"/>
      <c r="G378" s="151"/>
      <c r="H378" s="213"/>
      <c r="I378" s="213"/>
      <c r="J378" s="222"/>
      <c r="K378" s="155"/>
      <c r="L378" s="155"/>
      <c r="M378" s="6" t="s">
        <v>279</v>
      </c>
      <c r="N378" s="6" t="s">
        <v>280</v>
      </c>
      <c r="O378" s="6" t="s">
        <v>281</v>
      </c>
      <c r="P378" s="10" t="s">
        <v>64</v>
      </c>
      <c r="Q378" s="42">
        <v>227282.28</v>
      </c>
      <c r="R378" s="6" t="s">
        <v>77</v>
      </c>
      <c r="S378" s="6" t="s">
        <v>77</v>
      </c>
      <c r="T378" s="6" t="s">
        <v>77</v>
      </c>
      <c r="U378" s="6" t="s">
        <v>64</v>
      </c>
      <c r="V378" s="174"/>
      <c r="W378" s="170"/>
      <c r="X378" s="225"/>
      <c r="Y378" s="228"/>
      <c r="Z378" s="148"/>
      <c r="AA378" s="148"/>
      <c r="AB378" s="221"/>
      <c r="AC378" s="221"/>
      <c r="AD378" s="148"/>
      <c r="AE378" s="148"/>
      <c r="AF378" s="170"/>
      <c r="AG378" s="170"/>
      <c r="AH378" s="151"/>
      <c r="AI378" s="148"/>
      <c r="AJ378" s="148"/>
      <c r="AK378" s="148"/>
      <c r="AL378" s="148"/>
      <c r="AM378" s="148"/>
      <c r="AN378" s="148"/>
      <c r="AO378" s="148"/>
      <c r="AP378" s="148"/>
      <c r="AQ378" s="148"/>
      <c r="AR378" s="148"/>
      <c r="AS378" s="148"/>
      <c r="AT378" s="148"/>
      <c r="AU378" s="148"/>
      <c r="AV378" s="148"/>
      <c r="AW378" s="148"/>
    </row>
    <row r="379" spans="1:49" s="18" customFormat="1" ht="22.15" customHeight="1" x14ac:dyDescent="0.25">
      <c r="A379" s="211" t="s">
        <v>53</v>
      </c>
      <c r="B379" s="211" t="s">
        <v>80</v>
      </c>
      <c r="C379" s="146">
        <v>2016</v>
      </c>
      <c r="D379" s="211" t="s">
        <v>459</v>
      </c>
      <c r="E379" s="149">
        <v>208</v>
      </c>
      <c r="F379" s="146" t="s">
        <v>56</v>
      </c>
      <c r="G379" s="149" t="s">
        <v>57</v>
      </c>
      <c r="H379" s="211" t="s">
        <v>58</v>
      </c>
      <c r="I379" s="211" t="s">
        <v>58</v>
      </c>
      <c r="J379" s="222" t="s">
        <v>92</v>
      </c>
      <c r="K379" s="155" t="s">
        <v>60</v>
      </c>
      <c r="L379" s="155" t="s">
        <v>60</v>
      </c>
      <c r="M379" s="6" t="s">
        <v>75</v>
      </c>
      <c r="N379" s="6" t="s">
        <v>77</v>
      </c>
      <c r="O379" s="6" t="s">
        <v>77</v>
      </c>
      <c r="P379" s="68" t="s">
        <v>516</v>
      </c>
      <c r="Q379" s="42">
        <v>95700</v>
      </c>
      <c r="R379" s="6" t="s">
        <v>77</v>
      </c>
      <c r="S379" s="6" t="s">
        <v>77</v>
      </c>
      <c r="T379" s="6" t="s">
        <v>77</v>
      </c>
      <c r="U379" s="68" t="s">
        <v>516</v>
      </c>
      <c r="V379" s="172" t="s">
        <v>517</v>
      </c>
      <c r="W379" s="168">
        <v>42516</v>
      </c>
      <c r="X379" s="223">
        <v>82500</v>
      </c>
      <c r="Y379" s="226">
        <v>95700</v>
      </c>
      <c r="Z379" s="146" t="s">
        <v>67</v>
      </c>
      <c r="AA379" s="146" t="s">
        <v>68</v>
      </c>
      <c r="AB379" s="219" t="s">
        <v>69</v>
      </c>
      <c r="AC379" s="219" t="s">
        <v>70</v>
      </c>
      <c r="AD379" s="146" t="s">
        <v>92</v>
      </c>
      <c r="AE379" s="146" t="s">
        <v>71</v>
      </c>
      <c r="AF379" s="168">
        <v>42516</v>
      </c>
      <c r="AG379" s="168">
        <v>42521</v>
      </c>
      <c r="AH379" s="149" t="s">
        <v>57</v>
      </c>
      <c r="AI379" s="146" t="s">
        <v>72</v>
      </c>
      <c r="AJ379" s="146" t="s">
        <v>73</v>
      </c>
      <c r="AK379" s="146" t="s">
        <v>72</v>
      </c>
      <c r="AL379" s="146" t="s">
        <v>72</v>
      </c>
      <c r="AM379" s="146" t="s">
        <v>72</v>
      </c>
      <c r="AN379" s="146" t="s">
        <v>72</v>
      </c>
      <c r="AO379" s="146" t="s">
        <v>74</v>
      </c>
      <c r="AP379" s="146" t="s">
        <v>74</v>
      </c>
      <c r="AQ379" s="146" t="s">
        <v>74</v>
      </c>
      <c r="AR379" s="146" t="s">
        <v>74</v>
      </c>
      <c r="AS379" s="146" t="s">
        <v>74</v>
      </c>
      <c r="AT379" s="146" t="s">
        <v>74</v>
      </c>
      <c r="AU379" s="146" t="s">
        <v>74</v>
      </c>
      <c r="AV379" s="146" t="s">
        <v>74</v>
      </c>
      <c r="AW379" s="146" t="s">
        <v>74</v>
      </c>
    </row>
    <row r="380" spans="1:49" s="18" customFormat="1" ht="22.15" customHeight="1" x14ac:dyDescent="0.25">
      <c r="A380" s="212"/>
      <c r="B380" s="212"/>
      <c r="C380" s="147"/>
      <c r="D380" s="212"/>
      <c r="E380" s="150"/>
      <c r="F380" s="147"/>
      <c r="G380" s="150"/>
      <c r="H380" s="212"/>
      <c r="I380" s="212"/>
      <c r="J380" s="222"/>
      <c r="K380" s="155"/>
      <c r="L380" s="155"/>
      <c r="M380" s="6" t="s">
        <v>75</v>
      </c>
      <c r="N380" s="6" t="s">
        <v>77</v>
      </c>
      <c r="O380" s="6" t="s">
        <v>77</v>
      </c>
      <c r="P380" s="10" t="s">
        <v>311</v>
      </c>
      <c r="Q380" s="42">
        <v>105270</v>
      </c>
      <c r="R380" s="6" t="s">
        <v>77</v>
      </c>
      <c r="S380" s="6" t="s">
        <v>77</v>
      </c>
      <c r="T380" s="6" t="s">
        <v>77</v>
      </c>
      <c r="U380" s="10" t="s">
        <v>64</v>
      </c>
      <c r="V380" s="173"/>
      <c r="W380" s="169"/>
      <c r="X380" s="224"/>
      <c r="Y380" s="227"/>
      <c r="Z380" s="147"/>
      <c r="AA380" s="147"/>
      <c r="AB380" s="220"/>
      <c r="AC380" s="220"/>
      <c r="AD380" s="147"/>
      <c r="AE380" s="147"/>
      <c r="AF380" s="169"/>
      <c r="AG380" s="169"/>
      <c r="AH380" s="150"/>
      <c r="AI380" s="147"/>
      <c r="AJ380" s="147"/>
      <c r="AK380" s="147"/>
      <c r="AL380" s="147"/>
      <c r="AM380" s="147"/>
      <c r="AN380" s="147"/>
      <c r="AO380" s="147"/>
      <c r="AP380" s="147"/>
      <c r="AQ380" s="147"/>
      <c r="AR380" s="147"/>
      <c r="AS380" s="147"/>
      <c r="AT380" s="147"/>
      <c r="AU380" s="147"/>
      <c r="AV380" s="147"/>
      <c r="AW380" s="147"/>
    </row>
    <row r="381" spans="1:49" s="18" customFormat="1" ht="22.15" customHeight="1" x14ac:dyDescent="0.25">
      <c r="A381" s="213"/>
      <c r="B381" s="213"/>
      <c r="C381" s="148"/>
      <c r="D381" s="213"/>
      <c r="E381" s="151"/>
      <c r="F381" s="148"/>
      <c r="G381" s="151"/>
      <c r="H381" s="213"/>
      <c r="I381" s="213"/>
      <c r="J381" s="222"/>
      <c r="K381" s="155"/>
      <c r="L381" s="155"/>
      <c r="M381" s="6" t="s">
        <v>518</v>
      </c>
      <c r="N381" s="6" t="s">
        <v>109</v>
      </c>
      <c r="O381" s="6" t="s">
        <v>110</v>
      </c>
      <c r="P381" s="10" t="s">
        <v>64</v>
      </c>
      <c r="Q381" s="42">
        <v>98588.4</v>
      </c>
      <c r="R381" s="6" t="s">
        <v>77</v>
      </c>
      <c r="S381" s="6" t="s">
        <v>77</v>
      </c>
      <c r="T381" s="6" t="s">
        <v>77</v>
      </c>
      <c r="U381" s="10" t="s">
        <v>64</v>
      </c>
      <c r="V381" s="174"/>
      <c r="W381" s="170"/>
      <c r="X381" s="225"/>
      <c r="Y381" s="228"/>
      <c r="Z381" s="148"/>
      <c r="AA381" s="148"/>
      <c r="AB381" s="221"/>
      <c r="AC381" s="221"/>
      <c r="AD381" s="148"/>
      <c r="AE381" s="148"/>
      <c r="AF381" s="170"/>
      <c r="AG381" s="170"/>
      <c r="AH381" s="151"/>
      <c r="AI381" s="148"/>
      <c r="AJ381" s="148"/>
      <c r="AK381" s="148"/>
      <c r="AL381" s="148"/>
      <c r="AM381" s="148"/>
      <c r="AN381" s="148"/>
      <c r="AO381" s="148"/>
      <c r="AP381" s="148"/>
      <c r="AQ381" s="148"/>
      <c r="AR381" s="148"/>
      <c r="AS381" s="148"/>
      <c r="AT381" s="148"/>
      <c r="AU381" s="148"/>
      <c r="AV381" s="148"/>
      <c r="AW381" s="148"/>
    </row>
    <row r="382" spans="1:49" s="18" customFormat="1" ht="22.15" customHeight="1" x14ac:dyDescent="0.25">
      <c r="A382" s="211" t="s">
        <v>53</v>
      </c>
      <c r="B382" s="211" t="s">
        <v>80</v>
      </c>
      <c r="C382" s="146">
        <v>2016</v>
      </c>
      <c r="D382" s="211" t="s">
        <v>459</v>
      </c>
      <c r="E382" s="149">
        <v>210</v>
      </c>
      <c r="F382" s="146" t="s">
        <v>56</v>
      </c>
      <c r="G382" s="149" t="s">
        <v>57</v>
      </c>
      <c r="H382" s="211" t="s">
        <v>58</v>
      </c>
      <c r="I382" s="211" t="s">
        <v>58</v>
      </c>
      <c r="J382" s="222" t="s">
        <v>96</v>
      </c>
      <c r="K382" s="155" t="s">
        <v>97</v>
      </c>
      <c r="L382" s="155" t="s">
        <v>97</v>
      </c>
      <c r="M382" s="6" t="s">
        <v>75</v>
      </c>
      <c r="N382" s="6" t="s">
        <v>77</v>
      </c>
      <c r="O382" s="6" t="s">
        <v>77</v>
      </c>
      <c r="P382" s="68" t="s">
        <v>263</v>
      </c>
      <c r="Q382" s="42">
        <v>285290.40000000002</v>
      </c>
      <c r="R382" s="6" t="s">
        <v>77</v>
      </c>
      <c r="S382" s="6" t="s">
        <v>77</v>
      </c>
      <c r="T382" s="6" t="s">
        <v>77</v>
      </c>
      <c r="U382" s="68" t="s">
        <v>263</v>
      </c>
      <c r="V382" s="172" t="s">
        <v>519</v>
      </c>
      <c r="W382" s="168">
        <v>42516</v>
      </c>
      <c r="X382" s="223">
        <v>245940</v>
      </c>
      <c r="Y382" s="226">
        <v>285290.40000000002</v>
      </c>
      <c r="Z382" s="146" t="s">
        <v>67</v>
      </c>
      <c r="AA382" s="146" t="s">
        <v>68</v>
      </c>
      <c r="AB382" s="219" t="s">
        <v>69</v>
      </c>
      <c r="AC382" s="219" t="s">
        <v>70</v>
      </c>
      <c r="AD382" s="146" t="s">
        <v>96</v>
      </c>
      <c r="AE382" s="146" t="s">
        <v>71</v>
      </c>
      <c r="AF382" s="168">
        <v>42516</v>
      </c>
      <c r="AG382" s="168">
        <v>42521</v>
      </c>
      <c r="AH382" s="149" t="s">
        <v>57</v>
      </c>
      <c r="AI382" s="146" t="s">
        <v>72</v>
      </c>
      <c r="AJ382" s="146" t="s">
        <v>73</v>
      </c>
      <c r="AK382" s="146" t="s">
        <v>72</v>
      </c>
      <c r="AL382" s="146" t="s">
        <v>72</v>
      </c>
      <c r="AM382" s="146" t="s">
        <v>72</v>
      </c>
      <c r="AN382" s="146" t="s">
        <v>72</v>
      </c>
      <c r="AO382" s="146" t="s">
        <v>74</v>
      </c>
      <c r="AP382" s="146" t="s">
        <v>74</v>
      </c>
      <c r="AQ382" s="146" t="s">
        <v>74</v>
      </c>
      <c r="AR382" s="146" t="s">
        <v>74</v>
      </c>
      <c r="AS382" s="146" t="s">
        <v>74</v>
      </c>
      <c r="AT382" s="146" t="s">
        <v>74</v>
      </c>
      <c r="AU382" s="146" t="s">
        <v>74</v>
      </c>
      <c r="AV382" s="146" t="s">
        <v>74</v>
      </c>
      <c r="AW382" s="146" t="s">
        <v>74</v>
      </c>
    </row>
    <row r="383" spans="1:49" s="18" customFormat="1" ht="22.15" customHeight="1" x14ac:dyDescent="0.25">
      <c r="A383" s="212"/>
      <c r="B383" s="212"/>
      <c r="C383" s="147"/>
      <c r="D383" s="212"/>
      <c r="E383" s="150"/>
      <c r="F383" s="147"/>
      <c r="G383" s="150"/>
      <c r="H383" s="212"/>
      <c r="I383" s="212"/>
      <c r="J383" s="222"/>
      <c r="K383" s="155"/>
      <c r="L383" s="155"/>
      <c r="M383" s="6" t="s">
        <v>75</v>
      </c>
      <c r="N383" s="6" t="s">
        <v>77</v>
      </c>
      <c r="O383" s="6" t="s">
        <v>77</v>
      </c>
      <c r="P383" s="10" t="s">
        <v>101</v>
      </c>
      <c r="Q383" s="42">
        <v>297791.7</v>
      </c>
      <c r="R383" s="6" t="s">
        <v>77</v>
      </c>
      <c r="S383" s="6" t="s">
        <v>77</v>
      </c>
      <c r="T383" s="6" t="s">
        <v>77</v>
      </c>
      <c r="U383" s="10" t="s">
        <v>64</v>
      </c>
      <c r="V383" s="173"/>
      <c r="W383" s="169"/>
      <c r="X383" s="224"/>
      <c r="Y383" s="227"/>
      <c r="Z383" s="147"/>
      <c r="AA383" s="147"/>
      <c r="AB383" s="220"/>
      <c r="AC383" s="220"/>
      <c r="AD383" s="147"/>
      <c r="AE383" s="147"/>
      <c r="AF383" s="169"/>
      <c r="AG383" s="169"/>
      <c r="AH383" s="150"/>
      <c r="AI383" s="147"/>
      <c r="AJ383" s="147"/>
      <c r="AK383" s="147"/>
      <c r="AL383" s="147"/>
      <c r="AM383" s="147"/>
      <c r="AN383" s="147"/>
      <c r="AO383" s="147"/>
      <c r="AP383" s="147"/>
      <c r="AQ383" s="147"/>
      <c r="AR383" s="147"/>
      <c r="AS383" s="147"/>
      <c r="AT383" s="147"/>
      <c r="AU383" s="147"/>
      <c r="AV383" s="147"/>
      <c r="AW383" s="147"/>
    </row>
    <row r="384" spans="1:49" s="18" customFormat="1" ht="22.15" customHeight="1" x14ac:dyDescent="0.25">
      <c r="A384" s="213"/>
      <c r="B384" s="213"/>
      <c r="C384" s="148"/>
      <c r="D384" s="213"/>
      <c r="E384" s="151"/>
      <c r="F384" s="148"/>
      <c r="G384" s="151"/>
      <c r="H384" s="213"/>
      <c r="I384" s="213"/>
      <c r="J384" s="222"/>
      <c r="K384" s="155"/>
      <c r="L384" s="155"/>
      <c r="M384" s="6" t="s">
        <v>102</v>
      </c>
      <c r="N384" s="6" t="s">
        <v>501</v>
      </c>
      <c r="O384" s="6" t="s">
        <v>104</v>
      </c>
      <c r="P384" s="10" t="s">
        <v>64</v>
      </c>
      <c r="Q384" s="42">
        <v>320373.15999999997</v>
      </c>
      <c r="R384" s="6" t="s">
        <v>77</v>
      </c>
      <c r="S384" s="6" t="s">
        <v>77</v>
      </c>
      <c r="T384" s="6" t="s">
        <v>77</v>
      </c>
      <c r="U384" s="10" t="s">
        <v>64</v>
      </c>
      <c r="V384" s="174"/>
      <c r="W384" s="170"/>
      <c r="X384" s="225"/>
      <c r="Y384" s="228"/>
      <c r="Z384" s="148"/>
      <c r="AA384" s="148"/>
      <c r="AB384" s="221"/>
      <c r="AC384" s="221"/>
      <c r="AD384" s="148"/>
      <c r="AE384" s="148"/>
      <c r="AF384" s="170"/>
      <c r="AG384" s="170"/>
      <c r="AH384" s="151"/>
      <c r="AI384" s="148"/>
      <c r="AJ384" s="148"/>
      <c r="AK384" s="148"/>
      <c r="AL384" s="148"/>
      <c r="AM384" s="148"/>
      <c r="AN384" s="148"/>
      <c r="AO384" s="148"/>
      <c r="AP384" s="148"/>
      <c r="AQ384" s="148"/>
      <c r="AR384" s="148"/>
      <c r="AS384" s="148"/>
      <c r="AT384" s="148"/>
      <c r="AU384" s="148"/>
      <c r="AV384" s="148"/>
      <c r="AW384" s="148"/>
    </row>
    <row r="385" spans="1:49" s="18" customFormat="1" ht="22.15" customHeight="1" x14ac:dyDescent="0.25">
      <c r="A385" s="181" t="s">
        <v>53</v>
      </c>
      <c r="B385" s="211" t="s">
        <v>80</v>
      </c>
      <c r="C385" s="146">
        <v>2016</v>
      </c>
      <c r="D385" s="211" t="s">
        <v>459</v>
      </c>
      <c r="E385" s="149">
        <v>225</v>
      </c>
      <c r="F385" s="146" t="s">
        <v>56</v>
      </c>
      <c r="G385" s="149" t="s">
        <v>57</v>
      </c>
      <c r="H385" s="211" t="s">
        <v>58</v>
      </c>
      <c r="I385" s="211" t="s">
        <v>58</v>
      </c>
      <c r="J385" s="222" t="s">
        <v>520</v>
      </c>
      <c r="K385" s="155" t="s">
        <v>207</v>
      </c>
      <c r="L385" s="155" t="s">
        <v>207</v>
      </c>
      <c r="M385" s="6" t="s">
        <v>75</v>
      </c>
      <c r="N385" s="6" t="s">
        <v>77</v>
      </c>
      <c r="O385" s="6" t="s">
        <v>77</v>
      </c>
      <c r="P385" s="68" t="s">
        <v>117</v>
      </c>
      <c r="Q385" s="42">
        <v>62217.760000000002</v>
      </c>
      <c r="R385" s="6" t="s">
        <v>77</v>
      </c>
      <c r="S385" s="6" t="s">
        <v>77</v>
      </c>
      <c r="T385" s="6" t="s">
        <v>77</v>
      </c>
      <c r="U385" s="68" t="s">
        <v>117</v>
      </c>
      <c r="V385" s="172" t="s">
        <v>521</v>
      </c>
      <c r="W385" s="168">
        <v>42516</v>
      </c>
      <c r="X385" s="223">
        <v>53636</v>
      </c>
      <c r="Y385" s="226">
        <v>62217.760000000002</v>
      </c>
      <c r="Z385" s="146" t="s">
        <v>67</v>
      </c>
      <c r="AA385" s="146" t="s">
        <v>68</v>
      </c>
      <c r="AB385" s="219" t="s">
        <v>69</v>
      </c>
      <c r="AC385" s="219" t="s">
        <v>70</v>
      </c>
      <c r="AD385" s="146" t="s">
        <v>520</v>
      </c>
      <c r="AE385" s="146" t="s">
        <v>71</v>
      </c>
      <c r="AF385" s="168">
        <v>42516</v>
      </c>
      <c r="AG385" s="168">
        <v>42532</v>
      </c>
      <c r="AH385" s="149" t="s">
        <v>57</v>
      </c>
      <c r="AI385" s="146" t="s">
        <v>72</v>
      </c>
      <c r="AJ385" s="146" t="s">
        <v>73</v>
      </c>
      <c r="AK385" s="146" t="s">
        <v>72</v>
      </c>
      <c r="AL385" s="146" t="s">
        <v>72</v>
      </c>
      <c r="AM385" s="146" t="s">
        <v>72</v>
      </c>
      <c r="AN385" s="146" t="s">
        <v>72</v>
      </c>
      <c r="AO385" s="146" t="s">
        <v>74</v>
      </c>
      <c r="AP385" s="146" t="s">
        <v>74</v>
      </c>
      <c r="AQ385" s="146" t="s">
        <v>74</v>
      </c>
      <c r="AR385" s="146" t="s">
        <v>74</v>
      </c>
      <c r="AS385" s="146" t="s">
        <v>74</v>
      </c>
      <c r="AT385" s="146" t="s">
        <v>74</v>
      </c>
      <c r="AU385" s="146" t="s">
        <v>74</v>
      </c>
      <c r="AV385" s="146" t="s">
        <v>74</v>
      </c>
      <c r="AW385" s="146" t="s">
        <v>74</v>
      </c>
    </row>
    <row r="386" spans="1:49" s="18" customFormat="1" ht="22.15" customHeight="1" x14ac:dyDescent="0.25">
      <c r="A386" s="182"/>
      <c r="B386" s="212"/>
      <c r="C386" s="147"/>
      <c r="D386" s="212"/>
      <c r="E386" s="150"/>
      <c r="F386" s="147"/>
      <c r="G386" s="150"/>
      <c r="H386" s="212"/>
      <c r="I386" s="212"/>
      <c r="J386" s="222"/>
      <c r="K386" s="155"/>
      <c r="L386" s="155"/>
      <c r="M386" s="6" t="s">
        <v>522</v>
      </c>
      <c r="N386" s="6" t="s">
        <v>523</v>
      </c>
      <c r="O386" s="6" t="s">
        <v>89</v>
      </c>
      <c r="P386" s="10" t="s">
        <v>64</v>
      </c>
      <c r="Q386" s="42">
        <v>69683.89</v>
      </c>
      <c r="R386" s="6" t="s">
        <v>77</v>
      </c>
      <c r="S386" s="6" t="s">
        <v>77</v>
      </c>
      <c r="T386" s="6" t="s">
        <v>77</v>
      </c>
      <c r="U386" s="10" t="s">
        <v>64</v>
      </c>
      <c r="V386" s="173"/>
      <c r="W386" s="169"/>
      <c r="X386" s="224"/>
      <c r="Y386" s="227"/>
      <c r="Z386" s="147"/>
      <c r="AA386" s="147"/>
      <c r="AB386" s="220"/>
      <c r="AC386" s="220"/>
      <c r="AD386" s="147"/>
      <c r="AE386" s="147"/>
      <c r="AF386" s="169"/>
      <c r="AG386" s="169"/>
      <c r="AH386" s="150"/>
      <c r="AI386" s="147"/>
      <c r="AJ386" s="147"/>
      <c r="AK386" s="147"/>
      <c r="AL386" s="147"/>
      <c r="AM386" s="147"/>
      <c r="AN386" s="147"/>
      <c r="AO386" s="147"/>
      <c r="AP386" s="147"/>
      <c r="AQ386" s="147"/>
      <c r="AR386" s="147"/>
      <c r="AS386" s="147"/>
      <c r="AT386" s="147"/>
      <c r="AU386" s="147"/>
      <c r="AV386" s="147"/>
      <c r="AW386" s="147"/>
    </row>
    <row r="387" spans="1:49" s="18" customFormat="1" ht="22.15" customHeight="1" x14ac:dyDescent="0.25">
      <c r="A387" s="183"/>
      <c r="B387" s="213"/>
      <c r="C387" s="148"/>
      <c r="D387" s="213"/>
      <c r="E387" s="151"/>
      <c r="F387" s="148"/>
      <c r="G387" s="151"/>
      <c r="H387" s="213"/>
      <c r="I387" s="213"/>
      <c r="J387" s="222"/>
      <c r="K387" s="155"/>
      <c r="L387" s="155"/>
      <c r="M387" s="6" t="s">
        <v>524</v>
      </c>
      <c r="N387" s="6" t="s">
        <v>525</v>
      </c>
      <c r="O387" s="6" t="s">
        <v>526</v>
      </c>
      <c r="P387" s="10" t="s">
        <v>64</v>
      </c>
      <c r="Q387" s="42">
        <v>65328.65</v>
      </c>
      <c r="R387" s="6" t="s">
        <v>77</v>
      </c>
      <c r="S387" s="6" t="s">
        <v>77</v>
      </c>
      <c r="T387" s="6" t="s">
        <v>77</v>
      </c>
      <c r="U387" s="10" t="s">
        <v>64</v>
      </c>
      <c r="V387" s="174"/>
      <c r="W387" s="170"/>
      <c r="X387" s="225"/>
      <c r="Y387" s="228"/>
      <c r="Z387" s="148"/>
      <c r="AA387" s="148"/>
      <c r="AB387" s="221"/>
      <c r="AC387" s="221"/>
      <c r="AD387" s="148"/>
      <c r="AE387" s="148"/>
      <c r="AF387" s="170"/>
      <c r="AG387" s="170"/>
      <c r="AH387" s="151"/>
      <c r="AI387" s="148"/>
      <c r="AJ387" s="148"/>
      <c r="AK387" s="148"/>
      <c r="AL387" s="148"/>
      <c r="AM387" s="148"/>
      <c r="AN387" s="148"/>
      <c r="AO387" s="148"/>
      <c r="AP387" s="148"/>
      <c r="AQ387" s="148"/>
      <c r="AR387" s="148"/>
      <c r="AS387" s="148"/>
      <c r="AT387" s="148"/>
      <c r="AU387" s="148"/>
      <c r="AV387" s="148"/>
      <c r="AW387" s="148"/>
    </row>
    <row r="388" spans="1:49" s="18" customFormat="1" ht="22.15" customHeight="1" x14ac:dyDescent="0.25">
      <c r="A388" s="146" t="s">
        <v>53</v>
      </c>
      <c r="B388" s="146" t="s">
        <v>54</v>
      </c>
      <c r="C388" s="146">
        <v>2016</v>
      </c>
      <c r="D388" s="146" t="s">
        <v>459</v>
      </c>
      <c r="E388" s="149">
        <v>226</v>
      </c>
      <c r="F388" s="146" t="s">
        <v>56</v>
      </c>
      <c r="G388" s="149" t="s">
        <v>57</v>
      </c>
      <c r="H388" s="146" t="s">
        <v>58</v>
      </c>
      <c r="I388" s="146" t="s">
        <v>58</v>
      </c>
      <c r="J388" s="146" t="s">
        <v>132</v>
      </c>
      <c r="K388" s="146" t="s">
        <v>60</v>
      </c>
      <c r="L388" s="146" t="s">
        <v>60</v>
      </c>
      <c r="M388" s="6" t="s">
        <v>61</v>
      </c>
      <c r="N388" s="6" t="s">
        <v>62</v>
      </c>
      <c r="O388" s="6" t="s">
        <v>63</v>
      </c>
      <c r="P388" s="10" t="s">
        <v>64</v>
      </c>
      <c r="Q388" s="4">
        <v>22852</v>
      </c>
      <c r="R388" s="156" t="s">
        <v>61</v>
      </c>
      <c r="S388" s="156" t="s">
        <v>62</v>
      </c>
      <c r="T388" s="156" t="s">
        <v>63</v>
      </c>
      <c r="U388" s="156" t="s">
        <v>64</v>
      </c>
      <c r="V388" s="156" t="s">
        <v>527</v>
      </c>
      <c r="W388" s="159">
        <v>42493</v>
      </c>
      <c r="X388" s="162">
        <v>19700</v>
      </c>
      <c r="Y388" s="165">
        <v>22852</v>
      </c>
      <c r="Z388" s="146" t="s">
        <v>67</v>
      </c>
      <c r="AA388" s="146" t="s">
        <v>68</v>
      </c>
      <c r="AB388" s="146" t="s">
        <v>69</v>
      </c>
      <c r="AC388" s="146" t="s">
        <v>70</v>
      </c>
      <c r="AD388" s="146" t="s">
        <v>435</v>
      </c>
      <c r="AE388" s="146" t="s">
        <v>71</v>
      </c>
      <c r="AF388" s="168">
        <v>42493</v>
      </c>
      <c r="AG388" s="168">
        <v>42494</v>
      </c>
      <c r="AH388" s="149" t="s">
        <v>57</v>
      </c>
      <c r="AI388" s="146" t="s">
        <v>72</v>
      </c>
      <c r="AJ388" s="146" t="s">
        <v>73</v>
      </c>
      <c r="AK388" s="146" t="s">
        <v>72</v>
      </c>
      <c r="AL388" s="146" t="s">
        <v>72</v>
      </c>
      <c r="AM388" s="146" t="s">
        <v>72</v>
      </c>
      <c r="AN388" s="146" t="s">
        <v>72</v>
      </c>
      <c r="AO388" s="146" t="s">
        <v>74</v>
      </c>
      <c r="AP388" s="146" t="s">
        <v>74</v>
      </c>
      <c r="AQ388" s="146" t="s">
        <v>74</v>
      </c>
      <c r="AR388" s="146" t="s">
        <v>74</v>
      </c>
      <c r="AS388" s="146" t="s">
        <v>74</v>
      </c>
      <c r="AT388" s="146" t="s">
        <v>74</v>
      </c>
      <c r="AU388" s="146" t="s">
        <v>74</v>
      </c>
      <c r="AV388" s="146" t="s">
        <v>74</v>
      </c>
      <c r="AW388" s="146" t="s">
        <v>74</v>
      </c>
    </row>
    <row r="389" spans="1:49" s="18" customFormat="1" ht="22.15" customHeight="1" x14ac:dyDescent="0.25">
      <c r="A389" s="147"/>
      <c r="B389" s="147"/>
      <c r="C389" s="147"/>
      <c r="D389" s="147"/>
      <c r="E389" s="150"/>
      <c r="F389" s="147"/>
      <c r="G389" s="150"/>
      <c r="H389" s="147"/>
      <c r="I389" s="147"/>
      <c r="J389" s="147"/>
      <c r="K389" s="147"/>
      <c r="L389" s="147"/>
      <c r="M389" s="6" t="s">
        <v>75</v>
      </c>
      <c r="N389" s="6" t="s">
        <v>77</v>
      </c>
      <c r="O389" s="6" t="s">
        <v>77</v>
      </c>
      <c r="P389" s="10" t="s">
        <v>64</v>
      </c>
      <c r="Q389" s="6" t="s">
        <v>77</v>
      </c>
      <c r="R389" s="147"/>
      <c r="S389" s="147"/>
      <c r="T389" s="147"/>
      <c r="U389" s="157"/>
      <c r="V389" s="157"/>
      <c r="W389" s="160"/>
      <c r="X389" s="163"/>
      <c r="Y389" s="166"/>
      <c r="Z389" s="147"/>
      <c r="AA389" s="147"/>
      <c r="AB389" s="147"/>
      <c r="AC389" s="147"/>
      <c r="AD389" s="147"/>
      <c r="AE389" s="147"/>
      <c r="AF389" s="169"/>
      <c r="AG389" s="169"/>
      <c r="AH389" s="150"/>
      <c r="AI389" s="147"/>
      <c r="AJ389" s="147"/>
      <c r="AK389" s="147"/>
      <c r="AL389" s="147"/>
      <c r="AM389" s="147"/>
      <c r="AN389" s="147"/>
      <c r="AO389" s="147"/>
      <c r="AP389" s="147"/>
      <c r="AQ389" s="147"/>
      <c r="AR389" s="147"/>
      <c r="AS389" s="147"/>
      <c r="AT389" s="147"/>
      <c r="AU389" s="147"/>
      <c r="AV389" s="147"/>
      <c r="AW389" s="147"/>
    </row>
    <row r="390" spans="1:49" s="18" customFormat="1" ht="22.15" customHeight="1" x14ac:dyDescent="0.25">
      <c r="A390" s="148"/>
      <c r="B390" s="148"/>
      <c r="C390" s="148"/>
      <c r="D390" s="148"/>
      <c r="E390" s="151"/>
      <c r="F390" s="148"/>
      <c r="G390" s="151"/>
      <c r="H390" s="148"/>
      <c r="I390" s="148"/>
      <c r="J390" s="148"/>
      <c r="K390" s="148"/>
      <c r="L390" s="148"/>
      <c r="M390" s="6" t="s">
        <v>75</v>
      </c>
      <c r="N390" s="6" t="s">
        <v>77</v>
      </c>
      <c r="O390" s="6" t="s">
        <v>77</v>
      </c>
      <c r="P390" s="10" t="s">
        <v>64</v>
      </c>
      <c r="Q390" s="6" t="s">
        <v>77</v>
      </c>
      <c r="R390" s="148"/>
      <c r="S390" s="148"/>
      <c r="T390" s="148"/>
      <c r="U390" s="158"/>
      <c r="V390" s="158"/>
      <c r="W390" s="161"/>
      <c r="X390" s="164"/>
      <c r="Y390" s="167"/>
      <c r="Z390" s="148"/>
      <c r="AA390" s="148"/>
      <c r="AB390" s="148"/>
      <c r="AC390" s="148"/>
      <c r="AD390" s="148"/>
      <c r="AE390" s="148"/>
      <c r="AF390" s="170"/>
      <c r="AG390" s="170"/>
      <c r="AH390" s="151"/>
      <c r="AI390" s="148"/>
      <c r="AJ390" s="148"/>
      <c r="AK390" s="148"/>
      <c r="AL390" s="148"/>
      <c r="AM390" s="148"/>
      <c r="AN390" s="148"/>
      <c r="AO390" s="148"/>
      <c r="AP390" s="148"/>
      <c r="AQ390" s="148"/>
      <c r="AR390" s="148"/>
      <c r="AS390" s="148"/>
      <c r="AT390" s="148"/>
      <c r="AU390" s="148"/>
      <c r="AV390" s="148"/>
      <c r="AW390" s="148"/>
    </row>
    <row r="391" spans="1:49" s="18" customFormat="1" ht="22.15" customHeight="1" x14ac:dyDescent="0.25">
      <c r="A391" s="181" t="s">
        <v>53</v>
      </c>
      <c r="B391" s="211" t="s">
        <v>80</v>
      </c>
      <c r="C391" s="146">
        <v>2016</v>
      </c>
      <c r="D391" s="211" t="s">
        <v>459</v>
      </c>
      <c r="E391" s="149">
        <v>248</v>
      </c>
      <c r="F391" s="146" t="s">
        <v>56</v>
      </c>
      <c r="G391" s="149" t="s">
        <v>57</v>
      </c>
      <c r="H391" s="211" t="s">
        <v>58</v>
      </c>
      <c r="I391" s="211" t="s">
        <v>58</v>
      </c>
      <c r="J391" s="222" t="s">
        <v>147</v>
      </c>
      <c r="K391" s="155" t="s">
        <v>60</v>
      </c>
      <c r="L391" s="155" t="s">
        <v>60</v>
      </c>
      <c r="M391" s="6" t="s">
        <v>75</v>
      </c>
      <c r="N391" s="6" t="s">
        <v>77</v>
      </c>
      <c r="O391" s="6" t="s">
        <v>77</v>
      </c>
      <c r="P391" s="68" t="s">
        <v>148</v>
      </c>
      <c r="Q391" s="42">
        <v>300000</v>
      </c>
      <c r="R391" s="6" t="s">
        <v>77</v>
      </c>
      <c r="S391" s="6" t="s">
        <v>77</v>
      </c>
      <c r="T391" s="6" t="s">
        <v>77</v>
      </c>
      <c r="U391" s="68" t="s">
        <v>148</v>
      </c>
      <c r="V391" s="172" t="s">
        <v>528</v>
      </c>
      <c r="W391" s="168">
        <v>42503</v>
      </c>
      <c r="X391" s="223">
        <v>300000</v>
      </c>
      <c r="Y391" s="226">
        <v>300000</v>
      </c>
      <c r="Z391" s="146" t="s">
        <v>67</v>
      </c>
      <c r="AA391" s="146" t="s">
        <v>68</v>
      </c>
      <c r="AB391" s="219" t="s">
        <v>69</v>
      </c>
      <c r="AC391" s="219" t="s">
        <v>70</v>
      </c>
      <c r="AD391" s="146" t="s">
        <v>147</v>
      </c>
      <c r="AE391" s="146" t="s">
        <v>71</v>
      </c>
      <c r="AF391" s="168">
        <v>42503</v>
      </c>
      <c r="AG391" s="168">
        <v>42523</v>
      </c>
      <c r="AH391" s="149" t="s">
        <v>57</v>
      </c>
      <c r="AI391" s="146" t="s">
        <v>72</v>
      </c>
      <c r="AJ391" s="146" t="s">
        <v>73</v>
      </c>
      <c r="AK391" s="146" t="s">
        <v>72</v>
      </c>
      <c r="AL391" s="146" t="s">
        <v>72</v>
      </c>
      <c r="AM391" s="146" t="s">
        <v>72</v>
      </c>
      <c r="AN391" s="146" t="s">
        <v>72</v>
      </c>
      <c r="AO391" s="146" t="s">
        <v>74</v>
      </c>
      <c r="AP391" s="146" t="s">
        <v>74</v>
      </c>
      <c r="AQ391" s="146" t="s">
        <v>74</v>
      </c>
      <c r="AR391" s="146" t="s">
        <v>74</v>
      </c>
      <c r="AS391" s="146" t="s">
        <v>74</v>
      </c>
      <c r="AT391" s="146" t="s">
        <v>74</v>
      </c>
      <c r="AU391" s="146" t="s">
        <v>74</v>
      </c>
      <c r="AV391" s="146" t="s">
        <v>74</v>
      </c>
      <c r="AW391" s="146" t="s">
        <v>74</v>
      </c>
    </row>
    <row r="392" spans="1:49" s="18" customFormat="1" ht="22.15" customHeight="1" x14ac:dyDescent="0.25">
      <c r="A392" s="182"/>
      <c r="B392" s="212"/>
      <c r="C392" s="147"/>
      <c r="D392" s="212"/>
      <c r="E392" s="150"/>
      <c r="F392" s="147"/>
      <c r="G392" s="150"/>
      <c r="H392" s="212"/>
      <c r="I392" s="212"/>
      <c r="J392" s="222"/>
      <c r="K392" s="155"/>
      <c r="L392" s="155"/>
      <c r="M392" s="6" t="s">
        <v>75</v>
      </c>
      <c r="N392" s="6" t="s">
        <v>77</v>
      </c>
      <c r="O392" s="6" t="s">
        <v>77</v>
      </c>
      <c r="P392" s="10" t="s">
        <v>79</v>
      </c>
      <c r="Q392" s="42">
        <v>322500</v>
      </c>
      <c r="R392" s="6" t="s">
        <v>77</v>
      </c>
      <c r="S392" s="6" t="s">
        <v>77</v>
      </c>
      <c r="T392" s="6" t="s">
        <v>77</v>
      </c>
      <c r="U392" s="10" t="s">
        <v>64</v>
      </c>
      <c r="V392" s="173"/>
      <c r="W392" s="169"/>
      <c r="X392" s="224"/>
      <c r="Y392" s="227"/>
      <c r="Z392" s="147"/>
      <c r="AA392" s="147"/>
      <c r="AB392" s="220"/>
      <c r="AC392" s="220"/>
      <c r="AD392" s="147"/>
      <c r="AE392" s="147"/>
      <c r="AF392" s="169"/>
      <c r="AG392" s="169"/>
      <c r="AH392" s="150"/>
      <c r="AI392" s="147"/>
      <c r="AJ392" s="147"/>
      <c r="AK392" s="147"/>
      <c r="AL392" s="147"/>
      <c r="AM392" s="147"/>
      <c r="AN392" s="147"/>
      <c r="AO392" s="147"/>
      <c r="AP392" s="147"/>
      <c r="AQ392" s="147"/>
      <c r="AR392" s="147"/>
      <c r="AS392" s="147"/>
      <c r="AT392" s="147"/>
      <c r="AU392" s="147"/>
      <c r="AV392" s="147"/>
      <c r="AW392" s="147"/>
    </row>
    <row r="393" spans="1:49" s="18" customFormat="1" ht="22.15" customHeight="1" x14ac:dyDescent="0.25">
      <c r="A393" s="183"/>
      <c r="B393" s="213"/>
      <c r="C393" s="148"/>
      <c r="D393" s="213"/>
      <c r="E393" s="151"/>
      <c r="F393" s="148"/>
      <c r="G393" s="151"/>
      <c r="H393" s="213"/>
      <c r="I393" s="213"/>
      <c r="J393" s="222"/>
      <c r="K393" s="155"/>
      <c r="L393" s="155"/>
      <c r="M393" s="6" t="s">
        <v>87</v>
      </c>
      <c r="N393" s="6" t="s">
        <v>321</v>
      </c>
      <c r="O393" s="6" t="s">
        <v>89</v>
      </c>
      <c r="P393" s="10" t="s">
        <v>64</v>
      </c>
      <c r="Q393" s="42">
        <v>315000</v>
      </c>
      <c r="R393" s="6" t="s">
        <v>77</v>
      </c>
      <c r="S393" s="6" t="s">
        <v>77</v>
      </c>
      <c r="T393" s="6" t="s">
        <v>77</v>
      </c>
      <c r="U393" s="10" t="s">
        <v>64</v>
      </c>
      <c r="V393" s="174"/>
      <c r="W393" s="170"/>
      <c r="X393" s="225"/>
      <c r="Y393" s="228"/>
      <c r="Z393" s="148"/>
      <c r="AA393" s="148"/>
      <c r="AB393" s="221"/>
      <c r="AC393" s="221"/>
      <c r="AD393" s="148"/>
      <c r="AE393" s="148"/>
      <c r="AF393" s="170"/>
      <c r="AG393" s="170"/>
      <c r="AH393" s="151"/>
      <c r="AI393" s="148"/>
      <c r="AJ393" s="148"/>
      <c r="AK393" s="148"/>
      <c r="AL393" s="148"/>
      <c r="AM393" s="148"/>
      <c r="AN393" s="148"/>
      <c r="AO393" s="148"/>
      <c r="AP393" s="148"/>
      <c r="AQ393" s="148"/>
      <c r="AR393" s="148"/>
      <c r="AS393" s="148"/>
      <c r="AT393" s="148"/>
      <c r="AU393" s="148"/>
      <c r="AV393" s="148"/>
      <c r="AW393" s="148"/>
    </row>
    <row r="394" spans="1:49" s="18" customFormat="1" ht="22.15" customHeight="1" x14ac:dyDescent="0.25">
      <c r="A394" s="146" t="s">
        <v>53</v>
      </c>
      <c r="B394" s="146" t="s">
        <v>80</v>
      </c>
      <c r="C394" s="146">
        <v>2016</v>
      </c>
      <c r="D394" s="146" t="s">
        <v>459</v>
      </c>
      <c r="E394" s="149">
        <v>247</v>
      </c>
      <c r="F394" s="146" t="s">
        <v>56</v>
      </c>
      <c r="G394" s="149" t="s">
        <v>57</v>
      </c>
      <c r="H394" s="146" t="s">
        <v>58</v>
      </c>
      <c r="I394" s="146" t="s">
        <v>58</v>
      </c>
      <c r="J394" s="146" t="s">
        <v>111</v>
      </c>
      <c r="K394" s="146" t="s">
        <v>93</v>
      </c>
      <c r="L394" s="146" t="s">
        <v>93</v>
      </c>
      <c r="M394" s="6" t="s">
        <v>75</v>
      </c>
      <c r="N394" s="6" t="s">
        <v>77</v>
      </c>
      <c r="O394" s="6" t="s">
        <v>77</v>
      </c>
      <c r="P394" s="10" t="s">
        <v>529</v>
      </c>
      <c r="Q394" s="4">
        <v>16936</v>
      </c>
      <c r="R394" s="6" t="s">
        <v>77</v>
      </c>
      <c r="S394" s="6" t="s">
        <v>77</v>
      </c>
      <c r="T394" s="6" t="s">
        <v>77</v>
      </c>
      <c r="U394" s="10" t="s">
        <v>529</v>
      </c>
      <c r="V394" s="156" t="s">
        <v>530</v>
      </c>
      <c r="W394" s="159">
        <v>42517</v>
      </c>
      <c r="X394" s="162">
        <v>14600</v>
      </c>
      <c r="Y394" s="165">
        <v>16936</v>
      </c>
      <c r="Z394" s="146" t="s">
        <v>67</v>
      </c>
      <c r="AA394" s="146" t="s">
        <v>68</v>
      </c>
      <c r="AB394" s="146" t="s">
        <v>69</v>
      </c>
      <c r="AC394" s="146" t="s">
        <v>70</v>
      </c>
      <c r="AD394" s="146" t="s">
        <v>111</v>
      </c>
      <c r="AE394" s="146" t="s">
        <v>71</v>
      </c>
      <c r="AF394" s="168">
        <v>42517</v>
      </c>
      <c r="AG394" s="168">
        <v>42517</v>
      </c>
      <c r="AH394" s="149" t="s">
        <v>57</v>
      </c>
      <c r="AI394" s="146" t="s">
        <v>72</v>
      </c>
      <c r="AJ394" s="146" t="s">
        <v>73</v>
      </c>
      <c r="AK394" s="146" t="s">
        <v>72</v>
      </c>
      <c r="AL394" s="146" t="s">
        <v>72</v>
      </c>
      <c r="AM394" s="146" t="s">
        <v>72</v>
      </c>
      <c r="AN394" s="146" t="s">
        <v>72</v>
      </c>
      <c r="AO394" s="146" t="s">
        <v>74</v>
      </c>
      <c r="AP394" s="146" t="s">
        <v>74</v>
      </c>
      <c r="AQ394" s="146" t="s">
        <v>74</v>
      </c>
      <c r="AR394" s="146" t="s">
        <v>74</v>
      </c>
      <c r="AS394" s="146" t="s">
        <v>74</v>
      </c>
      <c r="AT394" s="146" t="s">
        <v>74</v>
      </c>
      <c r="AU394" s="146" t="s">
        <v>74</v>
      </c>
      <c r="AV394" s="146" t="s">
        <v>74</v>
      </c>
      <c r="AW394" s="146" t="s">
        <v>74</v>
      </c>
    </row>
    <row r="395" spans="1:49" s="18" customFormat="1" ht="22.15" customHeight="1" x14ac:dyDescent="0.25">
      <c r="A395" s="147"/>
      <c r="B395" s="147"/>
      <c r="C395" s="147"/>
      <c r="D395" s="147"/>
      <c r="E395" s="150"/>
      <c r="F395" s="147"/>
      <c r="G395" s="150"/>
      <c r="H395" s="147"/>
      <c r="I395" s="147"/>
      <c r="J395" s="147"/>
      <c r="K395" s="147"/>
      <c r="L395" s="147"/>
      <c r="M395" s="6" t="s">
        <v>75</v>
      </c>
      <c r="N395" s="6" t="s">
        <v>77</v>
      </c>
      <c r="O395" s="6" t="s">
        <v>77</v>
      </c>
      <c r="P395" s="10" t="s">
        <v>64</v>
      </c>
      <c r="Q395" s="6" t="s">
        <v>77</v>
      </c>
      <c r="R395" s="6" t="s">
        <v>77</v>
      </c>
      <c r="S395" s="6" t="s">
        <v>77</v>
      </c>
      <c r="T395" s="6" t="s">
        <v>77</v>
      </c>
      <c r="U395" s="10" t="s">
        <v>64</v>
      </c>
      <c r="V395" s="157"/>
      <c r="W395" s="160"/>
      <c r="X395" s="163"/>
      <c r="Y395" s="166"/>
      <c r="Z395" s="147"/>
      <c r="AA395" s="147"/>
      <c r="AB395" s="147"/>
      <c r="AC395" s="147"/>
      <c r="AD395" s="147"/>
      <c r="AE395" s="147"/>
      <c r="AF395" s="169"/>
      <c r="AG395" s="169"/>
      <c r="AH395" s="150"/>
      <c r="AI395" s="147"/>
      <c r="AJ395" s="147"/>
      <c r="AK395" s="147"/>
      <c r="AL395" s="147"/>
      <c r="AM395" s="147"/>
      <c r="AN395" s="147"/>
      <c r="AO395" s="147"/>
      <c r="AP395" s="147"/>
      <c r="AQ395" s="147"/>
      <c r="AR395" s="147"/>
      <c r="AS395" s="147"/>
      <c r="AT395" s="147"/>
      <c r="AU395" s="147"/>
      <c r="AV395" s="147"/>
      <c r="AW395" s="147"/>
    </row>
    <row r="396" spans="1:49" s="18" customFormat="1" ht="22.15" customHeight="1" x14ac:dyDescent="0.25">
      <c r="A396" s="148"/>
      <c r="B396" s="148"/>
      <c r="C396" s="148"/>
      <c r="D396" s="148"/>
      <c r="E396" s="151"/>
      <c r="F396" s="148"/>
      <c r="G396" s="151"/>
      <c r="H396" s="148"/>
      <c r="I396" s="148"/>
      <c r="J396" s="148"/>
      <c r="K396" s="148"/>
      <c r="L396" s="148"/>
      <c r="M396" s="6" t="s">
        <v>75</v>
      </c>
      <c r="N396" s="6" t="s">
        <v>77</v>
      </c>
      <c r="O396" s="6" t="s">
        <v>77</v>
      </c>
      <c r="P396" s="10" t="s">
        <v>64</v>
      </c>
      <c r="Q396" s="6" t="s">
        <v>77</v>
      </c>
      <c r="R396" s="6" t="s">
        <v>77</v>
      </c>
      <c r="S396" s="6" t="s">
        <v>77</v>
      </c>
      <c r="T396" s="6" t="s">
        <v>77</v>
      </c>
      <c r="U396" s="10" t="s">
        <v>64</v>
      </c>
      <c r="V396" s="158"/>
      <c r="W396" s="161"/>
      <c r="X396" s="164"/>
      <c r="Y396" s="167"/>
      <c r="Z396" s="148"/>
      <c r="AA396" s="148"/>
      <c r="AB396" s="148"/>
      <c r="AC396" s="148"/>
      <c r="AD396" s="148"/>
      <c r="AE396" s="148"/>
      <c r="AF396" s="170"/>
      <c r="AG396" s="170"/>
      <c r="AH396" s="151"/>
      <c r="AI396" s="148"/>
      <c r="AJ396" s="148"/>
      <c r="AK396" s="148"/>
      <c r="AL396" s="148"/>
      <c r="AM396" s="148"/>
      <c r="AN396" s="148"/>
      <c r="AO396" s="148"/>
      <c r="AP396" s="148"/>
      <c r="AQ396" s="148"/>
      <c r="AR396" s="148"/>
      <c r="AS396" s="148"/>
      <c r="AT396" s="148"/>
      <c r="AU396" s="148"/>
      <c r="AV396" s="148"/>
      <c r="AW396" s="148"/>
    </row>
    <row r="397" spans="1:49" s="18" customFormat="1" ht="22.15" customHeight="1" x14ac:dyDescent="0.25">
      <c r="A397" s="149" t="s">
        <v>53</v>
      </c>
      <c r="B397" s="146" t="s">
        <v>80</v>
      </c>
      <c r="C397" s="146">
        <v>2016</v>
      </c>
      <c r="D397" s="146" t="s">
        <v>459</v>
      </c>
      <c r="E397" s="149">
        <v>239</v>
      </c>
      <c r="F397" s="146" t="s">
        <v>56</v>
      </c>
      <c r="G397" s="149" t="s">
        <v>57</v>
      </c>
      <c r="H397" s="146" t="s">
        <v>58</v>
      </c>
      <c r="I397" s="146" t="s">
        <v>58</v>
      </c>
      <c r="J397" s="146" t="s">
        <v>125</v>
      </c>
      <c r="K397" s="146" t="s">
        <v>93</v>
      </c>
      <c r="L397" s="146" t="s">
        <v>93</v>
      </c>
      <c r="M397" s="6" t="s">
        <v>75</v>
      </c>
      <c r="N397" s="6" t="s">
        <v>77</v>
      </c>
      <c r="O397" s="6" t="s">
        <v>77</v>
      </c>
      <c r="P397" s="10" t="s">
        <v>529</v>
      </c>
      <c r="Q397" s="4">
        <v>26256.6</v>
      </c>
      <c r="R397" s="6" t="s">
        <v>77</v>
      </c>
      <c r="S397" s="6" t="s">
        <v>77</v>
      </c>
      <c r="T397" s="6" t="s">
        <v>77</v>
      </c>
      <c r="U397" s="10" t="s">
        <v>529</v>
      </c>
      <c r="V397" s="156" t="s">
        <v>531</v>
      </c>
      <c r="W397" s="159">
        <v>42517</v>
      </c>
      <c r="X397" s="162">
        <v>22635</v>
      </c>
      <c r="Y397" s="165">
        <v>26256.6</v>
      </c>
      <c r="Z397" s="146" t="s">
        <v>67</v>
      </c>
      <c r="AA397" s="146" t="s">
        <v>68</v>
      </c>
      <c r="AB397" s="146" t="s">
        <v>69</v>
      </c>
      <c r="AC397" s="146" t="s">
        <v>70</v>
      </c>
      <c r="AD397" s="146" t="s">
        <v>125</v>
      </c>
      <c r="AE397" s="146" t="s">
        <v>71</v>
      </c>
      <c r="AF397" s="168">
        <v>42517</v>
      </c>
      <c r="AG397" s="168">
        <v>42521</v>
      </c>
      <c r="AH397" s="149" t="s">
        <v>57</v>
      </c>
      <c r="AI397" s="146" t="s">
        <v>72</v>
      </c>
      <c r="AJ397" s="146" t="s">
        <v>73</v>
      </c>
      <c r="AK397" s="146" t="s">
        <v>72</v>
      </c>
      <c r="AL397" s="146" t="s">
        <v>72</v>
      </c>
      <c r="AM397" s="146" t="s">
        <v>72</v>
      </c>
      <c r="AN397" s="146" t="s">
        <v>72</v>
      </c>
      <c r="AO397" s="146" t="s">
        <v>74</v>
      </c>
      <c r="AP397" s="146" t="s">
        <v>74</v>
      </c>
      <c r="AQ397" s="146" t="s">
        <v>74</v>
      </c>
      <c r="AR397" s="146" t="s">
        <v>74</v>
      </c>
      <c r="AS397" s="146" t="s">
        <v>74</v>
      </c>
      <c r="AT397" s="146" t="s">
        <v>74</v>
      </c>
      <c r="AU397" s="146" t="s">
        <v>74</v>
      </c>
      <c r="AV397" s="146" t="s">
        <v>74</v>
      </c>
      <c r="AW397" s="146" t="s">
        <v>74</v>
      </c>
    </row>
    <row r="398" spans="1:49" s="18" customFormat="1" ht="22.15" customHeight="1" x14ac:dyDescent="0.25">
      <c r="A398" s="150"/>
      <c r="B398" s="147"/>
      <c r="C398" s="147"/>
      <c r="D398" s="147"/>
      <c r="E398" s="150"/>
      <c r="F398" s="147"/>
      <c r="G398" s="150"/>
      <c r="H398" s="147"/>
      <c r="I398" s="147"/>
      <c r="J398" s="147"/>
      <c r="K398" s="147"/>
      <c r="L398" s="147"/>
      <c r="M398" s="6" t="s">
        <v>75</v>
      </c>
      <c r="N398" s="6" t="s">
        <v>77</v>
      </c>
      <c r="O398" s="6" t="s">
        <v>77</v>
      </c>
      <c r="P398" s="10" t="s">
        <v>117</v>
      </c>
      <c r="Q398" s="4">
        <v>26390</v>
      </c>
      <c r="R398" s="6" t="s">
        <v>77</v>
      </c>
      <c r="S398" s="6" t="s">
        <v>77</v>
      </c>
      <c r="T398" s="6" t="s">
        <v>77</v>
      </c>
      <c r="U398" s="10" t="s">
        <v>64</v>
      </c>
      <c r="V398" s="157"/>
      <c r="W398" s="160"/>
      <c r="X398" s="163"/>
      <c r="Y398" s="166"/>
      <c r="Z398" s="147"/>
      <c r="AA398" s="147"/>
      <c r="AB398" s="147"/>
      <c r="AC398" s="147"/>
      <c r="AD398" s="147"/>
      <c r="AE398" s="147"/>
      <c r="AF398" s="169"/>
      <c r="AG398" s="169"/>
      <c r="AH398" s="150"/>
      <c r="AI398" s="147"/>
      <c r="AJ398" s="147"/>
      <c r="AK398" s="147"/>
      <c r="AL398" s="147"/>
      <c r="AM398" s="147"/>
      <c r="AN398" s="147"/>
      <c r="AO398" s="147"/>
      <c r="AP398" s="147"/>
      <c r="AQ398" s="147"/>
      <c r="AR398" s="147"/>
      <c r="AS398" s="147"/>
      <c r="AT398" s="147"/>
      <c r="AU398" s="147"/>
      <c r="AV398" s="147"/>
      <c r="AW398" s="147"/>
    </row>
    <row r="399" spans="1:49" s="18" customFormat="1" ht="22.15" customHeight="1" x14ac:dyDescent="0.25">
      <c r="A399" s="151"/>
      <c r="B399" s="148"/>
      <c r="C399" s="148"/>
      <c r="D399" s="148"/>
      <c r="E399" s="151"/>
      <c r="F399" s="148"/>
      <c r="G399" s="151"/>
      <c r="H399" s="148"/>
      <c r="I399" s="148"/>
      <c r="J399" s="148"/>
      <c r="K399" s="148"/>
      <c r="L399" s="148"/>
      <c r="M399" s="6" t="s">
        <v>75</v>
      </c>
      <c r="N399" s="6" t="s">
        <v>77</v>
      </c>
      <c r="O399" s="6" t="s">
        <v>77</v>
      </c>
      <c r="P399" s="10" t="s">
        <v>178</v>
      </c>
      <c r="Q399" s="45">
        <v>27657.3</v>
      </c>
      <c r="R399" s="6" t="s">
        <v>77</v>
      </c>
      <c r="S399" s="6" t="s">
        <v>77</v>
      </c>
      <c r="T399" s="6" t="s">
        <v>77</v>
      </c>
      <c r="U399" s="10" t="s">
        <v>64</v>
      </c>
      <c r="V399" s="158"/>
      <c r="W399" s="161"/>
      <c r="X399" s="164"/>
      <c r="Y399" s="167"/>
      <c r="Z399" s="148"/>
      <c r="AA399" s="148"/>
      <c r="AB399" s="148"/>
      <c r="AC399" s="148"/>
      <c r="AD399" s="148"/>
      <c r="AE399" s="148"/>
      <c r="AF399" s="170"/>
      <c r="AG399" s="170"/>
      <c r="AH399" s="151"/>
      <c r="AI399" s="148"/>
      <c r="AJ399" s="148"/>
      <c r="AK399" s="148"/>
      <c r="AL399" s="148"/>
      <c r="AM399" s="148"/>
      <c r="AN399" s="148"/>
      <c r="AO399" s="148"/>
      <c r="AP399" s="148"/>
      <c r="AQ399" s="148"/>
      <c r="AR399" s="148"/>
      <c r="AS399" s="148"/>
      <c r="AT399" s="148"/>
      <c r="AU399" s="148"/>
      <c r="AV399" s="148"/>
      <c r="AW399" s="148"/>
    </row>
    <row r="400" spans="1:49" s="18" customFormat="1" ht="22.15" customHeight="1" x14ac:dyDescent="0.25">
      <c r="A400" s="146" t="s">
        <v>53</v>
      </c>
      <c r="B400" s="146" t="s">
        <v>80</v>
      </c>
      <c r="C400" s="146">
        <v>2016</v>
      </c>
      <c r="D400" s="146" t="s">
        <v>459</v>
      </c>
      <c r="E400" s="149">
        <v>238</v>
      </c>
      <c r="F400" s="146" t="s">
        <v>56</v>
      </c>
      <c r="G400" s="149" t="s">
        <v>57</v>
      </c>
      <c r="H400" s="146" t="s">
        <v>58</v>
      </c>
      <c r="I400" s="146" t="s">
        <v>58</v>
      </c>
      <c r="J400" s="146" t="s">
        <v>125</v>
      </c>
      <c r="K400" s="146" t="s">
        <v>93</v>
      </c>
      <c r="L400" s="146" t="s">
        <v>93</v>
      </c>
      <c r="M400" s="6" t="s">
        <v>75</v>
      </c>
      <c r="N400" s="6" t="s">
        <v>77</v>
      </c>
      <c r="O400" s="6" t="s">
        <v>77</v>
      </c>
      <c r="P400" s="10" t="s">
        <v>112</v>
      </c>
      <c r="Q400" s="4">
        <v>16199.4</v>
      </c>
      <c r="R400" s="6" t="s">
        <v>77</v>
      </c>
      <c r="S400" s="6" t="s">
        <v>77</v>
      </c>
      <c r="T400" s="6" t="s">
        <v>77</v>
      </c>
      <c r="U400" s="10" t="s">
        <v>112</v>
      </c>
      <c r="V400" s="156" t="s">
        <v>532</v>
      </c>
      <c r="W400" s="159">
        <v>42517</v>
      </c>
      <c r="X400" s="162">
        <v>13955</v>
      </c>
      <c r="Y400" s="165">
        <v>16199.4</v>
      </c>
      <c r="Z400" s="146" t="s">
        <v>67</v>
      </c>
      <c r="AA400" s="146" t="s">
        <v>68</v>
      </c>
      <c r="AB400" s="146" t="s">
        <v>69</v>
      </c>
      <c r="AC400" s="146" t="s">
        <v>70</v>
      </c>
      <c r="AD400" s="146" t="s">
        <v>125</v>
      </c>
      <c r="AE400" s="146" t="s">
        <v>71</v>
      </c>
      <c r="AF400" s="168">
        <v>42517</v>
      </c>
      <c r="AG400" s="168">
        <v>42520</v>
      </c>
      <c r="AH400" s="149" t="s">
        <v>57</v>
      </c>
      <c r="AI400" s="146" t="s">
        <v>72</v>
      </c>
      <c r="AJ400" s="146" t="s">
        <v>73</v>
      </c>
      <c r="AK400" s="146" t="s">
        <v>72</v>
      </c>
      <c r="AL400" s="146" t="s">
        <v>72</v>
      </c>
      <c r="AM400" s="146" t="s">
        <v>72</v>
      </c>
      <c r="AN400" s="146" t="s">
        <v>72</v>
      </c>
      <c r="AO400" s="146" t="s">
        <v>74</v>
      </c>
      <c r="AP400" s="146" t="s">
        <v>74</v>
      </c>
      <c r="AQ400" s="146" t="s">
        <v>74</v>
      </c>
      <c r="AR400" s="146" t="s">
        <v>74</v>
      </c>
      <c r="AS400" s="146" t="s">
        <v>74</v>
      </c>
      <c r="AT400" s="146" t="s">
        <v>74</v>
      </c>
      <c r="AU400" s="146" t="s">
        <v>74</v>
      </c>
      <c r="AV400" s="146" t="s">
        <v>74</v>
      </c>
      <c r="AW400" s="146" t="s">
        <v>74</v>
      </c>
    </row>
    <row r="401" spans="1:49" s="18" customFormat="1" ht="22.15" customHeight="1" x14ac:dyDescent="0.25">
      <c r="A401" s="147"/>
      <c r="B401" s="147"/>
      <c r="C401" s="147"/>
      <c r="D401" s="147"/>
      <c r="E401" s="150"/>
      <c r="F401" s="147"/>
      <c r="G401" s="150"/>
      <c r="H401" s="147"/>
      <c r="I401" s="147"/>
      <c r="J401" s="147"/>
      <c r="K401" s="147"/>
      <c r="L401" s="147"/>
      <c r="M401" s="6" t="s">
        <v>75</v>
      </c>
      <c r="N401" s="6" t="s">
        <v>77</v>
      </c>
      <c r="O401" s="6" t="s">
        <v>77</v>
      </c>
      <c r="P401" s="10" t="s">
        <v>64</v>
      </c>
      <c r="Q401" s="6" t="s">
        <v>77</v>
      </c>
      <c r="R401" s="6" t="s">
        <v>77</v>
      </c>
      <c r="S401" s="6" t="s">
        <v>77</v>
      </c>
      <c r="T401" s="6" t="s">
        <v>77</v>
      </c>
      <c r="U401" s="10" t="s">
        <v>64</v>
      </c>
      <c r="V401" s="157"/>
      <c r="W401" s="160"/>
      <c r="X401" s="163"/>
      <c r="Y401" s="166"/>
      <c r="Z401" s="147"/>
      <c r="AA401" s="147"/>
      <c r="AB401" s="147"/>
      <c r="AC401" s="147"/>
      <c r="AD401" s="147"/>
      <c r="AE401" s="147"/>
      <c r="AF401" s="169"/>
      <c r="AG401" s="169"/>
      <c r="AH401" s="150"/>
      <c r="AI401" s="147"/>
      <c r="AJ401" s="147"/>
      <c r="AK401" s="147"/>
      <c r="AL401" s="147"/>
      <c r="AM401" s="147"/>
      <c r="AN401" s="147"/>
      <c r="AO401" s="147"/>
      <c r="AP401" s="147"/>
      <c r="AQ401" s="147"/>
      <c r="AR401" s="147"/>
      <c r="AS401" s="147"/>
      <c r="AT401" s="147"/>
      <c r="AU401" s="147"/>
      <c r="AV401" s="147"/>
      <c r="AW401" s="147"/>
    </row>
    <row r="402" spans="1:49" s="18" customFormat="1" ht="22.15" customHeight="1" x14ac:dyDescent="0.25">
      <c r="A402" s="148"/>
      <c r="B402" s="148"/>
      <c r="C402" s="148"/>
      <c r="D402" s="148"/>
      <c r="E402" s="151"/>
      <c r="F402" s="148"/>
      <c r="G402" s="151"/>
      <c r="H402" s="148"/>
      <c r="I402" s="148"/>
      <c r="J402" s="148"/>
      <c r="K402" s="148"/>
      <c r="L402" s="148"/>
      <c r="M402" s="6" t="s">
        <v>75</v>
      </c>
      <c r="N402" s="6" t="s">
        <v>77</v>
      </c>
      <c r="O402" s="6" t="s">
        <v>77</v>
      </c>
      <c r="P402" s="10" t="s">
        <v>64</v>
      </c>
      <c r="Q402" s="6" t="s">
        <v>77</v>
      </c>
      <c r="R402" s="6" t="s">
        <v>77</v>
      </c>
      <c r="S402" s="6" t="s">
        <v>77</v>
      </c>
      <c r="T402" s="6" t="s">
        <v>77</v>
      </c>
      <c r="U402" s="10" t="s">
        <v>64</v>
      </c>
      <c r="V402" s="158"/>
      <c r="W402" s="161"/>
      <c r="X402" s="164"/>
      <c r="Y402" s="167"/>
      <c r="Z402" s="148"/>
      <c r="AA402" s="148"/>
      <c r="AB402" s="148"/>
      <c r="AC402" s="148"/>
      <c r="AD402" s="148"/>
      <c r="AE402" s="148"/>
      <c r="AF402" s="170"/>
      <c r="AG402" s="170"/>
      <c r="AH402" s="151"/>
      <c r="AI402" s="148"/>
      <c r="AJ402" s="148"/>
      <c r="AK402" s="148"/>
      <c r="AL402" s="148"/>
      <c r="AM402" s="148"/>
      <c r="AN402" s="148"/>
      <c r="AO402" s="148"/>
      <c r="AP402" s="148"/>
      <c r="AQ402" s="148"/>
      <c r="AR402" s="148"/>
      <c r="AS402" s="148"/>
      <c r="AT402" s="148"/>
      <c r="AU402" s="148"/>
      <c r="AV402" s="148"/>
      <c r="AW402" s="148"/>
    </row>
    <row r="403" spans="1:49" s="18" customFormat="1" ht="22.15" customHeight="1" x14ac:dyDescent="0.25">
      <c r="A403" s="149" t="s">
        <v>53</v>
      </c>
      <c r="B403" s="146" t="s">
        <v>80</v>
      </c>
      <c r="C403" s="146">
        <v>2016</v>
      </c>
      <c r="D403" s="146" t="s">
        <v>459</v>
      </c>
      <c r="E403" s="149">
        <v>229</v>
      </c>
      <c r="F403" s="146" t="s">
        <v>56</v>
      </c>
      <c r="G403" s="149" t="s">
        <v>57</v>
      </c>
      <c r="H403" s="146" t="s">
        <v>58</v>
      </c>
      <c r="I403" s="146" t="s">
        <v>58</v>
      </c>
      <c r="J403" s="146" t="s">
        <v>92</v>
      </c>
      <c r="K403" s="146" t="s">
        <v>93</v>
      </c>
      <c r="L403" s="146" t="s">
        <v>93</v>
      </c>
      <c r="M403" s="6" t="s">
        <v>75</v>
      </c>
      <c r="N403" s="6" t="s">
        <v>77</v>
      </c>
      <c r="O403" s="6" t="s">
        <v>77</v>
      </c>
      <c r="P403" s="10" t="s">
        <v>94</v>
      </c>
      <c r="Q403" s="4">
        <v>117102</v>
      </c>
      <c r="R403" s="6" t="s">
        <v>77</v>
      </c>
      <c r="S403" s="6" t="s">
        <v>77</v>
      </c>
      <c r="T403" s="6" t="s">
        <v>77</v>
      </c>
      <c r="U403" s="10" t="s">
        <v>94</v>
      </c>
      <c r="V403" s="156" t="s">
        <v>533</v>
      </c>
      <c r="W403" s="159">
        <v>42517</v>
      </c>
      <c r="X403" s="162">
        <v>100950</v>
      </c>
      <c r="Y403" s="165">
        <v>117102</v>
      </c>
      <c r="Z403" s="146" t="s">
        <v>67</v>
      </c>
      <c r="AA403" s="146" t="s">
        <v>68</v>
      </c>
      <c r="AB403" s="146" t="s">
        <v>69</v>
      </c>
      <c r="AC403" s="146" t="s">
        <v>70</v>
      </c>
      <c r="AD403" s="146" t="s">
        <v>92</v>
      </c>
      <c r="AE403" s="146" t="s">
        <v>71</v>
      </c>
      <c r="AF403" s="168">
        <v>42517</v>
      </c>
      <c r="AG403" s="168">
        <v>42522</v>
      </c>
      <c r="AH403" s="149" t="s">
        <v>57</v>
      </c>
      <c r="AI403" s="146" t="s">
        <v>72</v>
      </c>
      <c r="AJ403" s="146" t="s">
        <v>73</v>
      </c>
      <c r="AK403" s="146" t="s">
        <v>72</v>
      </c>
      <c r="AL403" s="146" t="s">
        <v>72</v>
      </c>
      <c r="AM403" s="146" t="s">
        <v>72</v>
      </c>
      <c r="AN403" s="146" t="s">
        <v>72</v>
      </c>
      <c r="AO403" s="146" t="s">
        <v>74</v>
      </c>
      <c r="AP403" s="146" t="s">
        <v>74</v>
      </c>
      <c r="AQ403" s="146" t="s">
        <v>74</v>
      </c>
      <c r="AR403" s="146" t="s">
        <v>74</v>
      </c>
      <c r="AS403" s="146" t="s">
        <v>74</v>
      </c>
      <c r="AT403" s="146" t="s">
        <v>74</v>
      </c>
      <c r="AU403" s="146" t="s">
        <v>74</v>
      </c>
      <c r="AV403" s="146" t="s">
        <v>74</v>
      </c>
      <c r="AW403" s="146" t="s">
        <v>74</v>
      </c>
    </row>
    <row r="404" spans="1:49" s="18" customFormat="1" ht="22.15" customHeight="1" x14ac:dyDescent="0.25">
      <c r="A404" s="150"/>
      <c r="B404" s="147"/>
      <c r="C404" s="147"/>
      <c r="D404" s="147"/>
      <c r="E404" s="150"/>
      <c r="F404" s="147"/>
      <c r="G404" s="150"/>
      <c r="H404" s="147"/>
      <c r="I404" s="147"/>
      <c r="J404" s="147"/>
      <c r="K404" s="147"/>
      <c r="L404" s="147"/>
      <c r="M404" s="6" t="s">
        <v>75</v>
      </c>
      <c r="N404" s="6" t="s">
        <v>77</v>
      </c>
      <c r="O404" s="6" t="s">
        <v>77</v>
      </c>
      <c r="P404" s="10" t="s">
        <v>311</v>
      </c>
      <c r="Q404" s="4">
        <v>125860</v>
      </c>
      <c r="R404" s="6" t="s">
        <v>77</v>
      </c>
      <c r="S404" s="6" t="s">
        <v>77</v>
      </c>
      <c r="T404" s="6" t="s">
        <v>77</v>
      </c>
      <c r="U404" s="10" t="s">
        <v>64</v>
      </c>
      <c r="V404" s="157"/>
      <c r="W404" s="160"/>
      <c r="X404" s="163"/>
      <c r="Y404" s="166"/>
      <c r="Z404" s="147"/>
      <c r="AA404" s="147"/>
      <c r="AB404" s="147"/>
      <c r="AC404" s="147"/>
      <c r="AD404" s="147"/>
      <c r="AE404" s="147"/>
      <c r="AF404" s="169"/>
      <c r="AG404" s="169"/>
      <c r="AH404" s="150"/>
      <c r="AI404" s="147"/>
      <c r="AJ404" s="147"/>
      <c r="AK404" s="147"/>
      <c r="AL404" s="147"/>
      <c r="AM404" s="147"/>
      <c r="AN404" s="147"/>
      <c r="AO404" s="147"/>
      <c r="AP404" s="147"/>
      <c r="AQ404" s="147"/>
      <c r="AR404" s="147"/>
      <c r="AS404" s="147"/>
      <c r="AT404" s="147"/>
      <c r="AU404" s="147"/>
      <c r="AV404" s="147"/>
      <c r="AW404" s="147"/>
    </row>
    <row r="405" spans="1:49" s="18" customFormat="1" ht="22.15" customHeight="1" x14ac:dyDescent="0.25">
      <c r="A405" s="151"/>
      <c r="B405" s="148"/>
      <c r="C405" s="148"/>
      <c r="D405" s="148"/>
      <c r="E405" s="151"/>
      <c r="F405" s="148"/>
      <c r="G405" s="151"/>
      <c r="H405" s="148"/>
      <c r="I405" s="148"/>
      <c r="J405" s="148"/>
      <c r="K405" s="148"/>
      <c r="L405" s="148"/>
      <c r="M405" s="6" t="s">
        <v>75</v>
      </c>
      <c r="N405" s="6" t="s">
        <v>77</v>
      </c>
      <c r="O405" s="6" t="s">
        <v>77</v>
      </c>
      <c r="P405" s="10" t="s">
        <v>534</v>
      </c>
      <c r="Q405" s="4">
        <v>128006</v>
      </c>
      <c r="R405" s="6" t="s">
        <v>77</v>
      </c>
      <c r="S405" s="6" t="s">
        <v>77</v>
      </c>
      <c r="T405" s="6" t="s">
        <v>77</v>
      </c>
      <c r="U405" s="10" t="s">
        <v>64</v>
      </c>
      <c r="V405" s="158"/>
      <c r="W405" s="161"/>
      <c r="X405" s="164"/>
      <c r="Y405" s="167"/>
      <c r="Z405" s="148"/>
      <c r="AA405" s="148"/>
      <c r="AB405" s="148"/>
      <c r="AC405" s="148"/>
      <c r="AD405" s="148"/>
      <c r="AE405" s="148"/>
      <c r="AF405" s="170"/>
      <c r="AG405" s="170"/>
      <c r="AH405" s="151"/>
      <c r="AI405" s="148"/>
      <c r="AJ405" s="148"/>
      <c r="AK405" s="148"/>
      <c r="AL405" s="148"/>
      <c r="AM405" s="148"/>
      <c r="AN405" s="148"/>
      <c r="AO405" s="148"/>
      <c r="AP405" s="148"/>
      <c r="AQ405" s="148"/>
      <c r="AR405" s="148"/>
      <c r="AS405" s="148"/>
      <c r="AT405" s="148"/>
      <c r="AU405" s="148"/>
      <c r="AV405" s="148"/>
      <c r="AW405" s="148"/>
    </row>
    <row r="406" spans="1:49" s="18" customFormat="1" ht="22.15" customHeight="1" x14ac:dyDescent="0.25">
      <c r="A406" s="149" t="s">
        <v>53</v>
      </c>
      <c r="B406" s="146" t="s">
        <v>80</v>
      </c>
      <c r="C406" s="146">
        <v>2016</v>
      </c>
      <c r="D406" s="146" t="s">
        <v>459</v>
      </c>
      <c r="E406" s="149">
        <v>230</v>
      </c>
      <c r="F406" s="146" t="s">
        <v>56</v>
      </c>
      <c r="G406" s="149" t="s">
        <v>57</v>
      </c>
      <c r="H406" s="146" t="s">
        <v>58</v>
      </c>
      <c r="I406" s="146" t="s">
        <v>58</v>
      </c>
      <c r="J406" s="146" t="s">
        <v>212</v>
      </c>
      <c r="K406" s="146" t="s">
        <v>312</v>
      </c>
      <c r="L406" s="146" t="s">
        <v>312</v>
      </c>
      <c r="M406" s="6" t="s">
        <v>75</v>
      </c>
      <c r="N406" s="6" t="s">
        <v>77</v>
      </c>
      <c r="O406" s="6" t="s">
        <v>77</v>
      </c>
      <c r="P406" s="10" t="s">
        <v>205</v>
      </c>
      <c r="Q406" s="4">
        <v>143853.92000000001</v>
      </c>
      <c r="R406" s="6" t="s">
        <v>77</v>
      </c>
      <c r="S406" s="6" t="s">
        <v>77</v>
      </c>
      <c r="T406" s="6" t="s">
        <v>77</v>
      </c>
      <c r="U406" s="10" t="s">
        <v>205</v>
      </c>
      <c r="V406" s="156" t="s">
        <v>535</v>
      </c>
      <c r="W406" s="159">
        <v>42517</v>
      </c>
      <c r="X406" s="162">
        <v>166870.54999999999</v>
      </c>
      <c r="Y406" s="165">
        <v>143853.92000000001</v>
      </c>
      <c r="Z406" s="146" t="s">
        <v>67</v>
      </c>
      <c r="AA406" s="146" t="s">
        <v>68</v>
      </c>
      <c r="AB406" s="146" t="s">
        <v>69</v>
      </c>
      <c r="AC406" s="146" t="s">
        <v>70</v>
      </c>
      <c r="AD406" s="146" t="s">
        <v>212</v>
      </c>
      <c r="AE406" s="146" t="s">
        <v>71</v>
      </c>
      <c r="AF406" s="168">
        <v>42517</v>
      </c>
      <c r="AG406" s="168">
        <v>42517</v>
      </c>
      <c r="AH406" s="149" t="s">
        <v>57</v>
      </c>
      <c r="AI406" s="146" t="s">
        <v>72</v>
      </c>
      <c r="AJ406" s="146" t="s">
        <v>73</v>
      </c>
      <c r="AK406" s="146" t="s">
        <v>72</v>
      </c>
      <c r="AL406" s="146" t="s">
        <v>72</v>
      </c>
      <c r="AM406" s="146" t="s">
        <v>72</v>
      </c>
      <c r="AN406" s="146" t="s">
        <v>72</v>
      </c>
      <c r="AO406" s="146" t="s">
        <v>74</v>
      </c>
      <c r="AP406" s="146" t="s">
        <v>74</v>
      </c>
      <c r="AQ406" s="146" t="s">
        <v>74</v>
      </c>
      <c r="AR406" s="146" t="s">
        <v>74</v>
      </c>
      <c r="AS406" s="146" t="s">
        <v>74</v>
      </c>
      <c r="AT406" s="146" t="s">
        <v>74</v>
      </c>
      <c r="AU406" s="146" t="s">
        <v>74</v>
      </c>
      <c r="AV406" s="146" t="s">
        <v>74</v>
      </c>
      <c r="AW406" s="146" t="s">
        <v>74</v>
      </c>
    </row>
    <row r="407" spans="1:49" s="18" customFormat="1" ht="22.15" customHeight="1" x14ac:dyDescent="0.25">
      <c r="A407" s="150"/>
      <c r="B407" s="147"/>
      <c r="C407" s="147"/>
      <c r="D407" s="147"/>
      <c r="E407" s="150"/>
      <c r="F407" s="147"/>
      <c r="G407" s="150"/>
      <c r="H407" s="147"/>
      <c r="I407" s="147"/>
      <c r="J407" s="147"/>
      <c r="K407" s="147"/>
      <c r="L407" s="147"/>
      <c r="M407" s="6" t="s">
        <v>75</v>
      </c>
      <c r="N407" s="6" t="s">
        <v>77</v>
      </c>
      <c r="O407" s="6" t="s">
        <v>77</v>
      </c>
      <c r="P407" s="10" t="s">
        <v>79</v>
      </c>
      <c r="Q407" s="4">
        <v>151046.62</v>
      </c>
      <c r="R407" s="6" t="s">
        <v>77</v>
      </c>
      <c r="S407" s="6" t="s">
        <v>77</v>
      </c>
      <c r="T407" s="6" t="s">
        <v>77</v>
      </c>
      <c r="U407" s="10" t="s">
        <v>64</v>
      </c>
      <c r="V407" s="157"/>
      <c r="W407" s="160"/>
      <c r="X407" s="163"/>
      <c r="Y407" s="166"/>
      <c r="Z407" s="147"/>
      <c r="AA407" s="147"/>
      <c r="AB407" s="147"/>
      <c r="AC407" s="147"/>
      <c r="AD407" s="147"/>
      <c r="AE407" s="147"/>
      <c r="AF407" s="169"/>
      <c r="AG407" s="169"/>
      <c r="AH407" s="150"/>
      <c r="AI407" s="147"/>
      <c r="AJ407" s="147"/>
      <c r="AK407" s="147"/>
      <c r="AL407" s="147"/>
      <c r="AM407" s="147"/>
      <c r="AN407" s="147"/>
      <c r="AO407" s="147"/>
      <c r="AP407" s="147"/>
      <c r="AQ407" s="147"/>
      <c r="AR407" s="147"/>
      <c r="AS407" s="147"/>
      <c r="AT407" s="147"/>
      <c r="AU407" s="147"/>
      <c r="AV407" s="147"/>
      <c r="AW407" s="147"/>
    </row>
    <row r="408" spans="1:49" s="18" customFormat="1" ht="22.15" customHeight="1" x14ac:dyDescent="0.25">
      <c r="A408" s="151"/>
      <c r="B408" s="148"/>
      <c r="C408" s="148"/>
      <c r="D408" s="148"/>
      <c r="E408" s="151"/>
      <c r="F408" s="148"/>
      <c r="G408" s="151"/>
      <c r="H408" s="148"/>
      <c r="I408" s="148"/>
      <c r="J408" s="148"/>
      <c r="K408" s="148"/>
      <c r="L408" s="148"/>
      <c r="M408" s="6" t="s">
        <v>292</v>
      </c>
      <c r="N408" s="6" t="s">
        <v>242</v>
      </c>
      <c r="O408" s="6" t="s">
        <v>262</v>
      </c>
      <c r="P408" s="10" t="s">
        <v>64</v>
      </c>
      <c r="Q408" s="4">
        <v>155362.23000000001</v>
      </c>
      <c r="R408" s="6" t="s">
        <v>77</v>
      </c>
      <c r="S408" s="6" t="s">
        <v>77</v>
      </c>
      <c r="T408" s="6" t="s">
        <v>77</v>
      </c>
      <c r="U408" s="10" t="s">
        <v>64</v>
      </c>
      <c r="V408" s="158"/>
      <c r="W408" s="161"/>
      <c r="X408" s="164"/>
      <c r="Y408" s="167"/>
      <c r="Z408" s="148"/>
      <c r="AA408" s="148"/>
      <c r="AB408" s="148"/>
      <c r="AC408" s="148"/>
      <c r="AD408" s="148"/>
      <c r="AE408" s="148"/>
      <c r="AF408" s="170"/>
      <c r="AG408" s="170"/>
      <c r="AH408" s="151"/>
      <c r="AI408" s="148"/>
      <c r="AJ408" s="148"/>
      <c r="AK408" s="148"/>
      <c r="AL408" s="148"/>
      <c r="AM408" s="148"/>
      <c r="AN408" s="148"/>
      <c r="AO408" s="148"/>
      <c r="AP408" s="148"/>
      <c r="AQ408" s="148"/>
      <c r="AR408" s="148"/>
      <c r="AS408" s="148"/>
      <c r="AT408" s="148"/>
      <c r="AU408" s="148"/>
      <c r="AV408" s="148"/>
      <c r="AW408" s="148"/>
    </row>
    <row r="409" spans="1:49" s="18" customFormat="1" ht="22.15" customHeight="1" x14ac:dyDescent="0.25">
      <c r="A409" s="149" t="s">
        <v>53</v>
      </c>
      <c r="B409" s="146" t="s">
        <v>80</v>
      </c>
      <c r="C409" s="146">
        <v>2016</v>
      </c>
      <c r="D409" s="146" t="s">
        <v>459</v>
      </c>
      <c r="E409" s="149">
        <v>231</v>
      </c>
      <c r="F409" s="146" t="s">
        <v>56</v>
      </c>
      <c r="G409" s="149" t="s">
        <v>57</v>
      </c>
      <c r="H409" s="146" t="s">
        <v>58</v>
      </c>
      <c r="I409" s="146" t="s">
        <v>58</v>
      </c>
      <c r="J409" s="146" t="s">
        <v>181</v>
      </c>
      <c r="K409" s="146" t="s">
        <v>536</v>
      </c>
      <c r="L409" s="146" t="s">
        <v>536</v>
      </c>
      <c r="M409" s="6" t="s">
        <v>75</v>
      </c>
      <c r="N409" s="6" t="s">
        <v>77</v>
      </c>
      <c r="O409" s="6" t="s">
        <v>77</v>
      </c>
      <c r="P409" s="10" t="s">
        <v>205</v>
      </c>
      <c r="Q409" s="4">
        <v>319277.24</v>
      </c>
      <c r="R409" s="6" t="s">
        <v>77</v>
      </c>
      <c r="S409" s="6" t="s">
        <v>77</v>
      </c>
      <c r="T409" s="6" t="s">
        <v>77</v>
      </c>
      <c r="U409" s="10" t="s">
        <v>205</v>
      </c>
      <c r="V409" s="156" t="s">
        <v>537</v>
      </c>
      <c r="W409" s="159">
        <v>42517</v>
      </c>
      <c r="X409" s="162">
        <v>275239</v>
      </c>
      <c r="Y409" s="165">
        <v>319277.24</v>
      </c>
      <c r="Z409" s="146" t="s">
        <v>67</v>
      </c>
      <c r="AA409" s="146" t="s">
        <v>68</v>
      </c>
      <c r="AB409" s="146" t="s">
        <v>69</v>
      </c>
      <c r="AC409" s="146" t="s">
        <v>70</v>
      </c>
      <c r="AD409" s="146" t="s">
        <v>181</v>
      </c>
      <c r="AE409" s="146" t="s">
        <v>71</v>
      </c>
      <c r="AF409" s="168">
        <v>42517</v>
      </c>
      <c r="AG409" s="168">
        <v>42517</v>
      </c>
      <c r="AH409" s="149" t="s">
        <v>57</v>
      </c>
      <c r="AI409" s="146" t="s">
        <v>72</v>
      </c>
      <c r="AJ409" s="146" t="s">
        <v>73</v>
      </c>
      <c r="AK409" s="146" t="s">
        <v>72</v>
      </c>
      <c r="AL409" s="146" t="s">
        <v>72</v>
      </c>
      <c r="AM409" s="146" t="s">
        <v>72</v>
      </c>
      <c r="AN409" s="146" t="s">
        <v>72</v>
      </c>
      <c r="AO409" s="146" t="s">
        <v>74</v>
      </c>
      <c r="AP409" s="146" t="s">
        <v>74</v>
      </c>
      <c r="AQ409" s="146" t="s">
        <v>74</v>
      </c>
      <c r="AR409" s="146" t="s">
        <v>74</v>
      </c>
      <c r="AS409" s="146" t="s">
        <v>74</v>
      </c>
      <c r="AT409" s="146" t="s">
        <v>74</v>
      </c>
      <c r="AU409" s="146" t="s">
        <v>74</v>
      </c>
      <c r="AV409" s="146" t="s">
        <v>74</v>
      </c>
      <c r="AW409" s="146" t="s">
        <v>74</v>
      </c>
    </row>
    <row r="410" spans="1:49" s="18" customFormat="1" ht="22.15" customHeight="1" x14ac:dyDescent="0.25">
      <c r="A410" s="150"/>
      <c r="B410" s="147"/>
      <c r="C410" s="147"/>
      <c r="D410" s="147"/>
      <c r="E410" s="150"/>
      <c r="F410" s="147"/>
      <c r="G410" s="150"/>
      <c r="H410" s="147"/>
      <c r="I410" s="147"/>
      <c r="J410" s="147"/>
      <c r="K410" s="147"/>
      <c r="L410" s="147"/>
      <c r="M410" s="6" t="s">
        <v>75</v>
      </c>
      <c r="N410" s="6" t="s">
        <v>77</v>
      </c>
      <c r="O410" s="6" t="s">
        <v>77</v>
      </c>
      <c r="P410" s="10" t="s">
        <v>79</v>
      </c>
      <c r="Q410" s="4">
        <v>335226.08</v>
      </c>
      <c r="R410" s="6" t="s">
        <v>77</v>
      </c>
      <c r="S410" s="6" t="s">
        <v>77</v>
      </c>
      <c r="T410" s="6" t="s">
        <v>77</v>
      </c>
      <c r="U410" s="10" t="s">
        <v>64</v>
      </c>
      <c r="V410" s="157"/>
      <c r="W410" s="160"/>
      <c r="X410" s="163"/>
      <c r="Y410" s="166"/>
      <c r="Z410" s="147"/>
      <c r="AA410" s="147"/>
      <c r="AB410" s="147"/>
      <c r="AC410" s="147"/>
      <c r="AD410" s="147"/>
      <c r="AE410" s="147"/>
      <c r="AF410" s="169"/>
      <c r="AG410" s="169"/>
      <c r="AH410" s="150"/>
      <c r="AI410" s="147"/>
      <c r="AJ410" s="147"/>
      <c r="AK410" s="147"/>
      <c r="AL410" s="147"/>
      <c r="AM410" s="147"/>
      <c r="AN410" s="147"/>
      <c r="AO410" s="147"/>
      <c r="AP410" s="147"/>
      <c r="AQ410" s="147"/>
      <c r="AR410" s="147"/>
      <c r="AS410" s="147"/>
      <c r="AT410" s="147"/>
      <c r="AU410" s="147"/>
      <c r="AV410" s="147"/>
      <c r="AW410" s="147"/>
    </row>
    <row r="411" spans="1:49" s="18" customFormat="1" ht="22.15" customHeight="1" x14ac:dyDescent="0.25">
      <c r="A411" s="151"/>
      <c r="B411" s="148"/>
      <c r="C411" s="148"/>
      <c r="D411" s="148"/>
      <c r="E411" s="151"/>
      <c r="F411" s="148"/>
      <c r="G411" s="151"/>
      <c r="H411" s="148"/>
      <c r="I411" s="148"/>
      <c r="J411" s="148"/>
      <c r="K411" s="148"/>
      <c r="L411" s="148"/>
      <c r="M411" s="6" t="s">
        <v>292</v>
      </c>
      <c r="N411" s="6" t="s">
        <v>242</v>
      </c>
      <c r="O411" s="6" t="s">
        <v>262</v>
      </c>
      <c r="P411" s="10" t="s">
        <v>64</v>
      </c>
      <c r="Q411" s="4">
        <v>344763.6</v>
      </c>
      <c r="R411" s="6" t="s">
        <v>77</v>
      </c>
      <c r="S411" s="6" t="s">
        <v>77</v>
      </c>
      <c r="T411" s="6" t="s">
        <v>77</v>
      </c>
      <c r="U411" s="10" t="s">
        <v>64</v>
      </c>
      <c r="V411" s="158"/>
      <c r="W411" s="161"/>
      <c r="X411" s="164"/>
      <c r="Y411" s="167"/>
      <c r="Z411" s="148"/>
      <c r="AA411" s="148"/>
      <c r="AB411" s="148"/>
      <c r="AC411" s="148"/>
      <c r="AD411" s="148"/>
      <c r="AE411" s="148"/>
      <c r="AF411" s="170"/>
      <c r="AG411" s="170"/>
      <c r="AH411" s="151"/>
      <c r="AI411" s="148"/>
      <c r="AJ411" s="148"/>
      <c r="AK411" s="148"/>
      <c r="AL411" s="148"/>
      <c r="AM411" s="148"/>
      <c r="AN411" s="148"/>
      <c r="AO411" s="148"/>
      <c r="AP411" s="148"/>
      <c r="AQ411" s="148"/>
      <c r="AR411" s="148"/>
      <c r="AS411" s="148"/>
      <c r="AT411" s="148"/>
      <c r="AU411" s="148"/>
      <c r="AV411" s="148"/>
      <c r="AW411" s="148"/>
    </row>
    <row r="412" spans="1:49" s="18" customFormat="1" ht="22.15" customHeight="1" x14ac:dyDescent="0.25">
      <c r="A412" s="149" t="s">
        <v>53</v>
      </c>
      <c r="B412" s="146" t="s">
        <v>80</v>
      </c>
      <c r="C412" s="146">
        <v>2016</v>
      </c>
      <c r="D412" s="146" t="s">
        <v>459</v>
      </c>
      <c r="E412" s="149">
        <v>232</v>
      </c>
      <c r="F412" s="146" t="s">
        <v>56</v>
      </c>
      <c r="G412" s="149" t="s">
        <v>57</v>
      </c>
      <c r="H412" s="146" t="s">
        <v>58</v>
      </c>
      <c r="I412" s="146" t="s">
        <v>58</v>
      </c>
      <c r="J412" s="146" t="s">
        <v>538</v>
      </c>
      <c r="K412" s="146" t="s">
        <v>536</v>
      </c>
      <c r="L412" s="146" t="s">
        <v>536</v>
      </c>
      <c r="M412" s="6" t="s">
        <v>414</v>
      </c>
      <c r="N412" s="6" t="s">
        <v>231</v>
      </c>
      <c r="O412" s="6" t="s">
        <v>415</v>
      </c>
      <c r="P412" s="10" t="s">
        <v>64</v>
      </c>
      <c r="Q412" s="4">
        <v>250560</v>
      </c>
      <c r="R412" s="6" t="s">
        <v>414</v>
      </c>
      <c r="S412" s="6" t="s">
        <v>231</v>
      </c>
      <c r="T412" s="6" t="s">
        <v>415</v>
      </c>
      <c r="U412" s="10" t="s">
        <v>64</v>
      </c>
      <c r="V412" s="156" t="s">
        <v>539</v>
      </c>
      <c r="W412" s="159">
        <v>42517</v>
      </c>
      <c r="X412" s="162">
        <v>216000</v>
      </c>
      <c r="Y412" s="165">
        <v>250560</v>
      </c>
      <c r="Z412" s="146" t="s">
        <v>67</v>
      </c>
      <c r="AA412" s="146" t="s">
        <v>68</v>
      </c>
      <c r="AB412" s="146" t="s">
        <v>69</v>
      </c>
      <c r="AC412" s="146" t="s">
        <v>70</v>
      </c>
      <c r="AD412" s="146" t="s">
        <v>538</v>
      </c>
      <c r="AE412" s="146" t="s">
        <v>71</v>
      </c>
      <c r="AF412" s="168">
        <v>42517</v>
      </c>
      <c r="AG412" s="168">
        <v>42544</v>
      </c>
      <c r="AH412" s="149" t="s">
        <v>57</v>
      </c>
      <c r="AI412" s="146" t="s">
        <v>72</v>
      </c>
      <c r="AJ412" s="146" t="s">
        <v>73</v>
      </c>
      <c r="AK412" s="146" t="s">
        <v>72</v>
      </c>
      <c r="AL412" s="146" t="s">
        <v>72</v>
      </c>
      <c r="AM412" s="146" t="s">
        <v>72</v>
      </c>
      <c r="AN412" s="146" t="s">
        <v>72</v>
      </c>
      <c r="AO412" s="146" t="s">
        <v>74</v>
      </c>
      <c r="AP412" s="146" t="s">
        <v>74</v>
      </c>
      <c r="AQ412" s="146" t="s">
        <v>74</v>
      </c>
      <c r="AR412" s="146" t="s">
        <v>74</v>
      </c>
      <c r="AS412" s="146" t="s">
        <v>74</v>
      </c>
      <c r="AT412" s="146" t="s">
        <v>74</v>
      </c>
      <c r="AU412" s="146" t="s">
        <v>74</v>
      </c>
      <c r="AV412" s="146" t="s">
        <v>74</v>
      </c>
      <c r="AW412" s="146" t="s">
        <v>74</v>
      </c>
    </row>
    <row r="413" spans="1:49" s="18" customFormat="1" ht="22.15" customHeight="1" x14ac:dyDescent="0.25">
      <c r="A413" s="150"/>
      <c r="B413" s="147"/>
      <c r="C413" s="147"/>
      <c r="D413" s="147"/>
      <c r="E413" s="150"/>
      <c r="F413" s="147"/>
      <c r="G413" s="150"/>
      <c r="H413" s="147"/>
      <c r="I413" s="147"/>
      <c r="J413" s="147"/>
      <c r="K413" s="147"/>
      <c r="L413" s="147"/>
      <c r="M413" s="6" t="s">
        <v>473</v>
      </c>
      <c r="N413" s="6" t="s">
        <v>540</v>
      </c>
      <c r="O413" s="6" t="s">
        <v>475</v>
      </c>
      <c r="P413" s="10" t="s">
        <v>64</v>
      </c>
      <c r="Q413" s="4">
        <v>255198.84</v>
      </c>
      <c r="R413" s="6" t="s">
        <v>77</v>
      </c>
      <c r="S413" s="6" t="s">
        <v>77</v>
      </c>
      <c r="T413" s="6" t="s">
        <v>77</v>
      </c>
      <c r="U413" s="10" t="s">
        <v>64</v>
      </c>
      <c r="V413" s="157"/>
      <c r="W413" s="160"/>
      <c r="X413" s="163"/>
      <c r="Y413" s="166"/>
      <c r="Z413" s="147"/>
      <c r="AA413" s="147"/>
      <c r="AB413" s="147"/>
      <c r="AC413" s="147"/>
      <c r="AD413" s="147"/>
      <c r="AE413" s="147"/>
      <c r="AF413" s="169"/>
      <c r="AG413" s="169"/>
      <c r="AH413" s="150"/>
      <c r="AI413" s="147"/>
      <c r="AJ413" s="147"/>
      <c r="AK413" s="147"/>
      <c r="AL413" s="147"/>
      <c r="AM413" s="147"/>
      <c r="AN413" s="147"/>
      <c r="AO413" s="147"/>
      <c r="AP413" s="147"/>
      <c r="AQ413" s="147"/>
      <c r="AR413" s="147"/>
      <c r="AS413" s="147"/>
      <c r="AT413" s="147"/>
      <c r="AU413" s="147"/>
      <c r="AV413" s="147"/>
      <c r="AW413" s="147"/>
    </row>
    <row r="414" spans="1:49" s="18" customFormat="1" ht="22.15" customHeight="1" x14ac:dyDescent="0.25">
      <c r="A414" s="151"/>
      <c r="B414" s="148"/>
      <c r="C414" s="148"/>
      <c r="D414" s="148"/>
      <c r="E414" s="151"/>
      <c r="F414" s="148"/>
      <c r="G414" s="151"/>
      <c r="H414" s="148"/>
      <c r="I414" s="148"/>
      <c r="J414" s="148"/>
      <c r="K414" s="148"/>
      <c r="L414" s="148"/>
      <c r="M414" s="6" t="s">
        <v>412</v>
      </c>
      <c r="N414" s="6" t="s">
        <v>413</v>
      </c>
      <c r="O414" s="6" t="s">
        <v>321</v>
      </c>
      <c r="P414" s="10" t="s">
        <v>64</v>
      </c>
      <c r="Q414" s="4">
        <v>253344</v>
      </c>
      <c r="R414" s="6" t="s">
        <v>77</v>
      </c>
      <c r="S414" s="6" t="s">
        <v>77</v>
      </c>
      <c r="T414" s="6" t="s">
        <v>77</v>
      </c>
      <c r="U414" s="10" t="s">
        <v>64</v>
      </c>
      <c r="V414" s="158"/>
      <c r="W414" s="161"/>
      <c r="X414" s="164"/>
      <c r="Y414" s="167"/>
      <c r="Z414" s="148"/>
      <c r="AA414" s="148"/>
      <c r="AB414" s="148"/>
      <c r="AC414" s="148"/>
      <c r="AD414" s="148"/>
      <c r="AE414" s="148"/>
      <c r="AF414" s="170"/>
      <c r="AG414" s="170"/>
      <c r="AH414" s="151"/>
      <c r="AI414" s="148"/>
      <c r="AJ414" s="148"/>
      <c r="AK414" s="148"/>
      <c r="AL414" s="148"/>
      <c r="AM414" s="148"/>
      <c r="AN414" s="148"/>
      <c r="AO414" s="148"/>
      <c r="AP414" s="148"/>
      <c r="AQ414" s="148"/>
      <c r="AR414" s="148"/>
      <c r="AS414" s="148"/>
      <c r="AT414" s="148"/>
      <c r="AU414" s="148"/>
      <c r="AV414" s="148"/>
      <c r="AW414" s="148"/>
    </row>
    <row r="415" spans="1:49" s="18" customFormat="1" ht="22.15" customHeight="1" x14ac:dyDescent="0.25">
      <c r="A415" s="149" t="s">
        <v>53</v>
      </c>
      <c r="B415" s="146" t="s">
        <v>80</v>
      </c>
      <c r="C415" s="146">
        <v>2016</v>
      </c>
      <c r="D415" s="146" t="s">
        <v>459</v>
      </c>
      <c r="E415" s="149">
        <v>233</v>
      </c>
      <c r="F415" s="146" t="s">
        <v>56</v>
      </c>
      <c r="G415" s="149" t="s">
        <v>57</v>
      </c>
      <c r="H415" s="146" t="s">
        <v>58</v>
      </c>
      <c r="I415" s="146" t="s">
        <v>58</v>
      </c>
      <c r="J415" s="146" t="s">
        <v>541</v>
      </c>
      <c r="K415" s="146" t="s">
        <v>60</v>
      </c>
      <c r="L415" s="146" t="s">
        <v>60</v>
      </c>
      <c r="M415" s="6" t="s">
        <v>414</v>
      </c>
      <c r="N415" s="6" t="s">
        <v>231</v>
      </c>
      <c r="O415" s="6" t="s">
        <v>415</v>
      </c>
      <c r="P415" s="10" t="s">
        <v>64</v>
      </c>
      <c r="Q415" s="4">
        <v>182932</v>
      </c>
      <c r="R415" s="6" t="s">
        <v>414</v>
      </c>
      <c r="S415" s="6" t="s">
        <v>231</v>
      </c>
      <c r="T415" s="6" t="s">
        <v>415</v>
      </c>
      <c r="U415" s="10" t="s">
        <v>64</v>
      </c>
      <c r="V415" s="156" t="s">
        <v>542</v>
      </c>
      <c r="W415" s="159">
        <v>42517</v>
      </c>
      <c r="X415" s="162">
        <v>157700</v>
      </c>
      <c r="Y415" s="165">
        <v>182932</v>
      </c>
      <c r="Z415" s="146" t="s">
        <v>67</v>
      </c>
      <c r="AA415" s="146" t="s">
        <v>68</v>
      </c>
      <c r="AB415" s="146" t="s">
        <v>69</v>
      </c>
      <c r="AC415" s="146" t="s">
        <v>70</v>
      </c>
      <c r="AD415" s="146" t="s">
        <v>541</v>
      </c>
      <c r="AE415" s="146" t="s">
        <v>71</v>
      </c>
      <c r="AF415" s="168">
        <v>42517</v>
      </c>
      <c r="AG415" s="168">
        <v>42544</v>
      </c>
      <c r="AH415" s="149" t="s">
        <v>57</v>
      </c>
      <c r="AI415" s="146" t="s">
        <v>72</v>
      </c>
      <c r="AJ415" s="146" t="s">
        <v>73</v>
      </c>
      <c r="AK415" s="146" t="s">
        <v>72</v>
      </c>
      <c r="AL415" s="146" t="s">
        <v>72</v>
      </c>
      <c r="AM415" s="146" t="s">
        <v>72</v>
      </c>
      <c r="AN415" s="146" t="s">
        <v>72</v>
      </c>
      <c r="AO415" s="146" t="s">
        <v>74</v>
      </c>
      <c r="AP415" s="146" t="s">
        <v>74</v>
      </c>
      <c r="AQ415" s="146" t="s">
        <v>74</v>
      </c>
      <c r="AR415" s="146" t="s">
        <v>74</v>
      </c>
      <c r="AS415" s="146" t="s">
        <v>74</v>
      </c>
      <c r="AT415" s="146" t="s">
        <v>74</v>
      </c>
      <c r="AU415" s="146" t="s">
        <v>74</v>
      </c>
      <c r="AV415" s="146" t="s">
        <v>74</v>
      </c>
      <c r="AW415" s="146" t="s">
        <v>74</v>
      </c>
    </row>
    <row r="416" spans="1:49" s="18" customFormat="1" ht="22.15" customHeight="1" x14ac:dyDescent="0.25">
      <c r="A416" s="150"/>
      <c r="B416" s="147"/>
      <c r="C416" s="147"/>
      <c r="D416" s="147"/>
      <c r="E416" s="150"/>
      <c r="F416" s="147"/>
      <c r="G416" s="150"/>
      <c r="H416" s="147"/>
      <c r="I416" s="147"/>
      <c r="J416" s="147"/>
      <c r="K416" s="147"/>
      <c r="L416" s="147"/>
      <c r="M416" s="6" t="s">
        <v>473</v>
      </c>
      <c r="N416" s="6" t="s">
        <v>540</v>
      </c>
      <c r="O416" s="6" t="s">
        <v>475</v>
      </c>
      <c r="P416" s="10" t="s">
        <v>64</v>
      </c>
      <c r="Q416" s="4">
        <v>187804</v>
      </c>
      <c r="R416" s="6" t="s">
        <v>77</v>
      </c>
      <c r="S416" s="6" t="s">
        <v>77</v>
      </c>
      <c r="T416" s="6" t="s">
        <v>77</v>
      </c>
      <c r="U416" s="10" t="s">
        <v>64</v>
      </c>
      <c r="V416" s="157"/>
      <c r="W416" s="160"/>
      <c r="X416" s="163"/>
      <c r="Y416" s="166"/>
      <c r="Z416" s="147"/>
      <c r="AA416" s="147"/>
      <c r="AB416" s="147"/>
      <c r="AC416" s="147"/>
      <c r="AD416" s="147"/>
      <c r="AE416" s="147"/>
      <c r="AF416" s="169"/>
      <c r="AG416" s="169"/>
      <c r="AH416" s="150"/>
      <c r="AI416" s="147"/>
      <c r="AJ416" s="147"/>
      <c r="AK416" s="147"/>
      <c r="AL416" s="147"/>
      <c r="AM416" s="147"/>
      <c r="AN416" s="147"/>
      <c r="AO416" s="147"/>
      <c r="AP416" s="147"/>
      <c r="AQ416" s="147"/>
      <c r="AR416" s="147"/>
      <c r="AS416" s="147"/>
      <c r="AT416" s="147"/>
      <c r="AU416" s="147"/>
      <c r="AV416" s="147"/>
      <c r="AW416" s="147"/>
    </row>
    <row r="417" spans="1:49" s="18" customFormat="1" ht="22.15" customHeight="1" x14ac:dyDescent="0.25">
      <c r="A417" s="151"/>
      <c r="B417" s="148"/>
      <c r="C417" s="148"/>
      <c r="D417" s="148"/>
      <c r="E417" s="151"/>
      <c r="F417" s="148"/>
      <c r="G417" s="151"/>
      <c r="H417" s="148"/>
      <c r="I417" s="148"/>
      <c r="J417" s="148"/>
      <c r="K417" s="148"/>
      <c r="L417" s="148"/>
      <c r="M417" s="6" t="s">
        <v>412</v>
      </c>
      <c r="N417" s="6" t="s">
        <v>413</v>
      </c>
      <c r="O417" s="6" t="s">
        <v>321</v>
      </c>
      <c r="P417" s="10" t="s">
        <v>64</v>
      </c>
      <c r="Q417" s="4">
        <v>187746</v>
      </c>
      <c r="R417" s="6" t="s">
        <v>77</v>
      </c>
      <c r="S417" s="6" t="s">
        <v>77</v>
      </c>
      <c r="T417" s="6" t="s">
        <v>77</v>
      </c>
      <c r="U417" s="10" t="s">
        <v>64</v>
      </c>
      <c r="V417" s="158"/>
      <c r="W417" s="161"/>
      <c r="X417" s="164"/>
      <c r="Y417" s="167"/>
      <c r="Z417" s="148"/>
      <c r="AA417" s="148"/>
      <c r="AB417" s="148"/>
      <c r="AC417" s="148"/>
      <c r="AD417" s="148"/>
      <c r="AE417" s="148"/>
      <c r="AF417" s="170"/>
      <c r="AG417" s="170"/>
      <c r="AH417" s="151"/>
      <c r="AI417" s="148"/>
      <c r="AJ417" s="148"/>
      <c r="AK417" s="148"/>
      <c r="AL417" s="148"/>
      <c r="AM417" s="148"/>
      <c r="AN417" s="148"/>
      <c r="AO417" s="148"/>
      <c r="AP417" s="148"/>
      <c r="AQ417" s="148"/>
      <c r="AR417" s="148"/>
      <c r="AS417" s="148"/>
      <c r="AT417" s="148"/>
      <c r="AU417" s="148"/>
      <c r="AV417" s="148"/>
      <c r="AW417" s="148"/>
    </row>
    <row r="418" spans="1:49" s="18" customFormat="1" ht="22.15" customHeight="1" x14ac:dyDescent="0.25">
      <c r="A418" s="149" t="s">
        <v>53</v>
      </c>
      <c r="B418" s="146" t="s">
        <v>80</v>
      </c>
      <c r="C418" s="146">
        <v>2016</v>
      </c>
      <c r="D418" s="146" t="s">
        <v>459</v>
      </c>
      <c r="E418" s="149">
        <v>234</v>
      </c>
      <c r="F418" s="146" t="s">
        <v>56</v>
      </c>
      <c r="G418" s="149" t="s">
        <v>57</v>
      </c>
      <c r="H418" s="146" t="s">
        <v>58</v>
      </c>
      <c r="I418" s="146" t="s">
        <v>58</v>
      </c>
      <c r="J418" s="146" t="s">
        <v>543</v>
      </c>
      <c r="K418" s="146" t="s">
        <v>60</v>
      </c>
      <c r="L418" s="146" t="s">
        <v>60</v>
      </c>
      <c r="M418" s="6" t="s">
        <v>414</v>
      </c>
      <c r="N418" s="6" t="s">
        <v>231</v>
      </c>
      <c r="O418" s="6" t="s">
        <v>415</v>
      </c>
      <c r="P418" s="10" t="s">
        <v>64</v>
      </c>
      <c r="Q418" s="4">
        <v>296295.32</v>
      </c>
      <c r="R418" s="6" t="s">
        <v>414</v>
      </c>
      <c r="S418" s="6" t="s">
        <v>231</v>
      </c>
      <c r="T418" s="6" t="s">
        <v>415</v>
      </c>
      <c r="U418" s="10" t="s">
        <v>64</v>
      </c>
      <c r="V418" s="156" t="s">
        <v>544</v>
      </c>
      <c r="W418" s="159">
        <v>42517</v>
      </c>
      <c r="X418" s="162">
        <v>255427</v>
      </c>
      <c r="Y418" s="165">
        <v>296295.32</v>
      </c>
      <c r="Z418" s="146" t="s">
        <v>67</v>
      </c>
      <c r="AA418" s="146" t="s">
        <v>68</v>
      </c>
      <c r="AB418" s="146" t="s">
        <v>69</v>
      </c>
      <c r="AC418" s="146" t="s">
        <v>70</v>
      </c>
      <c r="AD418" s="146" t="s">
        <v>543</v>
      </c>
      <c r="AE418" s="146" t="s">
        <v>71</v>
      </c>
      <c r="AF418" s="168">
        <v>42517</v>
      </c>
      <c r="AG418" s="168">
        <v>42544</v>
      </c>
      <c r="AH418" s="149" t="s">
        <v>57</v>
      </c>
      <c r="AI418" s="146" t="s">
        <v>72</v>
      </c>
      <c r="AJ418" s="146" t="s">
        <v>73</v>
      </c>
      <c r="AK418" s="146" t="s">
        <v>72</v>
      </c>
      <c r="AL418" s="146" t="s">
        <v>72</v>
      </c>
      <c r="AM418" s="146" t="s">
        <v>72</v>
      </c>
      <c r="AN418" s="146" t="s">
        <v>72</v>
      </c>
      <c r="AO418" s="146" t="s">
        <v>74</v>
      </c>
      <c r="AP418" s="146" t="s">
        <v>74</v>
      </c>
      <c r="AQ418" s="146" t="s">
        <v>74</v>
      </c>
      <c r="AR418" s="146" t="s">
        <v>74</v>
      </c>
      <c r="AS418" s="146" t="s">
        <v>74</v>
      </c>
      <c r="AT418" s="146" t="s">
        <v>74</v>
      </c>
      <c r="AU418" s="146" t="s">
        <v>74</v>
      </c>
      <c r="AV418" s="146" t="s">
        <v>74</v>
      </c>
      <c r="AW418" s="146" t="s">
        <v>74</v>
      </c>
    </row>
    <row r="419" spans="1:49" s="18" customFormat="1" ht="22.15" customHeight="1" x14ac:dyDescent="0.25">
      <c r="A419" s="150"/>
      <c r="B419" s="147"/>
      <c r="C419" s="147"/>
      <c r="D419" s="147"/>
      <c r="E419" s="150"/>
      <c r="F419" s="147"/>
      <c r="G419" s="150"/>
      <c r="H419" s="147"/>
      <c r="I419" s="147"/>
      <c r="J419" s="147"/>
      <c r="K419" s="147"/>
      <c r="L419" s="147"/>
      <c r="M419" s="6" t="s">
        <v>473</v>
      </c>
      <c r="N419" s="6" t="s">
        <v>540</v>
      </c>
      <c r="O419" s="6" t="s">
        <v>475</v>
      </c>
      <c r="P419" s="10" t="s">
        <v>64</v>
      </c>
      <c r="Q419" s="4">
        <v>303978</v>
      </c>
      <c r="R419" s="6" t="s">
        <v>77</v>
      </c>
      <c r="S419" s="6" t="s">
        <v>77</v>
      </c>
      <c r="T419" s="6" t="s">
        <v>77</v>
      </c>
      <c r="U419" s="10" t="s">
        <v>64</v>
      </c>
      <c r="V419" s="157"/>
      <c r="W419" s="160"/>
      <c r="X419" s="163"/>
      <c r="Y419" s="166"/>
      <c r="Z419" s="147"/>
      <c r="AA419" s="147"/>
      <c r="AB419" s="147"/>
      <c r="AC419" s="147"/>
      <c r="AD419" s="147"/>
      <c r="AE419" s="147"/>
      <c r="AF419" s="169"/>
      <c r="AG419" s="169"/>
      <c r="AH419" s="150"/>
      <c r="AI419" s="147"/>
      <c r="AJ419" s="147"/>
      <c r="AK419" s="147"/>
      <c r="AL419" s="147"/>
      <c r="AM419" s="147"/>
      <c r="AN419" s="147"/>
      <c r="AO419" s="147"/>
      <c r="AP419" s="147"/>
      <c r="AQ419" s="147"/>
      <c r="AR419" s="147"/>
      <c r="AS419" s="147"/>
      <c r="AT419" s="147"/>
      <c r="AU419" s="147"/>
      <c r="AV419" s="147"/>
      <c r="AW419" s="147"/>
    </row>
    <row r="420" spans="1:49" s="18" customFormat="1" ht="22.15" customHeight="1" x14ac:dyDescent="0.25">
      <c r="A420" s="151"/>
      <c r="B420" s="148"/>
      <c r="C420" s="148"/>
      <c r="D420" s="148"/>
      <c r="E420" s="151"/>
      <c r="F420" s="148"/>
      <c r="G420" s="151"/>
      <c r="H420" s="148"/>
      <c r="I420" s="148"/>
      <c r="J420" s="148"/>
      <c r="K420" s="148"/>
      <c r="L420" s="148"/>
      <c r="M420" s="6" t="s">
        <v>412</v>
      </c>
      <c r="N420" s="6" t="s">
        <v>413</v>
      </c>
      <c r="O420" s="6" t="s">
        <v>321</v>
      </c>
      <c r="P420" s="10" t="s">
        <v>64</v>
      </c>
      <c r="Q420" s="4">
        <v>307295.59999999998</v>
      </c>
      <c r="R420" s="6" t="s">
        <v>77</v>
      </c>
      <c r="S420" s="6" t="s">
        <v>77</v>
      </c>
      <c r="T420" s="6" t="s">
        <v>77</v>
      </c>
      <c r="U420" s="10" t="s">
        <v>64</v>
      </c>
      <c r="V420" s="158"/>
      <c r="W420" s="161"/>
      <c r="X420" s="164"/>
      <c r="Y420" s="167"/>
      <c r="Z420" s="148"/>
      <c r="AA420" s="148"/>
      <c r="AB420" s="148"/>
      <c r="AC420" s="148"/>
      <c r="AD420" s="148"/>
      <c r="AE420" s="148"/>
      <c r="AF420" s="170"/>
      <c r="AG420" s="170"/>
      <c r="AH420" s="151"/>
      <c r="AI420" s="148"/>
      <c r="AJ420" s="148"/>
      <c r="AK420" s="148"/>
      <c r="AL420" s="148"/>
      <c r="AM420" s="148"/>
      <c r="AN420" s="148"/>
      <c r="AO420" s="148"/>
      <c r="AP420" s="148"/>
      <c r="AQ420" s="148"/>
      <c r="AR420" s="148"/>
      <c r="AS420" s="148"/>
      <c r="AT420" s="148"/>
      <c r="AU420" s="148"/>
      <c r="AV420" s="148"/>
      <c r="AW420" s="148"/>
    </row>
    <row r="421" spans="1:49" s="18" customFormat="1" ht="22.15" customHeight="1" x14ac:dyDescent="0.25">
      <c r="A421" s="149" t="s">
        <v>53</v>
      </c>
      <c r="B421" s="146" t="s">
        <v>80</v>
      </c>
      <c r="C421" s="146">
        <v>2016</v>
      </c>
      <c r="D421" s="146" t="s">
        <v>459</v>
      </c>
      <c r="E421" s="149">
        <v>249</v>
      </c>
      <c r="F421" s="146" t="s">
        <v>56</v>
      </c>
      <c r="G421" s="149" t="s">
        <v>57</v>
      </c>
      <c r="H421" s="146" t="s">
        <v>58</v>
      </c>
      <c r="I421" s="146" t="s">
        <v>58</v>
      </c>
      <c r="J421" s="146" t="s">
        <v>545</v>
      </c>
      <c r="K421" s="146" t="s">
        <v>243</v>
      </c>
      <c r="L421" s="146" t="s">
        <v>243</v>
      </c>
      <c r="M421" s="6" t="s">
        <v>75</v>
      </c>
      <c r="N421" s="6" t="s">
        <v>77</v>
      </c>
      <c r="O421" s="6" t="s">
        <v>77</v>
      </c>
      <c r="P421" s="10" t="s">
        <v>205</v>
      </c>
      <c r="Q421" s="4">
        <v>256255.6</v>
      </c>
      <c r="R421" s="6" t="s">
        <v>77</v>
      </c>
      <c r="S421" s="6" t="s">
        <v>77</v>
      </c>
      <c r="T421" s="6" t="s">
        <v>77</v>
      </c>
      <c r="U421" s="10" t="s">
        <v>205</v>
      </c>
      <c r="V421" s="156" t="s">
        <v>546</v>
      </c>
      <c r="W421" s="159">
        <v>42517</v>
      </c>
      <c r="X421" s="162">
        <v>220910</v>
      </c>
      <c r="Y421" s="165">
        <v>256255.6</v>
      </c>
      <c r="Z421" s="146" t="s">
        <v>67</v>
      </c>
      <c r="AA421" s="146" t="s">
        <v>68</v>
      </c>
      <c r="AB421" s="146" t="s">
        <v>69</v>
      </c>
      <c r="AC421" s="146" t="s">
        <v>70</v>
      </c>
      <c r="AD421" s="146" t="s">
        <v>545</v>
      </c>
      <c r="AE421" s="146" t="s">
        <v>71</v>
      </c>
      <c r="AF421" s="168">
        <v>42517</v>
      </c>
      <c r="AG421" s="168">
        <v>42520</v>
      </c>
      <c r="AH421" s="149" t="s">
        <v>57</v>
      </c>
      <c r="AI421" s="146" t="s">
        <v>72</v>
      </c>
      <c r="AJ421" s="146" t="s">
        <v>73</v>
      </c>
      <c r="AK421" s="146" t="s">
        <v>72</v>
      </c>
      <c r="AL421" s="146" t="s">
        <v>72</v>
      </c>
      <c r="AM421" s="146" t="s">
        <v>72</v>
      </c>
      <c r="AN421" s="146" t="s">
        <v>72</v>
      </c>
      <c r="AO421" s="146" t="s">
        <v>74</v>
      </c>
      <c r="AP421" s="146" t="s">
        <v>74</v>
      </c>
      <c r="AQ421" s="146" t="s">
        <v>74</v>
      </c>
      <c r="AR421" s="146" t="s">
        <v>74</v>
      </c>
      <c r="AS421" s="146" t="s">
        <v>74</v>
      </c>
      <c r="AT421" s="146" t="s">
        <v>74</v>
      </c>
      <c r="AU421" s="146" t="s">
        <v>74</v>
      </c>
      <c r="AV421" s="146" t="s">
        <v>74</v>
      </c>
      <c r="AW421" s="146" t="s">
        <v>74</v>
      </c>
    </row>
    <row r="422" spans="1:49" s="18" customFormat="1" ht="22.15" customHeight="1" x14ac:dyDescent="0.25">
      <c r="A422" s="150"/>
      <c r="B422" s="147"/>
      <c r="C422" s="147"/>
      <c r="D422" s="147"/>
      <c r="E422" s="150"/>
      <c r="F422" s="147"/>
      <c r="G422" s="150"/>
      <c r="H422" s="147"/>
      <c r="I422" s="147"/>
      <c r="J422" s="147"/>
      <c r="K422" s="147"/>
      <c r="L422" s="147"/>
      <c r="M422" s="6" t="s">
        <v>75</v>
      </c>
      <c r="N422" s="6" t="s">
        <v>77</v>
      </c>
      <c r="O422" s="6" t="s">
        <v>77</v>
      </c>
      <c r="P422" s="10" t="s">
        <v>175</v>
      </c>
      <c r="Q422" s="4">
        <v>271625.59999999998</v>
      </c>
      <c r="R422" s="6" t="s">
        <v>77</v>
      </c>
      <c r="S422" s="6" t="s">
        <v>77</v>
      </c>
      <c r="T422" s="6" t="s">
        <v>77</v>
      </c>
      <c r="U422" s="10" t="s">
        <v>64</v>
      </c>
      <c r="V422" s="157"/>
      <c r="W422" s="160"/>
      <c r="X422" s="163"/>
      <c r="Y422" s="166"/>
      <c r="Z422" s="147"/>
      <c r="AA422" s="147"/>
      <c r="AB422" s="147"/>
      <c r="AC422" s="147"/>
      <c r="AD422" s="147"/>
      <c r="AE422" s="147"/>
      <c r="AF422" s="169"/>
      <c r="AG422" s="169"/>
      <c r="AH422" s="150"/>
      <c r="AI422" s="147"/>
      <c r="AJ422" s="147"/>
      <c r="AK422" s="147"/>
      <c r="AL422" s="147"/>
      <c r="AM422" s="147"/>
      <c r="AN422" s="147"/>
      <c r="AO422" s="147"/>
      <c r="AP422" s="147"/>
      <c r="AQ422" s="147"/>
      <c r="AR422" s="147"/>
      <c r="AS422" s="147"/>
      <c r="AT422" s="147"/>
      <c r="AU422" s="147"/>
      <c r="AV422" s="147"/>
      <c r="AW422" s="147"/>
    </row>
    <row r="423" spans="1:49" s="18" customFormat="1" ht="22.15" customHeight="1" x14ac:dyDescent="0.25">
      <c r="A423" s="151"/>
      <c r="B423" s="148"/>
      <c r="C423" s="148"/>
      <c r="D423" s="148"/>
      <c r="E423" s="151"/>
      <c r="F423" s="148"/>
      <c r="G423" s="151"/>
      <c r="H423" s="148"/>
      <c r="I423" s="148"/>
      <c r="J423" s="148"/>
      <c r="K423" s="148"/>
      <c r="L423" s="148"/>
      <c r="M423" s="6" t="s">
        <v>75</v>
      </c>
      <c r="N423" s="6" t="s">
        <v>77</v>
      </c>
      <c r="O423" s="6" t="s">
        <v>77</v>
      </c>
      <c r="P423" s="10" t="s">
        <v>265</v>
      </c>
      <c r="Q423" s="4">
        <v>282402</v>
      </c>
      <c r="R423" s="6" t="s">
        <v>77</v>
      </c>
      <c r="S423" s="6" t="s">
        <v>77</v>
      </c>
      <c r="T423" s="6" t="s">
        <v>77</v>
      </c>
      <c r="U423" s="10" t="s">
        <v>64</v>
      </c>
      <c r="V423" s="158"/>
      <c r="W423" s="161"/>
      <c r="X423" s="164"/>
      <c r="Y423" s="167"/>
      <c r="Z423" s="148"/>
      <c r="AA423" s="148"/>
      <c r="AB423" s="148"/>
      <c r="AC423" s="148"/>
      <c r="AD423" s="148"/>
      <c r="AE423" s="148"/>
      <c r="AF423" s="170"/>
      <c r="AG423" s="170"/>
      <c r="AH423" s="151"/>
      <c r="AI423" s="148"/>
      <c r="AJ423" s="148"/>
      <c r="AK423" s="148"/>
      <c r="AL423" s="148"/>
      <c r="AM423" s="148"/>
      <c r="AN423" s="148"/>
      <c r="AO423" s="148"/>
      <c r="AP423" s="148"/>
      <c r="AQ423" s="148"/>
      <c r="AR423" s="148"/>
      <c r="AS423" s="148"/>
      <c r="AT423" s="148"/>
      <c r="AU423" s="148"/>
      <c r="AV423" s="148"/>
      <c r="AW423" s="148"/>
    </row>
    <row r="424" spans="1:49" s="18" customFormat="1" ht="22.15" customHeight="1" x14ac:dyDescent="0.25">
      <c r="A424" s="181" t="s">
        <v>53</v>
      </c>
      <c r="B424" s="146" t="s">
        <v>54</v>
      </c>
      <c r="C424" s="146">
        <v>2016</v>
      </c>
      <c r="D424" s="211" t="s">
        <v>459</v>
      </c>
      <c r="E424" s="149">
        <v>262</v>
      </c>
      <c r="F424" s="146" t="s">
        <v>56</v>
      </c>
      <c r="G424" s="149" t="s">
        <v>57</v>
      </c>
      <c r="H424" s="211" t="s">
        <v>58</v>
      </c>
      <c r="I424" s="211" t="s">
        <v>58</v>
      </c>
      <c r="J424" s="222" t="s">
        <v>389</v>
      </c>
      <c r="K424" s="146" t="s">
        <v>93</v>
      </c>
      <c r="L424" s="146" t="s">
        <v>93</v>
      </c>
      <c r="M424" s="6" t="s">
        <v>75</v>
      </c>
      <c r="N424" s="6" t="s">
        <v>77</v>
      </c>
      <c r="O424" s="6" t="s">
        <v>77</v>
      </c>
      <c r="P424" s="10" t="s">
        <v>547</v>
      </c>
      <c r="Q424" s="42">
        <v>342566.33</v>
      </c>
      <c r="R424" s="6" t="s">
        <v>77</v>
      </c>
      <c r="S424" s="6" t="s">
        <v>77</v>
      </c>
      <c r="T424" s="6" t="s">
        <v>77</v>
      </c>
      <c r="U424" s="10" t="s">
        <v>547</v>
      </c>
      <c r="V424" s="156" t="s">
        <v>548</v>
      </c>
      <c r="W424" s="168">
        <v>42493</v>
      </c>
      <c r="X424" s="223">
        <v>295315.8</v>
      </c>
      <c r="Y424" s="226">
        <v>342566.33</v>
      </c>
      <c r="Z424" s="146" t="s">
        <v>67</v>
      </c>
      <c r="AA424" s="146" t="s">
        <v>68</v>
      </c>
      <c r="AB424" s="219" t="s">
        <v>69</v>
      </c>
      <c r="AC424" s="219" t="s">
        <v>70</v>
      </c>
      <c r="AD424" s="146" t="s">
        <v>389</v>
      </c>
      <c r="AE424" s="146" t="s">
        <v>71</v>
      </c>
      <c r="AF424" s="168">
        <v>42493</v>
      </c>
      <c r="AG424" s="168">
        <v>42503</v>
      </c>
      <c r="AH424" s="149" t="s">
        <v>57</v>
      </c>
      <c r="AI424" s="146" t="s">
        <v>72</v>
      </c>
      <c r="AJ424" s="146" t="s">
        <v>73</v>
      </c>
      <c r="AK424" s="146" t="s">
        <v>72</v>
      </c>
      <c r="AL424" s="146" t="s">
        <v>72</v>
      </c>
      <c r="AM424" s="146" t="s">
        <v>72</v>
      </c>
      <c r="AN424" s="146" t="s">
        <v>72</v>
      </c>
      <c r="AO424" s="146" t="s">
        <v>74</v>
      </c>
      <c r="AP424" s="146" t="s">
        <v>74</v>
      </c>
      <c r="AQ424" s="146" t="s">
        <v>74</v>
      </c>
      <c r="AR424" s="146" t="s">
        <v>74</v>
      </c>
      <c r="AS424" s="146" t="s">
        <v>74</v>
      </c>
      <c r="AT424" s="146" t="s">
        <v>74</v>
      </c>
      <c r="AU424" s="146" t="s">
        <v>74</v>
      </c>
      <c r="AV424" s="146" t="s">
        <v>74</v>
      </c>
      <c r="AW424" s="146" t="s">
        <v>74</v>
      </c>
    </row>
    <row r="425" spans="1:49" s="18" customFormat="1" ht="22.15" customHeight="1" x14ac:dyDescent="0.25">
      <c r="A425" s="182"/>
      <c r="B425" s="147"/>
      <c r="C425" s="147"/>
      <c r="D425" s="212"/>
      <c r="E425" s="150"/>
      <c r="F425" s="147"/>
      <c r="G425" s="150"/>
      <c r="H425" s="212"/>
      <c r="I425" s="212"/>
      <c r="J425" s="222"/>
      <c r="K425" s="147"/>
      <c r="L425" s="147"/>
      <c r="M425" s="6" t="s">
        <v>75</v>
      </c>
      <c r="N425" s="6" t="s">
        <v>77</v>
      </c>
      <c r="O425" s="6" t="s">
        <v>77</v>
      </c>
      <c r="P425" s="10" t="s">
        <v>549</v>
      </c>
      <c r="Q425" s="42">
        <v>401547.18</v>
      </c>
      <c r="R425" s="6" t="s">
        <v>77</v>
      </c>
      <c r="S425" s="6" t="s">
        <v>77</v>
      </c>
      <c r="T425" s="6" t="s">
        <v>77</v>
      </c>
      <c r="U425" s="10" t="s">
        <v>64</v>
      </c>
      <c r="V425" s="157"/>
      <c r="W425" s="169"/>
      <c r="X425" s="224"/>
      <c r="Y425" s="227"/>
      <c r="Z425" s="147"/>
      <c r="AA425" s="147"/>
      <c r="AB425" s="220"/>
      <c r="AC425" s="220"/>
      <c r="AD425" s="147"/>
      <c r="AE425" s="147"/>
      <c r="AF425" s="169"/>
      <c r="AG425" s="169"/>
      <c r="AH425" s="150"/>
      <c r="AI425" s="147"/>
      <c r="AJ425" s="147"/>
      <c r="AK425" s="147"/>
      <c r="AL425" s="147"/>
      <c r="AM425" s="147"/>
      <c r="AN425" s="147"/>
      <c r="AO425" s="147"/>
      <c r="AP425" s="147"/>
      <c r="AQ425" s="147"/>
      <c r="AR425" s="147"/>
      <c r="AS425" s="147"/>
      <c r="AT425" s="147"/>
      <c r="AU425" s="147"/>
      <c r="AV425" s="147"/>
      <c r="AW425" s="147"/>
    </row>
    <row r="426" spans="1:49" s="18" customFormat="1" ht="22.15" customHeight="1" x14ac:dyDescent="0.25">
      <c r="A426" s="183"/>
      <c r="B426" s="148"/>
      <c r="C426" s="148"/>
      <c r="D426" s="213"/>
      <c r="E426" s="151"/>
      <c r="F426" s="148"/>
      <c r="G426" s="151"/>
      <c r="H426" s="213"/>
      <c r="I426" s="213"/>
      <c r="J426" s="222"/>
      <c r="K426" s="148"/>
      <c r="L426" s="148"/>
      <c r="M426" s="6" t="s">
        <v>75</v>
      </c>
      <c r="N426" s="6" t="s">
        <v>77</v>
      </c>
      <c r="O426" s="6" t="s">
        <v>77</v>
      </c>
      <c r="P426" s="10" t="s">
        <v>550</v>
      </c>
      <c r="Q426" s="42">
        <v>350013.76</v>
      </c>
      <c r="R426" s="6" t="s">
        <v>77</v>
      </c>
      <c r="S426" s="6" t="s">
        <v>77</v>
      </c>
      <c r="T426" s="6" t="s">
        <v>77</v>
      </c>
      <c r="U426" s="10" t="s">
        <v>64</v>
      </c>
      <c r="V426" s="158"/>
      <c r="W426" s="170"/>
      <c r="X426" s="225"/>
      <c r="Y426" s="228"/>
      <c r="Z426" s="148"/>
      <c r="AA426" s="148"/>
      <c r="AB426" s="221"/>
      <c r="AC426" s="221"/>
      <c r="AD426" s="148"/>
      <c r="AE426" s="148"/>
      <c r="AF426" s="170"/>
      <c r="AG426" s="170"/>
      <c r="AH426" s="151"/>
      <c r="AI426" s="148"/>
      <c r="AJ426" s="148"/>
      <c r="AK426" s="148"/>
      <c r="AL426" s="148"/>
      <c r="AM426" s="148"/>
      <c r="AN426" s="148"/>
      <c r="AO426" s="148"/>
      <c r="AP426" s="148"/>
      <c r="AQ426" s="148"/>
      <c r="AR426" s="148"/>
      <c r="AS426" s="148"/>
      <c r="AT426" s="148"/>
      <c r="AU426" s="148"/>
      <c r="AV426" s="148"/>
      <c r="AW426" s="148"/>
    </row>
    <row r="427" spans="1:49" s="18" customFormat="1" ht="22.15" customHeight="1" x14ac:dyDescent="0.25">
      <c r="A427" s="181" t="s">
        <v>53</v>
      </c>
      <c r="B427" s="146" t="s">
        <v>54</v>
      </c>
      <c r="C427" s="146">
        <v>2016</v>
      </c>
      <c r="D427" s="211" t="s">
        <v>459</v>
      </c>
      <c r="E427" s="149">
        <v>259</v>
      </c>
      <c r="F427" s="146" t="s">
        <v>56</v>
      </c>
      <c r="G427" s="149" t="s">
        <v>57</v>
      </c>
      <c r="H427" s="211" t="s">
        <v>58</v>
      </c>
      <c r="I427" s="211" t="s">
        <v>58</v>
      </c>
      <c r="J427" s="222" t="s">
        <v>389</v>
      </c>
      <c r="K427" s="146" t="s">
        <v>93</v>
      </c>
      <c r="L427" s="146" t="s">
        <v>93</v>
      </c>
      <c r="M427" s="6" t="s">
        <v>75</v>
      </c>
      <c r="N427" s="6" t="s">
        <v>77</v>
      </c>
      <c r="O427" s="6" t="s">
        <v>77</v>
      </c>
      <c r="P427" s="10" t="s">
        <v>547</v>
      </c>
      <c r="Q427" s="42">
        <v>232232</v>
      </c>
      <c r="R427" s="6" t="s">
        <v>77</v>
      </c>
      <c r="S427" s="6" t="s">
        <v>77</v>
      </c>
      <c r="T427" s="6" t="s">
        <v>77</v>
      </c>
      <c r="U427" s="10" t="s">
        <v>547</v>
      </c>
      <c r="V427" s="156" t="s">
        <v>551</v>
      </c>
      <c r="W427" s="168">
        <v>42494</v>
      </c>
      <c r="X427" s="223">
        <v>200200</v>
      </c>
      <c r="Y427" s="226">
        <v>232232</v>
      </c>
      <c r="Z427" s="146" t="s">
        <v>67</v>
      </c>
      <c r="AA427" s="146" t="s">
        <v>68</v>
      </c>
      <c r="AB427" s="219" t="s">
        <v>69</v>
      </c>
      <c r="AC427" s="219" t="s">
        <v>70</v>
      </c>
      <c r="AD427" s="146" t="s">
        <v>389</v>
      </c>
      <c r="AE427" s="146" t="s">
        <v>71</v>
      </c>
      <c r="AF427" s="168">
        <v>42494</v>
      </c>
      <c r="AG427" s="168">
        <v>42504</v>
      </c>
      <c r="AH427" s="149" t="s">
        <v>57</v>
      </c>
      <c r="AI427" s="146" t="s">
        <v>72</v>
      </c>
      <c r="AJ427" s="146" t="s">
        <v>73</v>
      </c>
      <c r="AK427" s="146" t="s">
        <v>72</v>
      </c>
      <c r="AL427" s="146" t="s">
        <v>72</v>
      </c>
      <c r="AM427" s="146" t="s">
        <v>72</v>
      </c>
      <c r="AN427" s="146" t="s">
        <v>72</v>
      </c>
      <c r="AO427" s="146" t="s">
        <v>74</v>
      </c>
      <c r="AP427" s="146" t="s">
        <v>74</v>
      </c>
      <c r="AQ427" s="146" t="s">
        <v>74</v>
      </c>
      <c r="AR427" s="146" t="s">
        <v>74</v>
      </c>
      <c r="AS427" s="146" t="s">
        <v>74</v>
      </c>
      <c r="AT427" s="146" t="s">
        <v>74</v>
      </c>
      <c r="AU427" s="146" t="s">
        <v>74</v>
      </c>
      <c r="AV427" s="146" t="s">
        <v>74</v>
      </c>
      <c r="AW427" s="146" t="s">
        <v>74</v>
      </c>
    </row>
    <row r="428" spans="1:49" s="18" customFormat="1" ht="22.15" customHeight="1" x14ac:dyDescent="0.25">
      <c r="A428" s="182"/>
      <c r="B428" s="147"/>
      <c r="C428" s="147"/>
      <c r="D428" s="212"/>
      <c r="E428" s="150"/>
      <c r="F428" s="147"/>
      <c r="G428" s="150"/>
      <c r="H428" s="212"/>
      <c r="I428" s="212"/>
      <c r="J428" s="222"/>
      <c r="K428" s="147"/>
      <c r="L428" s="147"/>
      <c r="M428" s="6" t="s">
        <v>75</v>
      </c>
      <c r="N428" s="6" t="s">
        <v>77</v>
      </c>
      <c r="O428" s="6" t="s">
        <v>77</v>
      </c>
      <c r="P428" s="10" t="s">
        <v>549</v>
      </c>
      <c r="Q428" s="42">
        <v>249644.64</v>
      </c>
      <c r="R428" s="6" t="s">
        <v>77</v>
      </c>
      <c r="S428" s="6" t="s">
        <v>77</v>
      </c>
      <c r="T428" s="6" t="s">
        <v>77</v>
      </c>
      <c r="U428" s="10" t="s">
        <v>64</v>
      </c>
      <c r="V428" s="157"/>
      <c r="W428" s="169"/>
      <c r="X428" s="224"/>
      <c r="Y428" s="227"/>
      <c r="Z428" s="147"/>
      <c r="AA428" s="147"/>
      <c r="AB428" s="220"/>
      <c r="AC428" s="220"/>
      <c r="AD428" s="147"/>
      <c r="AE428" s="147"/>
      <c r="AF428" s="169"/>
      <c r="AG428" s="169"/>
      <c r="AH428" s="150"/>
      <c r="AI428" s="147"/>
      <c r="AJ428" s="147"/>
      <c r="AK428" s="147"/>
      <c r="AL428" s="147"/>
      <c r="AM428" s="147"/>
      <c r="AN428" s="147"/>
      <c r="AO428" s="147"/>
      <c r="AP428" s="147"/>
      <c r="AQ428" s="147"/>
      <c r="AR428" s="147"/>
      <c r="AS428" s="147"/>
      <c r="AT428" s="147"/>
      <c r="AU428" s="147"/>
      <c r="AV428" s="147"/>
      <c r="AW428" s="147"/>
    </row>
    <row r="429" spans="1:49" s="18" customFormat="1" ht="22.15" customHeight="1" x14ac:dyDescent="0.25">
      <c r="A429" s="183"/>
      <c r="B429" s="148"/>
      <c r="C429" s="148"/>
      <c r="D429" s="213"/>
      <c r="E429" s="151"/>
      <c r="F429" s="148"/>
      <c r="G429" s="151"/>
      <c r="H429" s="213"/>
      <c r="I429" s="213"/>
      <c r="J429" s="222"/>
      <c r="K429" s="148"/>
      <c r="L429" s="148"/>
      <c r="M429" s="6" t="s">
        <v>75</v>
      </c>
      <c r="N429" s="6" t="s">
        <v>77</v>
      </c>
      <c r="O429" s="6" t="s">
        <v>77</v>
      </c>
      <c r="P429" s="10" t="s">
        <v>550</v>
      </c>
      <c r="Q429" s="42">
        <v>256974.8</v>
      </c>
      <c r="R429" s="6" t="s">
        <v>77</v>
      </c>
      <c r="S429" s="6" t="s">
        <v>77</v>
      </c>
      <c r="T429" s="6" t="s">
        <v>77</v>
      </c>
      <c r="U429" s="10" t="s">
        <v>64</v>
      </c>
      <c r="V429" s="158"/>
      <c r="W429" s="170"/>
      <c r="X429" s="225"/>
      <c r="Y429" s="228"/>
      <c r="Z429" s="148"/>
      <c r="AA429" s="148"/>
      <c r="AB429" s="221"/>
      <c r="AC429" s="221"/>
      <c r="AD429" s="148"/>
      <c r="AE429" s="148"/>
      <c r="AF429" s="170"/>
      <c r="AG429" s="170"/>
      <c r="AH429" s="151"/>
      <c r="AI429" s="148"/>
      <c r="AJ429" s="148"/>
      <c r="AK429" s="148"/>
      <c r="AL429" s="148"/>
      <c r="AM429" s="148"/>
      <c r="AN429" s="148"/>
      <c r="AO429" s="148"/>
      <c r="AP429" s="148"/>
      <c r="AQ429" s="148"/>
      <c r="AR429" s="148"/>
      <c r="AS429" s="148"/>
      <c r="AT429" s="148"/>
      <c r="AU429" s="148"/>
      <c r="AV429" s="148"/>
      <c r="AW429" s="148"/>
    </row>
    <row r="430" spans="1:49" s="18" customFormat="1" ht="22.15" customHeight="1" x14ac:dyDescent="0.25">
      <c r="A430" s="181" t="s">
        <v>53</v>
      </c>
      <c r="B430" s="211" t="s">
        <v>80</v>
      </c>
      <c r="C430" s="146">
        <v>2016</v>
      </c>
      <c r="D430" s="211" t="s">
        <v>459</v>
      </c>
      <c r="E430" s="149">
        <v>265</v>
      </c>
      <c r="F430" s="146" t="s">
        <v>56</v>
      </c>
      <c r="G430" s="149" t="s">
        <v>57</v>
      </c>
      <c r="H430" s="211" t="s">
        <v>58</v>
      </c>
      <c r="I430" s="211" t="s">
        <v>58</v>
      </c>
      <c r="J430" s="222" t="s">
        <v>147</v>
      </c>
      <c r="K430" s="155" t="s">
        <v>60</v>
      </c>
      <c r="L430" s="155" t="s">
        <v>60</v>
      </c>
      <c r="M430" s="6" t="s">
        <v>75</v>
      </c>
      <c r="N430" s="6" t="s">
        <v>77</v>
      </c>
      <c r="O430" s="6" t="s">
        <v>77</v>
      </c>
      <c r="P430" s="68" t="s">
        <v>148</v>
      </c>
      <c r="Q430" s="42">
        <v>291600</v>
      </c>
      <c r="R430" s="6" t="s">
        <v>77</v>
      </c>
      <c r="S430" s="6" t="s">
        <v>77</v>
      </c>
      <c r="T430" s="6" t="s">
        <v>77</v>
      </c>
      <c r="U430" s="68" t="s">
        <v>148</v>
      </c>
      <c r="V430" s="172" t="s">
        <v>552</v>
      </c>
      <c r="W430" s="168">
        <v>42520</v>
      </c>
      <c r="X430" s="223">
        <v>291600</v>
      </c>
      <c r="Y430" s="226">
        <v>291600</v>
      </c>
      <c r="Z430" s="146" t="s">
        <v>67</v>
      </c>
      <c r="AA430" s="146" t="s">
        <v>68</v>
      </c>
      <c r="AB430" s="219" t="s">
        <v>69</v>
      </c>
      <c r="AC430" s="219" t="s">
        <v>70</v>
      </c>
      <c r="AD430" s="146" t="s">
        <v>147</v>
      </c>
      <c r="AE430" s="146" t="s">
        <v>71</v>
      </c>
      <c r="AF430" s="168">
        <v>42520</v>
      </c>
      <c r="AG430" s="168">
        <v>42528</v>
      </c>
      <c r="AH430" s="149" t="s">
        <v>57</v>
      </c>
      <c r="AI430" s="146" t="s">
        <v>72</v>
      </c>
      <c r="AJ430" s="146" t="s">
        <v>73</v>
      </c>
      <c r="AK430" s="146" t="s">
        <v>72</v>
      </c>
      <c r="AL430" s="146" t="s">
        <v>72</v>
      </c>
      <c r="AM430" s="146" t="s">
        <v>72</v>
      </c>
      <c r="AN430" s="146" t="s">
        <v>72</v>
      </c>
      <c r="AO430" s="146" t="s">
        <v>74</v>
      </c>
      <c r="AP430" s="146" t="s">
        <v>74</v>
      </c>
      <c r="AQ430" s="146" t="s">
        <v>74</v>
      </c>
      <c r="AR430" s="146" t="s">
        <v>74</v>
      </c>
      <c r="AS430" s="146" t="s">
        <v>74</v>
      </c>
      <c r="AT430" s="146" t="s">
        <v>74</v>
      </c>
      <c r="AU430" s="146" t="s">
        <v>74</v>
      </c>
      <c r="AV430" s="146" t="s">
        <v>74</v>
      </c>
      <c r="AW430" s="146" t="s">
        <v>74</v>
      </c>
    </row>
    <row r="431" spans="1:49" s="18" customFormat="1" ht="22.15" customHeight="1" x14ac:dyDescent="0.25">
      <c r="A431" s="182"/>
      <c r="B431" s="212"/>
      <c r="C431" s="147"/>
      <c r="D431" s="212"/>
      <c r="E431" s="150"/>
      <c r="F431" s="147"/>
      <c r="G431" s="150"/>
      <c r="H431" s="212"/>
      <c r="I431" s="212"/>
      <c r="J431" s="222"/>
      <c r="K431" s="155"/>
      <c r="L431" s="155"/>
      <c r="M431" s="6" t="s">
        <v>75</v>
      </c>
      <c r="N431" s="6" t="s">
        <v>77</v>
      </c>
      <c r="O431" s="6" t="s">
        <v>77</v>
      </c>
      <c r="P431" s="10" t="s">
        <v>79</v>
      </c>
      <c r="Q431" s="42">
        <v>306180</v>
      </c>
      <c r="R431" s="6" t="s">
        <v>77</v>
      </c>
      <c r="S431" s="6" t="s">
        <v>77</v>
      </c>
      <c r="T431" s="6" t="s">
        <v>77</v>
      </c>
      <c r="U431" s="10" t="s">
        <v>64</v>
      </c>
      <c r="V431" s="173"/>
      <c r="W431" s="169"/>
      <c r="X431" s="224"/>
      <c r="Y431" s="227"/>
      <c r="Z431" s="147"/>
      <c r="AA431" s="147"/>
      <c r="AB431" s="220"/>
      <c r="AC431" s="220"/>
      <c r="AD431" s="147"/>
      <c r="AE431" s="147"/>
      <c r="AF431" s="169"/>
      <c r="AG431" s="169"/>
      <c r="AH431" s="150"/>
      <c r="AI431" s="147"/>
      <c r="AJ431" s="147"/>
      <c r="AK431" s="147"/>
      <c r="AL431" s="147"/>
      <c r="AM431" s="147"/>
      <c r="AN431" s="147"/>
      <c r="AO431" s="147"/>
      <c r="AP431" s="147"/>
      <c r="AQ431" s="147"/>
      <c r="AR431" s="147"/>
      <c r="AS431" s="147"/>
      <c r="AT431" s="147"/>
      <c r="AU431" s="147"/>
      <c r="AV431" s="147"/>
      <c r="AW431" s="147"/>
    </row>
    <row r="432" spans="1:49" s="18" customFormat="1" ht="22.15" customHeight="1" x14ac:dyDescent="0.25">
      <c r="A432" s="183"/>
      <c r="B432" s="213"/>
      <c r="C432" s="148"/>
      <c r="D432" s="213"/>
      <c r="E432" s="151"/>
      <c r="F432" s="148"/>
      <c r="G432" s="151"/>
      <c r="H432" s="213"/>
      <c r="I432" s="213"/>
      <c r="J432" s="222"/>
      <c r="K432" s="155"/>
      <c r="L432" s="155"/>
      <c r="M432" s="6" t="s">
        <v>87</v>
      </c>
      <c r="N432" s="6" t="s">
        <v>321</v>
      </c>
      <c r="O432" s="6" t="s">
        <v>89</v>
      </c>
      <c r="P432" s="10" t="s">
        <v>64</v>
      </c>
      <c r="Q432" s="42">
        <v>300348</v>
      </c>
      <c r="R432" s="6" t="s">
        <v>77</v>
      </c>
      <c r="S432" s="6" t="s">
        <v>77</v>
      </c>
      <c r="T432" s="6" t="s">
        <v>77</v>
      </c>
      <c r="U432" s="10" t="s">
        <v>64</v>
      </c>
      <c r="V432" s="174"/>
      <c r="W432" s="170"/>
      <c r="X432" s="225"/>
      <c r="Y432" s="228"/>
      <c r="Z432" s="148"/>
      <c r="AA432" s="148"/>
      <c r="AB432" s="221"/>
      <c r="AC432" s="221"/>
      <c r="AD432" s="148"/>
      <c r="AE432" s="148"/>
      <c r="AF432" s="170"/>
      <c r="AG432" s="170"/>
      <c r="AH432" s="151"/>
      <c r="AI432" s="148"/>
      <c r="AJ432" s="148"/>
      <c r="AK432" s="148"/>
      <c r="AL432" s="148"/>
      <c r="AM432" s="148"/>
      <c r="AN432" s="148"/>
      <c r="AO432" s="148"/>
      <c r="AP432" s="148"/>
      <c r="AQ432" s="148"/>
      <c r="AR432" s="148"/>
      <c r="AS432" s="148"/>
      <c r="AT432" s="148"/>
      <c r="AU432" s="148"/>
      <c r="AV432" s="148"/>
      <c r="AW432" s="148"/>
    </row>
    <row r="433" spans="1:49" s="18" customFormat="1" ht="22.15" customHeight="1" x14ac:dyDescent="0.25">
      <c r="A433" s="211" t="s">
        <v>553</v>
      </c>
      <c r="B433" s="211" t="s">
        <v>54</v>
      </c>
      <c r="C433" s="146">
        <v>2016</v>
      </c>
      <c r="D433" s="211" t="s">
        <v>459</v>
      </c>
      <c r="E433" s="149">
        <v>270</v>
      </c>
      <c r="F433" s="146" t="s">
        <v>56</v>
      </c>
      <c r="G433" s="149" t="s">
        <v>57</v>
      </c>
      <c r="H433" s="211" t="s">
        <v>58</v>
      </c>
      <c r="I433" s="211" t="s">
        <v>58</v>
      </c>
      <c r="J433" s="211" t="s">
        <v>228</v>
      </c>
      <c r="K433" s="146" t="s">
        <v>114</v>
      </c>
      <c r="L433" s="146" t="s">
        <v>114</v>
      </c>
      <c r="M433" s="6" t="s">
        <v>554</v>
      </c>
      <c r="N433" s="6" t="s">
        <v>230</v>
      </c>
      <c r="O433" s="6" t="s">
        <v>231</v>
      </c>
      <c r="P433" s="10" t="s">
        <v>64</v>
      </c>
      <c r="Q433" s="42">
        <v>69600</v>
      </c>
      <c r="R433" s="6" t="s">
        <v>554</v>
      </c>
      <c r="S433" s="6" t="s">
        <v>230</v>
      </c>
      <c r="T433" s="6" t="s">
        <v>231</v>
      </c>
      <c r="U433" s="10" t="s">
        <v>64</v>
      </c>
      <c r="V433" s="172" t="s">
        <v>555</v>
      </c>
      <c r="W433" s="168">
        <v>42515</v>
      </c>
      <c r="X433" s="223">
        <v>60000</v>
      </c>
      <c r="Y433" s="226">
        <v>69600</v>
      </c>
      <c r="Z433" s="146" t="s">
        <v>67</v>
      </c>
      <c r="AA433" s="146" t="s">
        <v>68</v>
      </c>
      <c r="AB433" s="219" t="s">
        <v>69</v>
      </c>
      <c r="AC433" s="219" t="s">
        <v>70</v>
      </c>
      <c r="AD433" s="146" t="s">
        <v>228</v>
      </c>
      <c r="AE433" s="146" t="s">
        <v>71</v>
      </c>
      <c r="AF433" s="168">
        <v>42515</v>
      </c>
      <c r="AG433" s="168">
        <v>42527</v>
      </c>
      <c r="AH433" s="149" t="s">
        <v>57</v>
      </c>
      <c r="AI433" s="146" t="s">
        <v>72</v>
      </c>
      <c r="AJ433" s="146" t="s">
        <v>73</v>
      </c>
      <c r="AK433" s="146" t="s">
        <v>72</v>
      </c>
      <c r="AL433" s="146" t="s">
        <v>72</v>
      </c>
      <c r="AM433" s="146" t="s">
        <v>72</v>
      </c>
      <c r="AN433" s="146" t="s">
        <v>72</v>
      </c>
      <c r="AO433" s="146" t="s">
        <v>74</v>
      </c>
      <c r="AP433" s="146" t="s">
        <v>74</v>
      </c>
      <c r="AQ433" s="146" t="s">
        <v>74</v>
      </c>
      <c r="AR433" s="146" t="s">
        <v>74</v>
      </c>
      <c r="AS433" s="146" t="s">
        <v>74</v>
      </c>
      <c r="AT433" s="146" t="s">
        <v>74</v>
      </c>
      <c r="AU433" s="146" t="s">
        <v>74</v>
      </c>
      <c r="AV433" s="146" t="s">
        <v>74</v>
      </c>
      <c r="AW433" s="146" t="s">
        <v>74</v>
      </c>
    </row>
    <row r="434" spans="1:49" s="18" customFormat="1" ht="22.15" customHeight="1" x14ac:dyDescent="0.25">
      <c r="A434" s="212"/>
      <c r="B434" s="212"/>
      <c r="C434" s="147"/>
      <c r="D434" s="212"/>
      <c r="E434" s="150"/>
      <c r="F434" s="147"/>
      <c r="G434" s="150"/>
      <c r="H434" s="212"/>
      <c r="I434" s="212"/>
      <c r="J434" s="212"/>
      <c r="K434" s="147"/>
      <c r="L434" s="147"/>
      <c r="M434" s="6" t="s">
        <v>75</v>
      </c>
      <c r="N434" s="6" t="s">
        <v>77</v>
      </c>
      <c r="O434" s="6" t="s">
        <v>77</v>
      </c>
      <c r="P434" s="10" t="s">
        <v>64</v>
      </c>
      <c r="Q434" s="6" t="s">
        <v>77</v>
      </c>
      <c r="R434" s="6" t="s">
        <v>77</v>
      </c>
      <c r="S434" s="6" t="s">
        <v>77</v>
      </c>
      <c r="T434" s="6" t="s">
        <v>77</v>
      </c>
      <c r="U434" s="10" t="s">
        <v>64</v>
      </c>
      <c r="V434" s="173"/>
      <c r="W434" s="169"/>
      <c r="X434" s="224"/>
      <c r="Y434" s="227"/>
      <c r="Z434" s="147"/>
      <c r="AA434" s="147"/>
      <c r="AB434" s="220"/>
      <c r="AC434" s="220"/>
      <c r="AD434" s="147"/>
      <c r="AE434" s="147"/>
      <c r="AF434" s="169"/>
      <c r="AG434" s="169"/>
      <c r="AH434" s="150"/>
      <c r="AI434" s="147"/>
      <c r="AJ434" s="147"/>
      <c r="AK434" s="147"/>
      <c r="AL434" s="147"/>
      <c r="AM434" s="147"/>
      <c r="AN434" s="147"/>
      <c r="AO434" s="147"/>
      <c r="AP434" s="147"/>
      <c r="AQ434" s="147"/>
      <c r="AR434" s="147"/>
      <c r="AS434" s="147"/>
      <c r="AT434" s="147"/>
      <c r="AU434" s="147"/>
      <c r="AV434" s="147"/>
      <c r="AW434" s="147"/>
    </row>
    <row r="435" spans="1:49" s="18" customFormat="1" ht="22.15" customHeight="1" x14ac:dyDescent="0.25">
      <c r="A435" s="213"/>
      <c r="B435" s="213"/>
      <c r="C435" s="148"/>
      <c r="D435" s="213"/>
      <c r="E435" s="151"/>
      <c r="F435" s="148"/>
      <c r="G435" s="151"/>
      <c r="H435" s="213"/>
      <c r="I435" s="213"/>
      <c r="J435" s="213"/>
      <c r="K435" s="148"/>
      <c r="L435" s="148"/>
      <c r="M435" s="6" t="s">
        <v>75</v>
      </c>
      <c r="N435" s="6" t="s">
        <v>77</v>
      </c>
      <c r="O435" s="6" t="s">
        <v>77</v>
      </c>
      <c r="P435" s="10" t="s">
        <v>64</v>
      </c>
      <c r="Q435" s="6" t="s">
        <v>77</v>
      </c>
      <c r="R435" s="6" t="s">
        <v>77</v>
      </c>
      <c r="S435" s="6" t="s">
        <v>77</v>
      </c>
      <c r="T435" s="6" t="s">
        <v>77</v>
      </c>
      <c r="U435" s="10" t="s">
        <v>64</v>
      </c>
      <c r="V435" s="174"/>
      <c r="W435" s="170"/>
      <c r="X435" s="225"/>
      <c r="Y435" s="228"/>
      <c r="Z435" s="148"/>
      <c r="AA435" s="148"/>
      <c r="AB435" s="221"/>
      <c r="AC435" s="221"/>
      <c r="AD435" s="148"/>
      <c r="AE435" s="148"/>
      <c r="AF435" s="170"/>
      <c r="AG435" s="170"/>
      <c r="AH435" s="151"/>
      <c r="AI435" s="148"/>
      <c r="AJ435" s="148"/>
      <c r="AK435" s="148"/>
      <c r="AL435" s="148"/>
      <c r="AM435" s="148"/>
      <c r="AN435" s="148"/>
      <c r="AO435" s="148"/>
      <c r="AP435" s="148"/>
      <c r="AQ435" s="148"/>
      <c r="AR435" s="148"/>
      <c r="AS435" s="148"/>
      <c r="AT435" s="148"/>
      <c r="AU435" s="148"/>
      <c r="AV435" s="148"/>
      <c r="AW435" s="148"/>
    </row>
    <row r="436" spans="1:49" s="18" customFormat="1" ht="22.15" customHeight="1" x14ac:dyDescent="0.25">
      <c r="A436" s="149" t="s">
        <v>134</v>
      </c>
      <c r="B436" s="149" t="s">
        <v>54</v>
      </c>
      <c r="C436" s="149">
        <v>2016</v>
      </c>
      <c r="D436" s="149" t="s">
        <v>459</v>
      </c>
      <c r="E436" s="149">
        <v>201</v>
      </c>
      <c r="F436" s="149" t="s">
        <v>438</v>
      </c>
      <c r="G436" s="149" t="s">
        <v>57</v>
      </c>
      <c r="H436" s="149" t="s">
        <v>58</v>
      </c>
      <c r="I436" s="149" t="s">
        <v>58</v>
      </c>
      <c r="J436" s="171" t="s">
        <v>158</v>
      </c>
      <c r="K436" s="171" t="s">
        <v>60</v>
      </c>
      <c r="L436" s="171" t="s">
        <v>60</v>
      </c>
      <c r="M436" s="6" t="s">
        <v>75</v>
      </c>
      <c r="N436" s="6" t="s">
        <v>77</v>
      </c>
      <c r="O436" s="6" t="s">
        <v>77</v>
      </c>
      <c r="P436" s="64" t="s">
        <v>556</v>
      </c>
      <c r="Q436" s="12">
        <v>15161907.6</v>
      </c>
      <c r="R436" s="156" t="s">
        <v>77</v>
      </c>
      <c r="S436" s="156" t="s">
        <v>77</v>
      </c>
      <c r="T436" s="156" t="s">
        <v>77</v>
      </c>
      <c r="U436" s="260" t="s">
        <v>556</v>
      </c>
      <c r="V436" s="260" t="s">
        <v>557</v>
      </c>
      <c r="W436" s="229">
        <v>42503</v>
      </c>
      <c r="X436" s="235">
        <v>13070610</v>
      </c>
      <c r="Y436" s="232">
        <v>15161907.6</v>
      </c>
      <c r="Z436" s="149" t="s">
        <v>67</v>
      </c>
      <c r="AA436" s="149" t="s">
        <v>68</v>
      </c>
      <c r="AB436" s="149" t="s">
        <v>69</v>
      </c>
      <c r="AC436" s="149" t="s">
        <v>70</v>
      </c>
      <c r="AD436" s="149" t="s">
        <v>158</v>
      </c>
      <c r="AE436" s="149" t="s">
        <v>71</v>
      </c>
      <c r="AF436" s="184">
        <v>42503</v>
      </c>
      <c r="AG436" s="184">
        <v>42513</v>
      </c>
      <c r="AH436" s="149" t="s">
        <v>57</v>
      </c>
      <c r="AI436" s="149" t="s">
        <v>72</v>
      </c>
      <c r="AJ436" s="149" t="s">
        <v>73</v>
      </c>
      <c r="AK436" s="149" t="s">
        <v>72</v>
      </c>
      <c r="AL436" s="149" t="s">
        <v>72</v>
      </c>
      <c r="AM436" s="149" t="s">
        <v>72</v>
      </c>
      <c r="AN436" s="149" t="s">
        <v>72</v>
      </c>
      <c r="AO436" s="149" t="s">
        <v>74</v>
      </c>
      <c r="AP436" s="149" t="s">
        <v>74</v>
      </c>
      <c r="AQ436" s="149" t="s">
        <v>74</v>
      </c>
      <c r="AR436" s="149" t="s">
        <v>74</v>
      </c>
      <c r="AS436" s="149" t="s">
        <v>74</v>
      </c>
      <c r="AT436" s="149" t="s">
        <v>74</v>
      </c>
      <c r="AU436" s="149" t="s">
        <v>74</v>
      </c>
      <c r="AV436" s="149" t="s">
        <v>74</v>
      </c>
      <c r="AW436" s="149" t="s">
        <v>74</v>
      </c>
    </row>
    <row r="437" spans="1:49" s="18" customFormat="1" ht="22.15" customHeight="1" x14ac:dyDescent="0.25">
      <c r="A437" s="150"/>
      <c r="B437" s="150"/>
      <c r="C437" s="150"/>
      <c r="D437" s="150"/>
      <c r="E437" s="150"/>
      <c r="F437" s="150"/>
      <c r="G437" s="150"/>
      <c r="H437" s="150"/>
      <c r="I437" s="150"/>
      <c r="J437" s="171"/>
      <c r="K437" s="171"/>
      <c r="L437" s="171"/>
      <c r="M437" s="6" t="s">
        <v>75</v>
      </c>
      <c r="N437" s="6" t="s">
        <v>77</v>
      </c>
      <c r="O437" s="6" t="s">
        <v>77</v>
      </c>
      <c r="P437" s="11" t="s">
        <v>205</v>
      </c>
      <c r="Q437" s="12">
        <v>15919990.800000001</v>
      </c>
      <c r="R437" s="147"/>
      <c r="S437" s="147"/>
      <c r="T437" s="147"/>
      <c r="U437" s="261"/>
      <c r="V437" s="261"/>
      <c r="W437" s="230"/>
      <c r="X437" s="236"/>
      <c r="Y437" s="233"/>
      <c r="Z437" s="150"/>
      <c r="AA437" s="150"/>
      <c r="AB437" s="150"/>
      <c r="AC437" s="150"/>
      <c r="AD437" s="150"/>
      <c r="AE437" s="150"/>
      <c r="AF437" s="185"/>
      <c r="AG437" s="185"/>
      <c r="AH437" s="150"/>
      <c r="AI437" s="150"/>
      <c r="AJ437" s="150"/>
      <c r="AK437" s="150"/>
      <c r="AL437" s="150"/>
      <c r="AM437" s="150"/>
      <c r="AN437" s="150"/>
      <c r="AO437" s="150"/>
      <c r="AP437" s="150"/>
      <c r="AQ437" s="150"/>
      <c r="AR437" s="150"/>
      <c r="AS437" s="150"/>
      <c r="AT437" s="150"/>
      <c r="AU437" s="150"/>
      <c r="AV437" s="150"/>
      <c r="AW437" s="150"/>
    </row>
    <row r="438" spans="1:49" s="18" customFormat="1" ht="33.6" customHeight="1" x14ac:dyDescent="0.25">
      <c r="A438" s="151"/>
      <c r="B438" s="151"/>
      <c r="C438" s="151"/>
      <c r="D438" s="151"/>
      <c r="E438" s="151"/>
      <c r="F438" s="151"/>
      <c r="G438" s="151"/>
      <c r="H438" s="151"/>
      <c r="I438" s="151"/>
      <c r="J438" s="171"/>
      <c r="K438" s="171"/>
      <c r="L438" s="171"/>
      <c r="M438" s="6" t="s">
        <v>75</v>
      </c>
      <c r="N438" s="6" t="s">
        <v>77</v>
      </c>
      <c r="O438" s="6" t="s">
        <v>77</v>
      </c>
      <c r="P438" s="11" t="s">
        <v>79</v>
      </c>
      <c r="Q438" s="12">
        <v>16374792</v>
      </c>
      <c r="R438" s="148"/>
      <c r="S438" s="148"/>
      <c r="T438" s="148"/>
      <c r="U438" s="262"/>
      <c r="V438" s="262"/>
      <c r="W438" s="231"/>
      <c r="X438" s="237"/>
      <c r="Y438" s="234"/>
      <c r="Z438" s="151"/>
      <c r="AA438" s="151"/>
      <c r="AB438" s="151"/>
      <c r="AC438" s="151"/>
      <c r="AD438" s="151"/>
      <c r="AE438" s="151"/>
      <c r="AF438" s="186"/>
      <c r="AG438" s="186"/>
      <c r="AH438" s="151"/>
      <c r="AI438" s="151"/>
      <c r="AJ438" s="151"/>
      <c r="AK438" s="151"/>
      <c r="AL438" s="151"/>
      <c r="AM438" s="151"/>
      <c r="AN438" s="151"/>
      <c r="AO438" s="151"/>
      <c r="AP438" s="151"/>
      <c r="AQ438" s="151"/>
      <c r="AR438" s="151"/>
      <c r="AS438" s="151"/>
      <c r="AT438" s="151"/>
      <c r="AU438" s="151"/>
      <c r="AV438" s="151"/>
      <c r="AW438" s="151"/>
    </row>
    <row r="439" spans="1:49" s="18" customFormat="1" ht="51.6" customHeight="1" x14ac:dyDescent="0.25">
      <c r="A439" s="64" t="s">
        <v>134</v>
      </c>
      <c r="B439" s="64" t="s">
        <v>80</v>
      </c>
      <c r="C439" s="64">
        <v>2016</v>
      </c>
      <c r="D439" s="64" t="s">
        <v>459</v>
      </c>
      <c r="E439" s="64">
        <v>204</v>
      </c>
      <c r="F439" s="64" t="s">
        <v>438</v>
      </c>
      <c r="G439" s="60" t="s">
        <v>57</v>
      </c>
      <c r="H439" s="64" t="s">
        <v>58</v>
      </c>
      <c r="I439" s="64" t="s">
        <v>58</v>
      </c>
      <c r="J439" s="64" t="s">
        <v>558</v>
      </c>
      <c r="K439" s="64" t="s">
        <v>93</v>
      </c>
      <c r="L439" s="64" t="s">
        <v>93</v>
      </c>
      <c r="M439" s="6" t="s">
        <v>75</v>
      </c>
      <c r="N439" s="6" t="s">
        <v>77</v>
      </c>
      <c r="O439" s="6" t="s">
        <v>77</v>
      </c>
      <c r="P439" s="64" t="s">
        <v>559</v>
      </c>
      <c r="Q439" s="12">
        <v>19000800</v>
      </c>
      <c r="R439" s="6" t="s">
        <v>77</v>
      </c>
      <c r="S439" s="6" t="s">
        <v>77</v>
      </c>
      <c r="T439" s="6" t="s">
        <v>77</v>
      </c>
      <c r="U439" s="64" t="s">
        <v>559</v>
      </c>
      <c r="V439" s="64" t="s">
        <v>560</v>
      </c>
      <c r="W439" s="70">
        <v>42493</v>
      </c>
      <c r="X439" s="12">
        <v>16380000</v>
      </c>
      <c r="Y439" s="3">
        <v>19000800</v>
      </c>
      <c r="Z439" s="68" t="s">
        <v>67</v>
      </c>
      <c r="AA439" s="64" t="s">
        <v>68</v>
      </c>
      <c r="AB439" s="64" t="s">
        <v>69</v>
      </c>
      <c r="AC439" s="64" t="s">
        <v>70</v>
      </c>
      <c r="AD439" s="64" t="s">
        <v>558</v>
      </c>
      <c r="AE439" s="64" t="s">
        <v>71</v>
      </c>
      <c r="AF439" s="70">
        <v>42493</v>
      </c>
      <c r="AG439" s="70">
        <v>42503</v>
      </c>
      <c r="AH439" s="60" t="s">
        <v>57</v>
      </c>
      <c r="AI439" s="64" t="s">
        <v>72</v>
      </c>
      <c r="AJ439" s="64" t="s">
        <v>73</v>
      </c>
      <c r="AK439" s="64" t="s">
        <v>72</v>
      </c>
      <c r="AL439" s="64" t="s">
        <v>72</v>
      </c>
      <c r="AM439" s="64" t="s">
        <v>72</v>
      </c>
      <c r="AN439" s="64" t="s">
        <v>72</v>
      </c>
      <c r="AO439" s="64" t="s">
        <v>74</v>
      </c>
      <c r="AP439" s="64" t="s">
        <v>74</v>
      </c>
      <c r="AQ439" s="64" t="s">
        <v>74</v>
      </c>
      <c r="AR439" s="64" t="s">
        <v>74</v>
      </c>
      <c r="AS439" s="64" t="s">
        <v>74</v>
      </c>
      <c r="AT439" s="64" t="s">
        <v>74</v>
      </c>
      <c r="AU439" s="64" t="s">
        <v>74</v>
      </c>
      <c r="AV439" s="64" t="s">
        <v>74</v>
      </c>
      <c r="AW439" s="64" t="s">
        <v>74</v>
      </c>
    </row>
    <row r="440" spans="1:49" s="18" customFormat="1" ht="29.45" customHeight="1" x14ac:dyDescent="0.25">
      <c r="A440" s="211" t="s">
        <v>134</v>
      </c>
      <c r="B440" s="211" t="s">
        <v>80</v>
      </c>
      <c r="C440" s="146">
        <v>2016</v>
      </c>
      <c r="D440" s="211" t="s">
        <v>459</v>
      </c>
      <c r="E440" s="149">
        <v>219</v>
      </c>
      <c r="F440" s="146" t="s">
        <v>438</v>
      </c>
      <c r="G440" s="149" t="s">
        <v>57</v>
      </c>
      <c r="H440" s="211" t="s">
        <v>58</v>
      </c>
      <c r="I440" s="211" t="s">
        <v>58</v>
      </c>
      <c r="J440" s="222" t="s">
        <v>561</v>
      </c>
      <c r="K440" s="155" t="s">
        <v>114</v>
      </c>
      <c r="L440" s="155" t="s">
        <v>114</v>
      </c>
      <c r="M440" s="6" t="s">
        <v>75</v>
      </c>
      <c r="N440" s="6" t="s">
        <v>77</v>
      </c>
      <c r="O440" s="6" t="s">
        <v>77</v>
      </c>
      <c r="P440" s="68" t="s">
        <v>562</v>
      </c>
      <c r="Q440" s="42">
        <v>732959.94</v>
      </c>
      <c r="R440" s="6" t="s">
        <v>77</v>
      </c>
      <c r="S440" s="6" t="s">
        <v>77</v>
      </c>
      <c r="T440" s="6" t="s">
        <v>77</v>
      </c>
      <c r="U440" s="68" t="s">
        <v>562</v>
      </c>
      <c r="V440" s="146" t="s">
        <v>563</v>
      </c>
      <c r="W440" s="168">
        <v>42506</v>
      </c>
      <c r="X440" s="223">
        <v>631862.02</v>
      </c>
      <c r="Y440" s="226">
        <v>732959.94</v>
      </c>
      <c r="Z440" s="146" t="s">
        <v>67</v>
      </c>
      <c r="AA440" s="146" t="s">
        <v>68</v>
      </c>
      <c r="AB440" s="219" t="s">
        <v>69</v>
      </c>
      <c r="AC440" s="219" t="s">
        <v>70</v>
      </c>
      <c r="AD440" s="146" t="s">
        <v>561</v>
      </c>
      <c r="AE440" s="146" t="s">
        <v>71</v>
      </c>
      <c r="AF440" s="168">
        <v>42506</v>
      </c>
      <c r="AG440" s="168">
        <v>42516</v>
      </c>
      <c r="AH440" s="149" t="s">
        <v>57</v>
      </c>
      <c r="AI440" s="146" t="s">
        <v>72</v>
      </c>
      <c r="AJ440" s="146" t="s">
        <v>73</v>
      </c>
      <c r="AK440" s="146" t="s">
        <v>72</v>
      </c>
      <c r="AL440" s="146" t="s">
        <v>72</v>
      </c>
      <c r="AM440" s="146" t="s">
        <v>72</v>
      </c>
      <c r="AN440" s="146" t="s">
        <v>72</v>
      </c>
      <c r="AO440" s="146" t="s">
        <v>74</v>
      </c>
      <c r="AP440" s="146" t="s">
        <v>74</v>
      </c>
      <c r="AQ440" s="146" t="s">
        <v>74</v>
      </c>
      <c r="AR440" s="146" t="s">
        <v>74</v>
      </c>
      <c r="AS440" s="146" t="s">
        <v>74</v>
      </c>
      <c r="AT440" s="146" t="s">
        <v>74</v>
      </c>
      <c r="AU440" s="146" t="s">
        <v>74</v>
      </c>
      <c r="AV440" s="146" t="s">
        <v>74</v>
      </c>
      <c r="AW440" s="146" t="s">
        <v>74</v>
      </c>
    </row>
    <row r="441" spans="1:49" s="18" customFormat="1" ht="27.6" customHeight="1" x14ac:dyDescent="0.25">
      <c r="A441" s="212"/>
      <c r="B441" s="212"/>
      <c r="C441" s="147"/>
      <c r="D441" s="212"/>
      <c r="E441" s="150"/>
      <c r="F441" s="147"/>
      <c r="G441" s="150"/>
      <c r="H441" s="212"/>
      <c r="I441" s="212"/>
      <c r="J441" s="222"/>
      <c r="K441" s="155"/>
      <c r="L441" s="155"/>
      <c r="M441" s="6" t="s">
        <v>75</v>
      </c>
      <c r="N441" s="6" t="s">
        <v>77</v>
      </c>
      <c r="O441" s="6" t="s">
        <v>77</v>
      </c>
      <c r="P441" s="10" t="s">
        <v>64</v>
      </c>
      <c r="Q441" s="6" t="s">
        <v>75</v>
      </c>
      <c r="R441" s="6" t="s">
        <v>77</v>
      </c>
      <c r="S441" s="6" t="s">
        <v>77</v>
      </c>
      <c r="T441" s="6" t="s">
        <v>77</v>
      </c>
      <c r="U441" s="10" t="s">
        <v>64</v>
      </c>
      <c r="V441" s="147"/>
      <c r="W441" s="169"/>
      <c r="X441" s="224"/>
      <c r="Y441" s="227"/>
      <c r="Z441" s="147"/>
      <c r="AA441" s="147"/>
      <c r="AB441" s="220"/>
      <c r="AC441" s="220"/>
      <c r="AD441" s="147"/>
      <c r="AE441" s="147"/>
      <c r="AF441" s="169"/>
      <c r="AG441" s="169"/>
      <c r="AH441" s="150"/>
      <c r="AI441" s="147"/>
      <c r="AJ441" s="147"/>
      <c r="AK441" s="147"/>
      <c r="AL441" s="147"/>
      <c r="AM441" s="147"/>
      <c r="AN441" s="147"/>
      <c r="AO441" s="147"/>
      <c r="AP441" s="147"/>
      <c r="AQ441" s="147"/>
      <c r="AR441" s="147"/>
      <c r="AS441" s="147"/>
      <c r="AT441" s="147"/>
      <c r="AU441" s="147"/>
      <c r="AV441" s="147"/>
      <c r="AW441" s="147"/>
    </row>
    <row r="442" spans="1:49" s="18" customFormat="1" ht="42" customHeight="1" x14ac:dyDescent="0.25">
      <c r="A442" s="213"/>
      <c r="B442" s="213"/>
      <c r="C442" s="148"/>
      <c r="D442" s="213"/>
      <c r="E442" s="151"/>
      <c r="F442" s="148"/>
      <c r="G442" s="151"/>
      <c r="H442" s="213"/>
      <c r="I442" s="213"/>
      <c r="J442" s="222"/>
      <c r="K442" s="155"/>
      <c r="L442" s="155"/>
      <c r="M442" s="6" t="s">
        <v>75</v>
      </c>
      <c r="N442" s="6" t="s">
        <v>77</v>
      </c>
      <c r="O442" s="6" t="s">
        <v>77</v>
      </c>
      <c r="P442" s="10" t="s">
        <v>64</v>
      </c>
      <c r="Q442" s="6" t="s">
        <v>75</v>
      </c>
      <c r="R442" s="6" t="s">
        <v>77</v>
      </c>
      <c r="S442" s="6" t="s">
        <v>77</v>
      </c>
      <c r="T442" s="6" t="s">
        <v>77</v>
      </c>
      <c r="U442" s="10" t="s">
        <v>64</v>
      </c>
      <c r="V442" s="148"/>
      <c r="W442" s="170"/>
      <c r="X442" s="225"/>
      <c r="Y442" s="228"/>
      <c r="Z442" s="148"/>
      <c r="AA442" s="148"/>
      <c r="AB442" s="221"/>
      <c r="AC442" s="221"/>
      <c r="AD442" s="148"/>
      <c r="AE442" s="148"/>
      <c r="AF442" s="170"/>
      <c r="AG442" s="170"/>
      <c r="AH442" s="151"/>
      <c r="AI442" s="148"/>
      <c r="AJ442" s="148"/>
      <c r="AK442" s="148"/>
      <c r="AL442" s="148"/>
      <c r="AM442" s="148"/>
      <c r="AN442" s="148"/>
      <c r="AO442" s="148"/>
      <c r="AP442" s="148"/>
      <c r="AQ442" s="148"/>
      <c r="AR442" s="148"/>
      <c r="AS442" s="148"/>
      <c r="AT442" s="148"/>
      <c r="AU442" s="148"/>
      <c r="AV442" s="148"/>
      <c r="AW442" s="148"/>
    </row>
    <row r="443" spans="1:49" s="18" customFormat="1" ht="22.15" customHeight="1" x14ac:dyDescent="0.25">
      <c r="A443" s="211" t="s">
        <v>134</v>
      </c>
      <c r="B443" s="211" t="s">
        <v>80</v>
      </c>
      <c r="C443" s="146">
        <v>2016</v>
      </c>
      <c r="D443" s="211" t="s">
        <v>459</v>
      </c>
      <c r="E443" s="149">
        <v>271</v>
      </c>
      <c r="F443" s="146" t="s">
        <v>438</v>
      </c>
      <c r="G443" s="149" t="s">
        <v>57</v>
      </c>
      <c r="H443" s="211" t="s">
        <v>58</v>
      </c>
      <c r="I443" s="211" t="s">
        <v>58</v>
      </c>
      <c r="J443" s="222" t="s">
        <v>212</v>
      </c>
      <c r="K443" s="155" t="s">
        <v>60</v>
      </c>
      <c r="L443" s="155" t="s">
        <v>60</v>
      </c>
      <c r="M443" s="6" t="s">
        <v>75</v>
      </c>
      <c r="N443" s="6" t="s">
        <v>77</v>
      </c>
      <c r="O443" s="6" t="s">
        <v>77</v>
      </c>
      <c r="P443" s="10" t="s">
        <v>333</v>
      </c>
      <c r="Q443" s="42">
        <v>5341800</v>
      </c>
      <c r="R443" s="6" t="s">
        <v>77</v>
      </c>
      <c r="S443" s="6" t="s">
        <v>77</v>
      </c>
      <c r="T443" s="6" t="s">
        <v>77</v>
      </c>
      <c r="U443" s="10" t="s">
        <v>333</v>
      </c>
      <c r="V443" s="146" t="s">
        <v>564</v>
      </c>
      <c r="W443" s="168">
        <v>42520</v>
      </c>
      <c r="X443" s="223">
        <v>4605000</v>
      </c>
      <c r="Y443" s="226">
        <v>5341800</v>
      </c>
      <c r="Z443" s="146" t="s">
        <v>67</v>
      </c>
      <c r="AA443" s="146" t="s">
        <v>68</v>
      </c>
      <c r="AB443" s="219" t="s">
        <v>69</v>
      </c>
      <c r="AC443" s="219" t="s">
        <v>70</v>
      </c>
      <c r="AD443" s="146" t="s">
        <v>212</v>
      </c>
      <c r="AE443" s="146" t="s">
        <v>71</v>
      </c>
      <c r="AF443" s="168">
        <v>42520</v>
      </c>
      <c r="AG443" s="168">
        <v>42530</v>
      </c>
      <c r="AH443" s="149" t="s">
        <v>57</v>
      </c>
      <c r="AI443" s="146" t="s">
        <v>72</v>
      </c>
      <c r="AJ443" s="146" t="s">
        <v>73</v>
      </c>
      <c r="AK443" s="146" t="s">
        <v>72</v>
      </c>
      <c r="AL443" s="146" t="s">
        <v>72</v>
      </c>
      <c r="AM443" s="146" t="s">
        <v>72</v>
      </c>
      <c r="AN443" s="146" t="s">
        <v>72</v>
      </c>
      <c r="AO443" s="146" t="s">
        <v>74</v>
      </c>
      <c r="AP443" s="146" t="s">
        <v>74</v>
      </c>
      <c r="AQ443" s="146" t="s">
        <v>74</v>
      </c>
      <c r="AR443" s="146" t="s">
        <v>74</v>
      </c>
      <c r="AS443" s="146" t="s">
        <v>74</v>
      </c>
      <c r="AT443" s="146" t="s">
        <v>74</v>
      </c>
      <c r="AU443" s="146" t="s">
        <v>74</v>
      </c>
      <c r="AV443" s="146" t="s">
        <v>74</v>
      </c>
      <c r="AW443" s="146" t="s">
        <v>74</v>
      </c>
    </row>
    <row r="444" spans="1:49" s="18" customFormat="1" ht="22.15" customHeight="1" x14ac:dyDescent="0.25">
      <c r="A444" s="212"/>
      <c r="B444" s="212"/>
      <c r="C444" s="147"/>
      <c r="D444" s="212"/>
      <c r="E444" s="150"/>
      <c r="F444" s="147"/>
      <c r="G444" s="150"/>
      <c r="H444" s="212"/>
      <c r="I444" s="212"/>
      <c r="J444" s="222"/>
      <c r="K444" s="155"/>
      <c r="L444" s="155"/>
      <c r="M444" s="6" t="s">
        <v>75</v>
      </c>
      <c r="N444" s="6" t="s">
        <v>77</v>
      </c>
      <c r="O444" s="6" t="s">
        <v>77</v>
      </c>
      <c r="P444" s="10" t="s">
        <v>64</v>
      </c>
      <c r="Q444" s="6" t="s">
        <v>75</v>
      </c>
      <c r="R444" s="6" t="s">
        <v>77</v>
      </c>
      <c r="S444" s="6" t="s">
        <v>77</v>
      </c>
      <c r="T444" s="6" t="s">
        <v>77</v>
      </c>
      <c r="U444" s="10" t="s">
        <v>64</v>
      </c>
      <c r="V444" s="147"/>
      <c r="W444" s="169"/>
      <c r="X444" s="224"/>
      <c r="Y444" s="227"/>
      <c r="Z444" s="147"/>
      <c r="AA444" s="147"/>
      <c r="AB444" s="220"/>
      <c r="AC444" s="220"/>
      <c r="AD444" s="147"/>
      <c r="AE444" s="147"/>
      <c r="AF444" s="169"/>
      <c r="AG444" s="169"/>
      <c r="AH444" s="150"/>
      <c r="AI444" s="147"/>
      <c r="AJ444" s="147"/>
      <c r="AK444" s="147"/>
      <c r="AL444" s="147"/>
      <c r="AM444" s="147"/>
      <c r="AN444" s="147"/>
      <c r="AO444" s="147"/>
      <c r="AP444" s="147"/>
      <c r="AQ444" s="147"/>
      <c r="AR444" s="147"/>
      <c r="AS444" s="147"/>
      <c r="AT444" s="147"/>
      <c r="AU444" s="147"/>
      <c r="AV444" s="147"/>
      <c r="AW444" s="147"/>
    </row>
    <row r="445" spans="1:49" s="18" customFormat="1" ht="22.15" customHeight="1" x14ac:dyDescent="0.25">
      <c r="A445" s="213"/>
      <c r="B445" s="213"/>
      <c r="C445" s="148"/>
      <c r="D445" s="213"/>
      <c r="E445" s="151"/>
      <c r="F445" s="148"/>
      <c r="G445" s="151"/>
      <c r="H445" s="213"/>
      <c r="I445" s="213"/>
      <c r="J445" s="222"/>
      <c r="K445" s="155"/>
      <c r="L445" s="155"/>
      <c r="M445" s="6" t="s">
        <v>75</v>
      </c>
      <c r="N445" s="6" t="s">
        <v>77</v>
      </c>
      <c r="O445" s="6" t="s">
        <v>77</v>
      </c>
      <c r="P445" s="10" t="s">
        <v>64</v>
      </c>
      <c r="Q445" s="6" t="s">
        <v>75</v>
      </c>
      <c r="R445" s="6" t="s">
        <v>77</v>
      </c>
      <c r="S445" s="6" t="s">
        <v>77</v>
      </c>
      <c r="T445" s="6" t="s">
        <v>77</v>
      </c>
      <c r="U445" s="10" t="s">
        <v>64</v>
      </c>
      <c r="V445" s="148"/>
      <c r="W445" s="170"/>
      <c r="X445" s="225"/>
      <c r="Y445" s="228"/>
      <c r="Z445" s="148"/>
      <c r="AA445" s="148"/>
      <c r="AB445" s="221"/>
      <c r="AC445" s="221"/>
      <c r="AD445" s="148"/>
      <c r="AE445" s="148"/>
      <c r="AF445" s="170"/>
      <c r="AG445" s="170"/>
      <c r="AH445" s="151"/>
      <c r="AI445" s="148"/>
      <c r="AJ445" s="148"/>
      <c r="AK445" s="148"/>
      <c r="AL445" s="148"/>
      <c r="AM445" s="148"/>
      <c r="AN445" s="148"/>
      <c r="AO445" s="148"/>
      <c r="AP445" s="148"/>
      <c r="AQ445" s="148"/>
      <c r="AR445" s="148"/>
      <c r="AS445" s="148"/>
      <c r="AT445" s="148"/>
      <c r="AU445" s="148"/>
      <c r="AV445" s="148"/>
      <c r="AW445" s="148"/>
    </row>
    <row r="446" spans="1:49" s="18" customFormat="1" ht="22.15" customHeight="1" x14ac:dyDescent="0.25">
      <c r="A446" s="211" t="s">
        <v>134</v>
      </c>
      <c r="B446" s="211" t="s">
        <v>54</v>
      </c>
      <c r="C446" s="146">
        <v>2016</v>
      </c>
      <c r="D446" s="211" t="s">
        <v>459</v>
      </c>
      <c r="E446" s="149">
        <v>272</v>
      </c>
      <c r="F446" s="146" t="s">
        <v>438</v>
      </c>
      <c r="G446" s="149" t="s">
        <v>57</v>
      </c>
      <c r="H446" s="211" t="s">
        <v>58</v>
      </c>
      <c r="I446" s="211" t="s">
        <v>58</v>
      </c>
      <c r="J446" s="222" t="s">
        <v>565</v>
      </c>
      <c r="K446" s="155" t="s">
        <v>207</v>
      </c>
      <c r="L446" s="155" t="s">
        <v>207</v>
      </c>
      <c r="M446" s="6" t="s">
        <v>75</v>
      </c>
      <c r="N446" s="6" t="s">
        <v>77</v>
      </c>
      <c r="O446" s="6" t="s">
        <v>77</v>
      </c>
      <c r="P446" s="10" t="s">
        <v>339</v>
      </c>
      <c r="Q446" s="42">
        <v>2923200</v>
      </c>
      <c r="R446" s="6" t="s">
        <v>77</v>
      </c>
      <c r="S446" s="6" t="s">
        <v>77</v>
      </c>
      <c r="T446" s="6" t="s">
        <v>77</v>
      </c>
      <c r="U446" s="10" t="s">
        <v>139</v>
      </c>
      <c r="V446" s="146" t="s">
        <v>566</v>
      </c>
      <c r="W446" s="168">
        <v>42496</v>
      </c>
      <c r="X446" s="223">
        <v>2520000</v>
      </c>
      <c r="Y446" s="226">
        <v>2923200</v>
      </c>
      <c r="Z446" s="146" t="s">
        <v>67</v>
      </c>
      <c r="AA446" s="146" t="s">
        <v>68</v>
      </c>
      <c r="AB446" s="219" t="s">
        <v>69</v>
      </c>
      <c r="AC446" s="219" t="s">
        <v>70</v>
      </c>
      <c r="AD446" s="146" t="s">
        <v>565</v>
      </c>
      <c r="AE446" s="146" t="s">
        <v>71</v>
      </c>
      <c r="AF446" s="168">
        <v>42496</v>
      </c>
      <c r="AG446" s="168">
        <v>42537</v>
      </c>
      <c r="AH446" s="149" t="s">
        <v>57</v>
      </c>
      <c r="AI446" s="146" t="s">
        <v>72</v>
      </c>
      <c r="AJ446" s="146" t="s">
        <v>73</v>
      </c>
      <c r="AK446" s="146" t="s">
        <v>72</v>
      </c>
      <c r="AL446" s="146" t="s">
        <v>72</v>
      </c>
      <c r="AM446" s="146" t="s">
        <v>72</v>
      </c>
      <c r="AN446" s="146" t="s">
        <v>72</v>
      </c>
      <c r="AO446" s="146" t="s">
        <v>74</v>
      </c>
      <c r="AP446" s="146" t="s">
        <v>74</v>
      </c>
      <c r="AQ446" s="146" t="s">
        <v>74</v>
      </c>
      <c r="AR446" s="146" t="s">
        <v>74</v>
      </c>
      <c r="AS446" s="146" t="s">
        <v>74</v>
      </c>
      <c r="AT446" s="146" t="s">
        <v>74</v>
      </c>
      <c r="AU446" s="146" t="s">
        <v>74</v>
      </c>
      <c r="AV446" s="146" t="s">
        <v>74</v>
      </c>
      <c r="AW446" s="146" t="s">
        <v>74</v>
      </c>
    </row>
    <row r="447" spans="1:49" s="18" customFormat="1" ht="22.15" customHeight="1" x14ac:dyDescent="0.25">
      <c r="A447" s="212"/>
      <c r="B447" s="212"/>
      <c r="C447" s="147"/>
      <c r="D447" s="212"/>
      <c r="E447" s="150"/>
      <c r="F447" s="147"/>
      <c r="G447" s="150"/>
      <c r="H447" s="212"/>
      <c r="I447" s="212"/>
      <c r="J447" s="222"/>
      <c r="K447" s="155"/>
      <c r="L447" s="155"/>
      <c r="M447" s="6" t="s">
        <v>75</v>
      </c>
      <c r="N447" s="6" t="s">
        <v>77</v>
      </c>
      <c r="O447" s="6" t="s">
        <v>77</v>
      </c>
      <c r="P447" s="10" t="s">
        <v>64</v>
      </c>
      <c r="Q447" s="6" t="s">
        <v>75</v>
      </c>
      <c r="R447" s="6" t="s">
        <v>77</v>
      </c>
      <c r="S447" s="6" t="s">
        <v>77</v>
      </c>
      <c r="T447" s="6" t="s">
        <v>77</v>
      </c>
      <c r="U447" s="10" t="s">
        <v>64</v>
      </c>
      <c r="V447" s="147"/>
      <c r="W447" s="169"/>
      <c r="X447" s="224"/>
      <c r="Y447" s="227"/>
      <c r="Z447" s="147"/>
      <c r="AA447" s="147"/>
      <c r="AB447" s="220"/>
      <c r="AC447" s="220"/>
      <c r="AD447" s="147"/>
      <c r="AE447" s="147"/>
      <c r="AF447" s="169"/>
      <c r="AG447" s="169"/>
      <c r="AH447" s="150"/>
      <c r="AI447" s="147"/>
      <c r="AJ447" s="147"/>
      <c r="AK447" s="147"/>
      <c r="AL447" s="147"/>
      <c r="AM447" s="147"/>
      <c r="AN447" s="147"/>
      <c r="AO447" s="147"/>
      <c r="AP447" s="147"/>
      <c r="AQ447" s="147"/>
      <c r="AR447" s="147"/>
      <c r="AS447" s="147"/>
      <c r="AT447" s="147"/>
      <c r="AU447" s="147"/>
      <c r="AV447" s="147"/>
      <c r="AW447" s="147"/>
    </row>
    <row r="448" spans="1:49" s="18" customFormat="1" ht="22.15" customHeight="1" x14ac:dyDescent="0.25">
      <c r="A448" s="213"/>
      <c r="B448" s="213"/>
      <c r="C448" s="148"/>
      <c r="D448" s="213"/>
      <c r="E448" s="151"/>
      <c r="F448" s="148"/>
      <c r="G448" s="151"/>
      <c r="H448" s="213"/>
      <c r="I448" s="213"/>
      <c r="J448" s="222"/>
      <c r="K448" s="155"/>
      <c r="L448" s="155"/>
      <c r="M448" s="6" t="s">
        <v>75</v>
      </c>
      <c r="N448" s="6" t="s">
        <v>77</v>
      </c>
      <c r="O448" s="6" t="s">
        <v>77</v>
      </c>
      <c r="P448" s="10" t="s">
        <v>64</v>
      </c>
      <c r="Q448" s="6" t="s">
        <v>75</v>
      </c>
      <c r="R448" s="6" t="s">
        <v>77</v>
      </c>
      <c r="S448" s="6" t="s">
        <v>77</v>
      </c>
      <c r="T448" s="6" t="s">
        <v>77</v>
      </c>
      <c r="U448" s="10" t="s">
        <v>64</v>
      </c>
      <c r="V448" s="148"/>
      <c r="W448" s="170"/>
      <c r="X448" s="225"/>
      <c r="Y448" s="228"/>
      <c r="Z448" s="148"/>
      <c r="AA448" s="148"/>
      <c r="AB448" s="221"/>
      <c r="AC448" s="221"/>
      <c r="AD448" s="148"/>
      <c r="AE448" s="148"/>
      <c r="AF448" s="170"/>
      <c r="AG448" s="170"/>
      <c r="AH448" s="151"/>
      <c r="AI448" s="148"/>
      <c r="AJ448" s="148"/>
      <c r="AK448" s="148"/>
      <c r="AL448" s="148"/>
      <c r="AM448" s="148"/>
      <c r="AN448" s="148"/>
      <c r="AO448" s="148"/>
      <c r="AP448" s="148"/>
      <c r="AQ448" s="148"/>
      <c r="AR448" s="148"/>
      <c r="AS448" s="148"/>
      <c r="AT448" s="148"/>
      <c r="AU448" s="148"/>
      <c r="AV448" s="148"/>
      <c r="AW448" s="148"/>
    </row>
    <row r="449" spans="1:49" s="18" customFormat="1" ht="22.15" customHeight="1" x14ac:dyDescent="0.25">
      <c r="A449" s="149" t="s">
        <v>53</v>
      </c>
      <c r="B449" s="149" t="s">
        <v>80</v>
      </c>
      <c r="C449" s="149">
        <v>2016</v>
      </c>
      <c r="D449" s="149" t="s">
        <v>459</v>
      </c>
      <c r="E449" s="149">
        <v>302</v>
      </c>
      <c r="F449" s="149" t="s">
        <v>56</v>
      </c>
      <c r="G449" s="149" t="s">
        <v>57</v>
      </c>
      <c r="H449" s="149" t="s">
        <v>58</v>
      </c>
      <c r="I449" s="149" t="s">
        <v>58</v>
      </c>
      <c r="J449" s="149" t="s">
        <v>228</v>
      </c>
      <c r="K449" s="171" t="s">
        <v>114</v>
      </c>
      <c r="L449" s="171" t="s">
        <v>114</v>
      </c>
      <c r="M449" s="6" t="s">
        <v>229</v>
      </c>
      <c r="N449" s="6" t="s">
        <v>230</v>
      </c>
      <c r="O449" s="6" t="s">
        <v>231</v>
      </c>
      <c r="P449" s="10" t="s">
        <v>64</v>
      </c>
      <c r="Q449" s="12">
        <v>41760</v>
      </c>
      <c r="R449" s="6" t="s">
        <v>229</v>
      </c>
      <c r="S449" s="6" t="s">
        <v>230</v>
      </c>
      <c r="T449" s="6" t="s">
        <v>231</v>
      </c>
      <c r="U449" s="10" t="s">
        <v>64</v>
      </c>
      <c r="V449" s="172" t="s">
        <v>567</v>
      </c>
      <c r="W449" s="229">
        <v>42516</v>
      </c>
      <c r="X449" s="178">
        <f>Y449/1.16</f>
        <v>36000</v>
      </c>
      <c r="Y449" s="178">
        <v>41760</v>
      </c>
      <c r="Z449" s="181" t="s">
        <v>67</v>
      </c>
      <c r="AA449" s="181" t="s">
        <v>68</v>
      </c>
      <c r="AB449" s="181" t="s">
        <v>69</v>
      </c>
      <c r="AC449" s="181" t="s">
        <v>70</v>
      </c>
      <c r="AD449" s="181" t="s">
        <v>228</v>
      </c>
      <c r="AE449" s="181" t="s">
        <v>71</v>
      </c>
      <c r="AF449" s="184">
        <v>42516</v>
      </c>
      <c r="AG449" s="184">
        <v>42520</v>
      </c>
      <c r="AH449" s="149" t="s">
        <v>57</v>
      </c>
      <c r="AI449" s="149" t="s">
        <v>72</v>
      </c>
      <c r="AJ449" s="149" t="s">
        <v>73</v>
      </c>
      <c r="AK449" s="149" t="s">
        <v>72</v>
      </c>
      <c r="AL449" s="149" t="s">
        <v>72</v>
      </c>
      <c r="AM449" s="149" t="s">
        <v>72</v>
      </c>
      <c r="AN449" s="149" t="s">
        <v>72</v>
      </c>
      <c r="AO449" s="149" t="s">
        <v>74</v>
      </c>
      <c r="AP449" s="149" t="s">
        <v>74</v>
      </c>
      <c r="AQ449" s="149" t="s">
        <v>74</v>
      </c>
      <c r="AR449" s="149" t="s">
        <v>74</v>
      </c>
      <c r="AS449" s="149" t="s">
        <v>74</v>
      </c>
      <c r="AT449" s="149" t="s">
        <v>74</v>
      </c>
      <c r="AU449" s="149" t="s">
        <v>74</v>
      </c>
      <c r="AV449" s="149" t="s">
        <v>74</v>
      </c>
      <c r="AW449" s="149" t="s">
        <v>74</v>
      </c>
    </row>
    <row r="450" spans="1:49" s="18" customFormat="1" ht="22.15" customHeight="1" x14ac:dyDescent="0.25">
      <c r="A450" s="150"/>
      <c r="B450" s="150"/>
      <c r="C450" s="150"/>
      <c r="D450" s="150"/>
      <c r="E450" s="150"/>
      <c r="F450" s="150"/>
      <c r="G450" s="150"/>
      <c r="H450" s="150"/>
      <c r="I450" s="150"/>
      <c r="J450" s="150"/>
      <c r="K450" s="171"/>
      <c r="L450" s="171"/>
      <c r="M450" s="6" t="s">
        <v>75</v>
      </c>
      <c r="N450" s="6" t="s">
        <v>77</v>
      </c>
      <c r="O450" s="6" t="s">
        <v>77</v>
      </c>
      <c r="P450" s="10" t="s">
        <v>64</v>
      </c>
      <c r="Q450" s="6" t="s">
        <v>75</v>
      </c>
      <c r="R450" s="6" t="s">
        <v>77</v>
      </c>
      <c r="S450" s="6" t="s">
        <v>77</v>
      </c>
      <c r="T450" s="6" t="s">
        <v>77</v>
      </c>
      <c r="U450" s="10" t="s">
        <v>64</v>
      </c>
      <c r="V450" s="173"/>
      <c r="W450" s="230"/>
      <c r="X450" s="179"/>
      <c r="Y450" s="179"/>
      <c r="Z450" s="182"/>
      <c r="AA450" s="182"/>
      <c r="AB450" s="182"/>
      <c r="AC450" s="182"/>
      <c r="AD450" s="182"/>
      <c r="AE450" s="182"/>
      <c r="AF450" s="185"/>
      <c r="AG450" s="185"/>
      <c r="AH450" s="150"/>
      <c r="AI450" s="150"/>
      <c r="AJ450" s="150"/>
      <c r="AK450" s="150"/>
      <c r="AL450" s="150"/>
      <c r="AM450" s="150"/>
      <c r="AN450" s="150"/>
      <c r="AO450" s="150"/>
      <c r="AP450" s="150"/>
      <c r="AQ450" s="150"/>
      <c r="AR450" s="150"/>
      <c r="AS450" s="150"/>
      <c r="AT450" s="150"/>
      <c r="AU450" s="150"/>
      <c r="AV450" s="150"/>
      <c r="AW450" s="150"/>
    </row>
    <row r="451" spans="1:49" s="18" customFormat="1" ht="22.15" customHeight="1" x14ac:dyDescent="0.25">
      <c r="A451" s="150"/>
      <c r="B451" s="150"/>
      <c r="C451" s="150"/>
      <c r="D451" s="150"/>
      <c r="E451" s="150"/>
      <c r="F451" s="150"/>
      <c r="G451" s="150"/>
      <c r="H451" s="150"/>
      <c r="I451" s="150"/>
      <c r="J451" s="150"/>
      <c r="K451" s="171"/>
      <c r="L451" s="171"/>
      <c r="M451" s="6" t="s">
        <v>75</v>
      </c>
      <c r="N451" s="6" t="s">
        <v>77</v>
      </c>
      <c r="O451" s="6" t="s">
        <v>77</v>
      </c>
      <c r="P451" s="10" t="s">
        <v>64</v>
      </c>
      <c r="Q451" s="6" t="s">
        <v>75</v>
      </c>
      <c r="R451" s="6" t="s">
        <v>77</v>
      </c>
      <c r="S451" s="6" t="s">
        <v>77</v>
      </c>
      <c r="T451" s="6" t="s">
        <v>77</v>
      </c>
      <c r="U451" s="10" t="s">
        <v>64</v>
      </c>
      <c r="V451" s="173"/>
      <c r="W451" s="230"/>
      <c r="X451" s="179"/>
      <c r="Y451" s="179"/>
      <c r="Z451" s="182"/>
      <c r="AA451" s="182"/>
      <c r="AB451" s="182"/>
      <c r="AC451" s="182"/>
      <c r="AD451" s="182"/>
      <c r="AE451" s="182"/>
      <c r="AF451" s="185"/>
      <c r="AG451" s="185"/>
      <c r="AH451" s="150"/>
      <c r="AI451" s="150"/>
      <c r="AJ451" s="150"/>
      <c r="AK451" s="150"/>
      <c r="AL451" s="150"/>
      <c r="AM451" s="150"/>
      <c r="AN451" s="150"/>
      <c r="AO451" s="150"/>
      <c r="AP451" s="150"/>
      <c r="AQ451" s="150"/>
      <c r="AR451" s="150"/>
      <c r="AS451" s="150"/>
      <c r="AT451" s="150"/>
      <c r="AU451" s="150"/>
      <c r="AV451" s="150"/>
      <c r="AW451" s="150"/>
    </row>
    <row r="452" spans="1:49" s="18" customFormat="1" ht="22.15" customHeight="1" x14ac:dyDescent="0.25">
      <c r="A452" s="151"/>
      <c r="B452" s="151"/>
      <c r="C452" s="151"/>
      <c r="D452" s="151"/>
      <c r="E452" s="151"/>
      <c r="F452" s="151"/>
      <c r="G452" s="151"/>
      <c r="H452" s="151"/>
      <c r="I452" s="151"/>
      <c r="J452" s="151"/>
      <c r="K452" s="171"/>
      <c r="L452" s="171"/>
      <c r="M452" s="6" t="s">
        <v>75</v>
      </c>
      <c r="N452" s="6" t="s">
        <v>77</v>
      </c>
      <c r="O452" s="6" t="s">
        <v>77</v>
      </c>
      <c r="P452" s="10" t="s">
        <v>64</v>
      </c>
      <c r="Q452" s="6" t="s">
        <v>75</v>
      </c>
      <c r="R452" s="6" t="s">
        <v>77</v>
      </c>
      <c r="S452" s="6" t="s">
        <v>77</v>
      </c>
      <c r="T452" s="6" t="s">
        <v>77</v>
      </c>
      <c r="U452" s="10" t="s">
        <v>64</v>
      </c>
      <c r="V452" s="174"/>
      <c r="W452" s="231"/>
      <c r="X452" s="180"/>
      <c r="Y452" s="180"/>
      <c r="Z452" s="183"/>
      <c r="AA452" s="183"/>
      <c r="AB452" s="183"/>
      <c r="AC452" s="183"/>
      <c r="AD452" s="183"/>
      <c r="AE452" s="183"/>
      <c r="AF452" s="186"/>
      <c r="AG452" s="186"/>
      <c r="AH452" s="151"/>
      <c r="AI452" s="151"/>
      <c r="AJ452" s="151"/>
      <c r="AK452" s="151"/>
      <c r="AL452" s="151"/>
      <c r="AM452" s="151"/>
      <c r="AN452" s="151"/>
      <c r="AO452" s="151"/>
      <c r="AP452" s="151"/>
      <c r="AQ452" s="151"/>
      <c r="AR452" s="151"/>
      <c r="AS452" s="151"/>
      <c r="AT452" s="151"/>
      <c r="AU452" s="151"/>
      <c r="AV452" s="151"/>
      <c r="AW452" s="151"/>
    </row>
    <row r="453" spans="1:49" s="18" customFormat="1" ht="22.15" customHeight="1" x14ac:dyDescent="0.25">
      <c r="A453" s="149" t="s">
        <v>53</v>
      </c>
      <c r="B453" s="149" t="s">
        <v>54</v>
      </c>
      <c r="C453" s="149">
        <v>2016</v>
      </c>
      <c r="D453" s="149" t="s">
        <v>459</v>
      </c>
      <c r="E453" s="149">
        <v>323</v>
      </c>
      <c r="F453" s="149" t="s">
        <v>56</v>
      </c>
      <c r="G453" s="149" t="s">
        <v>57</v>
      </c>
      <c r="H453" s="149" t="s">
        <v>58</v>
      </c>
      <c r="I453" s="149" t="s">
        <v>58</v>
      </c>
      <c r="J453" s="149" t="s">
        <v>59</v>
      </c>
      <c r="K453" s="171" t="s">
        <v>60</v>
      </c>
      <c r="L453" s="171" t="s">
        <v>60</v>
      </c>
      <c r="M453" s="6" t="s">
        <v>61</v>
      </c>
      <c r="N453" s="6" t="s">
        <v>62</v>
      </c>
      <c r="O453" s="6" t="s">
        <v>63</v>
      </c>
      <c r="P453" s="10" t="s">
        <v>64</v>
      </c>
      <c r="Q453" s="12">
        <v>20996</v>
      </c>
      <c r="R453" s="6" t="s">
        <v>61</v>
      </c>
      <c r="S453" s="6" t="s">
        <v>62</v>
      </c>
      <c r="T453" s="6" t="s">
        <v>63</v>
      </c>
      <c r="U453" s="10" t="s">
        <v>64</v>
      </c>
      <c r="V453" s="172" t="s">
        <v>568</v>
      </c>
      <c r="W453" s="229">
        <v>42513</v>
      </c>
      <c r="X453" s="178">
        <f>Y453/1.16</f>
        <v>18100</v>
      </c>
      <c r="Y453" s="178">
        <v>20996</v>
      </c>
      <c r="Z453" s="181" t="s">
        <v>67</v>
      </c>
      <c r="AA453" s="181" t="s">
        <v>68</v>
      </c>
      <c r="AB453" s="181" t="s">
        <v>69</v>
      </c>
      <c r="AC453" s="181" t="s">
        <v>70</v>
      </c>
      <c r="AD453" s="181" t="s">
        <v>132</v>
      </c>
      <c r="AE453" s="181" t="s">
        <v>71</v>
      </c>
      <c r="AF453" s="184">
        <v>42513</v>
      </c>
      <c r="AG453" s="184">
        <v>42514</v>
      </c>
      <c r="AH453" s="149" t="s">
        <v>57</v>
      </c>
      <c r="AI453" s="149" t="s">
        <v>72</v>
      </c>
      <c r="AJ453" s="149" t="s">
        <v>73</v>
      </c>
      <c r="AK453" s="149" t="s">
        <v>72</v>
      </c>
      <c r="AL453" s="149" t="s">
        <v>72</v>
      </c>
      <c r="AM453" s="149" t="s">
        <v>72</v>
      </c>
      <c r="AN453" s="149" t="s">
        <v>72</v>
      </c>
      <c r="AO453" s="149" t="s">
        <v>74</v>
      </c>
      <c r="AP453" s="149" t="s">
        <v>74</v>
      </c>
      <c r="AQ453" s="149" t="s">
        <v>74</v>
      </c>
      <c r="AR453" s="149" t="s">
        <v>74</v>
      </c>
      <c r="AS453" s="149" t="s">
        <v>74</v>
      </c>
      <c r="AT453" s="149" t="s">
        <v>74</v>
      </c>
      <c r="AU453" s="149" t="s">
        <v>74</v>
      </c>
      <c r="AV453" s="149" t="s">
        <v>74</v>
      </c>
      <c r="AW453" s="149" t="s">
        <v>74</v>
      </c>
    </row>
    <row r="454" spans="1:49" s="18" customFormat="1" ht="22.15" customHeight="1" x14ac:dyDescent="0.25">
      <c r="A454" s="150"/>
      <c r="B454" s="150"/>
      <c r="C454" s="150"/>
      <c r="D454" s="150"/>
      <c r="E454" s="150"/>
      <c r="F454" s="150"/>
      <c r="G454" s="150"/>
      <c r="H454" s="150"/>
      <c r="I454" s="150"/>
      <c r="J454" s="150"/>
      <c r="K454" s="171"/>
      <c r="L454" s="171"/>
      <c r="M454" s="6" t="s">
        <v>75</v>
      </c>
      <c r="N454" s="6" t="s">
        <v>77</v>
      </c>
      <c r="O454" s="6" t="s">
        <v>77</v>
      </c>
      <c r="P454" s="10" t="s">
        <v>64</v>
      </c>
      <c r="Q454" s="6" t="s">
        <v>75</v>
      </c>
      <c r="R454" s="6" t="s">
        <v>77</v>
      </c>
      <c r="S454" s="6" t="s">
        <v>77</v>
      </c>
      <c r="T454" s="6" t="s">
        <v>77</v>
      </c>
      <c r="U454" s="10" t="s">
        <v>64</v>
      </c>
      <c r="V454" s="173"/>
      <c r="W454" s="230"/>
      <c r="X454" s="179"/>
      <c r="Y454" s="179"/>
      <c r="Z454" s="182"/>
      <c r="AA454" s="182"/>
      <c r="AB454" s="182"/>
      <c r="AC454" s="182"/>
      <c r="AD454" s="182"/>
      <c r="AE454" s="182"/>
      <c r="AF454" s="185"/>
      <c r="AG454" s="185"/>
      <c r="AH454" s="150"/>
      <c r="AI454" s="150"/>
      <c r="AJ454" s="150"/>
      <c r="AK454" s="150"/>
      <c r="AL454" s="150"/>
      <c r="AM454" s="150"/>
      <c r="AN454" s="150"/>
      <c r="AO454" s="150"/>
      <c r="AP454" s="150"/>
      <c r="AQ454" s="150"/>
      <c r="AR454" s="150"/>
      <c r="AS454" s="150"/>
      <c r="AT454" s="150"/>
      <c r="AU454" s="150"/>
      <c r="AV454" s="150"/>
      <c r="AW454" s="150"/>
    </row>
    <row r="455" spans="1:49" s="18" customFormat="1" ht="22.15" customHeight="1" x14ac:dyDescent="0.25">
      <c r="A455" s="150"/>
      <c r="B455" s="150"/>
      <c r="C455" s="150"/>
      <c r="D455" s="150"/>
      <c r="E455" s="150"/>
      <c r="F455" s="150"/>
      <c r="G455" s="150"/>
      <c r="H455" s="150"/>
      <c r="I455" s="150"/>
      <c r="J455" s="150"/>
      <c r="K455" s="171"/>
      <c r="L455" s="171"/>
      <c r="M455" s="6" t="s">
        <v>75</v>
      </c>
      <c r="N455" s="6" t="s">
        <v>77</v>
      </c>
      <c r="O455" s="6" t="s">
        <v>77</v>
      </c>
      <c r="P455" s="10" t="s">
        <v>64</v>
      </c>
      <c r="Q455" s="6" t="s">
        <v>75</v>
      </c>
      <c r="R455" s="6" t="s">
        <v>77</v>
      </c>
      <c r="S455" s="6" t="s">
        <v>77</v>
      </c>
      <c r="T455" s="6" t="s">
        <v>77</v>
      </c>
      <c r="U455" s="10" t="s">
        <v>64</v>
      </c>
      <c r="V455" s="173"/>
      <c r="W455" s="230"/>
      <c r="X455" s="179"/>
      <c r="Y455" s="179"/>
      <c r="Z455" s="182"/>
      <c r="AA455" s="182"/>
      <c r="AB455" s="182"/>
      <c r="AC455" s="182"/>
      <c r="AD455" s="182"/>
      <c r="AE455" s="182"/>
      <c r="AF455" s="185"/>
      <c r="AG455" s="185"/>
      <c r="AH455" s="150"/>
      <c r="AI455" s="150"/>
      <c r="AJ455" s="150"/>
      <c r="AK455" s="150"/>
      <c r="AL455" s="150"/>
      <c r="AM455" s="150"/>
      <c r="AN455" s="150"/>
      <c r="AO455" s="150"/>
      <c r="AP455" s="150"/>
      <c r="AQ455" s="150"/>
      <c r="AR455" s="150"/>
      <c r="AS455" s="150"/>
      <c r="AT455" s="150"/>
      <c r="AU455" s="150"/>
      <c r="AV455" s="150"/>
      <c r="AW455" s="150"/>
    </row>
    <row r="456" spans="1:49" s="18" customFormat="1" ht="22.15" customHeight="1" x14ac:dyDescent="0.25">
      <c r="A456" s="151"/>
      <c r="B456" s="151"/>
      <c r="C456" s="151"/>
      <c r="D456" s="151"/>
      <c r="E456" s="151"/>
      <c r="F456" s="151"/>
      <c r="G456" s="151"/>
      <c r="H456" s="151"/>
      <c r="I456" s="151"/>
      <c r="J456" s="151"/>
      <c r="K456" s="171"/>
      <c r="L456" s="171"/>
      <c r="M456" s="6" t="s">
        <v>75</v>
      </c>
      <c r="N456" s="6" t="s">
        <v>77</v>
      </c>
      <c r="O456" s="6" t="s">
        <v>77</v>
      </c>
      <c r="P456" s="10" t="s">
        <v>64</v>
      </c>
      <c r="Q456" s="6" t="s">
        <v>75</v>
      </c>
      <c r="R456" s="6" t="s">
        <v>77</v>
      </c>
      <c r="S456" s="6" t="s">
        <v>77</v>
      </c>
      <c r="T456" s="6" t="s">
        <v>77</v>
      </c>
      <c r="U456" s="10" t="s">
        <v>64</v>
      </c>
      <c r="V456" s="174"/>
      <c r="W456" s="231"/>
      <c r="X456" s="180"/>
      <c r="Y456" s="180"/>
      <c r="Z456" s="183"/>
      <c r="AA456" s="183"/>
      <c r="AB456" s="183"/>
      <c r="AC456" s="183"/>
      <c r="AD456" s="183"/>
      <c r="AE456" s="183"/>
      <c r="AF456" s="186"/>
      <c r="AG456" s="186"/>
      <c r="AH456" s="151"/>
      <c r="AI456" s="151"/>
      <c r="AJ456" s="151"/>
      <c r="AK456" s="151"/>
      <c r="AL456" s="151"/>
      <c r="AM456" s="151"/>
      <c r="AN456" s="151"/>
      <c r="AO456" s="151"/>
      <c r="AP456" s="151"/>
      <c r="AQ456" s="151"/>
      <c r="AR456" s="151"/>
      <c r="AS456" s="151"/>
      <c r="AT456" s="151"/>
      <c r="AU456" s="151"/>
      <c r="AV456" s="151"/>
      <c r="AW456" s="151"/>
    </row>
    <row r="457" spans="1:49" s="18" customFormat="1" ht="22.15" customHeight="1" x14ac:dyDescent="0.25">
      <c r="A457" s="181" t="s">
        <v>53</v>
      </c>
      <c r="B457" s="211" t="s">
        <v>80</v>
      </c>
      <c r="C457" s="146">
        <v>2016</v>
      </c>
      <c r="D457" s="211" t="s">
        <v>569</v>
      </c>
      <c r="E457" s="149">
        <v>245</v>
      </c>
      <c r="F457" s="146" t="s">
        <v>56</v>
      </c>
      <c r="G457" s="149" t="s">
        <v>57</v>
      </c>
      <c r="H457" s="211" t="s">
        <v>58</v>
      </c>
      <c r="I457" s="211" t="s">
        <v>58</v>
      </c>
      <c r="J457" s="171" t="s">
        <v>460</v>
      </c>
      <c r="K457" s="155" t="s">
        <v>570</v>
      </c>
      <c r="L457" s="155" t="s">
        <v>570</v>
      </c>
      <c r="M457" s="6" t="s">
        <v>75</v>
      </c>
      <c r="N457" s="6" t="s">
        <v>77</v>
      </c>
      <c r="O457" s="6" t="s">
        <v>77</v>
      </c>
      <c r="P457" s="68" t="s">
        <v>175</v>
      </c>
      <c r="Q457" s="42">
        <v>93182.8</v>
      </c>
      <c r="R457" s="6" t="s">
        <v>77</v>
      </c>
      <c r="S457" s="6" t="s">
        <v>77</v>
      </c>
      <c r="T457" s="6" t="s">
        <v>77</v>
      </c>
      <c r="U457" s="68" t="s">
        <v>175</v>
      </c>
      <c r="V457" s="172" t="s">
        <v>571</v>
      </c>
      <c r="W457" s="168">
        <v>42522</v>
      </c>
      <c r="X457" s="223">
        <v>80330</v>
      </c>
      <c r="Y457" s="226">
        <v>93182.8</v>
      </c>
      <c r="Z457" s="146" t="s">
        <v>67</v>
      </c>
      <c r="AA457" s="146" t="s">
        <v>68</v>
      </c>
      <c r="AB457" s="219" t="s">
        <v>69</v>
      </c>
      <c r="AC457" s="219" t="s">
        <v>70</v>
      </c>
      <c r="AD457" s="146" t="s">
        <v>460</v>
      </c>
      <c r="AE457" s="146" t="s">
        <v>71</v>
      </c>
      <c r="AF457" s="168">
        <v>42522</v>
      </c>
      <c r="AG457" s="168">
        <v>42522</v>
      </c>
      <c r="AH457" s="149" t="s">
        <v>57</v>
      </c>
      <c r="AI457" s="146" t="s">
        <v>72</v>
      </c>
      <c r="AJ457" s="146" t="s">
        <v>73</v>
      </c>
      <c r="AK457" s="146" t="s">
        <v>72</v>
      </c>
      <c r="AL457" s="146" t="s">
        <v>72</v>
      </c>
      <c r="AM457" s="146" t="s">
        <v>72</v>
      </c>
      <c r="AN457" s="146" t="s">
        <v>72</v>
      </c>
      <c r="AO457" s="146" t="s">
        <v>74</v>
      </c>
      <c r="AP457" s="146" t="s">
        <v>74</v>
      </c>
      <c r="AQ457" s="146" t="s">
        <v>74</v>
      </c>
      <c r="AR457" s="146" t="s">
        <v>74</v>
      </c>
      <c r="AS457" s="146" t="s">
        <v>74</v>
      </c>
      <c r="AT457" s="146" t="s">
        <v>74</v>
      </c>
      <c r="AU457" s="146" t="s">
        <v>74</v>
      </c>
      <c r="AV457" s="146" t="s">
        <v>74</v>
      </c>
      <c r="AW457" s="146" t="s">
        <v>74</v>
      </c>
    </row>
    <row r="458" spans="1:49" s="18" customFormat="1" ht="22.15" customHeight="1" x14ac:dyDescent="0.25">
      <c r="A458" s="182"/>
      <c r="B458" s="212"/>
      <c r="C458" s="147"/>
      <c r="D458" s="212"/>
      <c r="E458" s="150"/>
      <c r="F458" s="147"/>
      <c r="G458" s="150"/>
      <c r="H458" s="212"/>
      <c r="I458" s="212"/>
      <c r="J458" s="171"/>
      <c r="K458" s="155"/>
      <c r="L458" s="155"/>
      <c r="M458" s="6" t="s">
        <v>75</v>
      </c>
      <c r="N458" s="6" t="s">
        <v>77</v>
      </c>
      <c r="O458" s="6" t="s">
        <v>77</v>
      </c>
      <c r="P458" s="10" t="s">
        <v>529</v>
      </c>
      <c r="Q458" s="42">
        <v>97840.2</v>
      </c>
      <c r="R458" s="6" t="s">
        <v>77</v>
      </c>
      <c r="S458" s="6" t="s">
        <v>77</v>
      </c>
      <c r="T458" s="6" t="s">
        <v>77</v>
      </c>
      <c r="U458" s="6" t="s">
        <v>320</v>
      </c>
      <c r="V458" s="173"/>
      <c r="W458" s="169"/>
      <c r="X458" s="224"/>
      <c r="Y458" s="227"/>
      <c r="Z458" s="147"/>
      <c r="AA458" s="147"/>
      <c r="AB458" s="220"/>
      <c r="AC458" s="220"/>
      <c r="AD458" s="147"/>
      <c r="AE458" s="147"/>
      <c r="AF458" s="169"/>
      <c r="AG458" s="169"/>
      <c r="AH458" s="150"/>
      <c r="AI458" s="147"/>
      <c r="AJ458" s="147"/>
      <c r="AK458" s="147"/>
      <c r="AL458" s="147"/>
      <c r="AM458" s="147"/>
      <c r="AN458" s="147"/>
      <c r="AO458" s="147"/>
      <c r="AP458" s="147"/>
      <c r="AQ458" s="147"/>
      <c r="AR458" s="147"/>
      <c r="AS458" s="147"/>
      <c r="AT458" s="147"/>
      <c r="AU458" s="147"/>
      <c r="AV458" s="147"/>
      <c r="AW458" s="147"/>
    </row>
    <row r="459" spans="1:49" s="18" customFormat="1" ht="22.15" customHeight="1" x14ac:dyDescent="0.25">
      <c r="A459" s="182"/>
      <c r="B459" s="212"/>
      <c r="C459" s="147"/>
      <c r="D459" s="212"/>
      <c r="E459" s="150"/>
      <c r="F459" s="147"/>
      <c r="G459" s="150"/>
      <c r="H459" s="212"/>
      <c r="I459" s="212"/>
      <c r="J459" s="171"/>
      <c r="K459" s="155"/>
      <c r="L459" s="155"/>
      <c r="M459" s="6" t="s">
        <v>75</v>
      </c>
      <c r="N459" s="6" t="s">
        <v>77</v>
      </c>
      <c r="O459" s="6" t="s">
        <v>77</v>
      </c>
      <c r="P459" s="10" t="s">
        <v>117</v>
      </c>
      <c r="Q459" s="42">
        <v>95584</v>
      </c>
      <c r="R459" s="6" t="s">
        <v>77</v>
      </c>
      <c r="S459" s="6" t="s">
        <v>77</v>
      </c>
      <c r="T459" s="6" t="s">
        <v>77</v>
      </c>
      <c r="U459" s="6" t="s">
        <v>320</v>
      </c>
      <c r="V459" s="173"/>
      <c r="W459" s="169"/>
      <c r="X459" s="224"/>
      <c r="Y459" s="227"/>
      <c r="Z459" s="147"/>
      <c r="AA459" s="147"/>
      <c r="AB459" s="220"/>
      <c r="AC459" s="220"/>
      <c r="AD459" s="147"/>
      <c r="AE459" s="147"/>
      <c r="AF459" s="169"/>
      <c r="AG459" s="169"/>
      <c r="AH459" s="150"/>
      <c r="AI459" s="147"/>
      <c r="AJ459" s="147"/>
      <c r="AK459" s="147"/>
      <c r="AL459" s="147"/>
      <c r="AM459" s="147"/>
      <c r="AN459" s="147"/>
      <c r="AO459" s="147"/>
      <c r="AP459" s="147"/>
      <c r="AQ459" s="147"/>
      <c r="AR459" s="147"/>
      <c r="AS459" s="147"/>
      <c r="AT459" s="147"/>
      <c r="AU459" s="147"/>
      <c r="AV459" s="147"/>
      <c r="AW459" s="147"/>
    </row>
    <row r="460" spans="1:49" s="18" customFormat="1" ht="22.15" customHeight="1" x14ac:dyDescent="0.25">
      <c r="A460" s="183"/>
      <c r="B460" s="213"/>
      <c r="C460" s="148"/>
      <c r="D460" s="213"/>
      <c r="E460" s="151"/>
      <c r="F460" s="148"/>
      <c r="G460" s="151"/>
      <c r="H460" s="213"/>
      <c r="I460" s="213"/>
      <c r="J460" s="171"/>
      <c r="K460" s="155"/>
      <c r="L460" s="155"/>
      <c r="M460" s="6" t="s">
        <v>279</v>
      </c>
      <c r="N460" s="6" t="s">
        <v>280</v>
      </c>
      <c r="O460" s="6" t="s">
        <v>281</v>
      </c>
      <c r="P460" s="10" t="s">
        <v>64</v>
      </c>
      <c r="Q460" s="42">
        <v>95700</v>
      </c>
      <c r="R460" s="6" t="s">
        <v>77</v>
      </c>
      <c r="S460" s="6" t="s">
        <v>77</v>
      </c>
      <c r="T460" s="6" t="s">
        <v>77</v>
      </c>
      <c r="U460" s="6" t="s">
        <v>320</v>
      </c>
      <c r="V460" s="174"/>
      <c r="W460" s="170"/>
      <c r="X460" s="225"/>
      <c r="Y460" s="228"/>
      <c r="Z460" s="148"/>
      <c r="AA460" s="148"/>
      <c r="AB460" s="221"/>
      <c r="AC460" s="221"/>
      <c r="AD460" s="148"/>
      <c r="AE460" s="148"/>
      <c r="AF460" s="170"/>
      <c r="AG460" s="170"/>
      <c r="AH460" s="151"/>
      <c r="AI460" s="148"/>
      <c r="AJ460" s="148"/>
      <c r="AK460" s="148"/>
      <c r="AL460" s="148"/>
      <c r="AM460" s="148"/>
      <c r="AN460" s="148"/>
      <c r="AO460" s="148"/>
      <c r="AP460" s="148"/>
      <c r="AQ460" s="148"/>
      <c r="AR460" s="148"/>
      <c r="AS460" s="148"/>
      <c r="AT460" s="148"/>
      <c r="AU460" s="148"/>
      <c r="AV460" s="148"/>
      <c r="AW460" s="148"/>
    </row>
    <row r="461" spans="1:49" s="18" customFormat="1" ht="22.15" customHeight="1" x14ac:dyDescent="0.25">
      <c r="A461" s="181" t="s">
        <v>53</v>
      </c>
      <c r="B461" s="211" t="s">
        <v>80</v>
      </c>
      <c r="C461" s="146">
        <v>2016</v>
      </c>
      <c r="D461" s="211" t="s">
        <v>569</v>
      </c>
      <c r="E461" s="149">
        <v>246</v>
      </c>
      <c r="F461" s="146" t="s">
        <v>135</v>
      </c>
      <c r="G461" s="149" t="s">
        <v>57</v>
      </c>
      <c r="H461" s="211" t="s">
        <v>58</v>
      </c>
      <c r="I461" s="211" t="s">
        <v>58</v>
      </c>
      <c r="J461" s="171" t="s">
        <v>460</v>
      </c>
      <c r="K461" s="155" t="s">
        <v>312</v>
      </c>
      <c r="L461" s="155" t="s">
        <v>312</v>
      </c>
      <c r="M461" s="6" t="s">
        <v>75</v>
      </c>
      <c r="N461" s="6" t="s">
        <v>77</v>
      </c>
      <c r="O461" s="6" t="s">
        <v>77</v>
      </c>
      <c r="P461" s="68" t="s">
        <v>175</v>
      </c>
      <c r="Q461" s="42">
        <v>364008</v>
      </c>
      <c r="R461" s="6" t="s">
        <v>77</v>
      </c>
      <c r="S461" s="6" t="s">
        <v>77</v>
      </c>
      <c r="T461" s="6" t="s">
        <v>77</v>
      </c>
      <c r="U461" s="68" t="s">
        <v>175</v>
      </c>
      <c r="V461" s="172" t="s">
        <v>572</v>
      </c>
      <c r="W461" s="168">
        <v>42522</v>
      </c>
      <c r="X461" s="223">
        <v>313800</v>
      </c>
      <c r="Y461" s="226">
        <v>364008</v>
      </c>
      <c r="Z461" s="146" t="s">
        <v>67</v>
      </c>
      <c r="AA461" s="146" t="s">
        <v>68</v>
      </c>
      <c r="AB461" s="219" t="s">
        <v>69</v>
      </c>
      <c r="AC461" s="219" t="s">
        <v>70</v>
      </c>
      <c r="AD461" s="146" t="s">
        <v>460</v>
      </c>
      <c r="AE461" s="146" t="s">
        <v>71</v>
      </c>
      <c r="AF461" s="168">
        <v>42522</v>
      </c>
      <c r="AG461" s="168">
        <v>42522</v>
      </c>
      <c r="AH461" s="149" t="s">
        <v>57</v>
      </c>
      <c r="AI461" s="146" t="s">
        <v>72</v>
      </c>
      <c r="AJ461" s="146" t="s">
        <v>73</v>
      </c>
      <c r="AK461" s="146" t="s">
        <v>72</v>
      </c>
      <c r="AL461" s="146" t="s">
        <v>72</v>
      </c>
      <c r="AM461" s="146" t="s">
        <v>72</v>
      </c>
      <c r="AN461" s="146" t="s">
        <v>72</v>
      </c>
      <c r="AO461" s="146" t="s">
        <v>74</v>
      </c>
      <c r="AP461" s="146" t="s">
        <v>74</v>
      </c>
      <c r="AQ461" s="146" t="s">
        <v>74</v>
      </c>
      <c r="AR461" s="146" t="s">
        <v>74</v>
      </c>
      <c r="AS461" s="146" t="s">
        <v>74</v>
      </c>
      <c r="AT461" s="146" t="s">
        <v>74</v>
      </c>
      <c r="AU461" s="146" t="s">
        <v>74</v>
      </c>
      <c r="AV461" s="146" t="s">
        <v>74</v>
      </c>
      <c r="AW461" s="146" t="s">
        <v>74</v>
      </c>
    </row>
    <row r="462" spans="1:49" s="18" customFormat="1" ht="22.15" customHeight="1" x14ac:dyDescent="0.25">
      <c r="A462" s="182"/>
      <c r="B462" s="212"/>
      <c r="C462" s="147"/>
      <c r="D462" s="212"/>
      <c r="E462" s="150"/>
      <c r="F462" s="147"/>
      <c r="G462" s="150"/>
      <c r="H462" s="212"/>
      <c r="I462" s="212"/>
      <c r="J462" s="171"/>
      <c r="K462" s="155"/>
      <c r="L462" s="155"/>
      <c r="M462" s="6" t="s">
        <v>75</v>
      </c>
      <c r="N462" s="6" t="s">
        <v>77</v>
      </c>
      <c r="O462" s="6" t="s">
        <v>77</v>
      </c>
      <c r="P462" s="10" t="s">
        <v>529</v>
      </c>
      <c r="Q462" s="42">
        <v>382220</v>
      </c>
      <c r="R462" s="6" t="s">
        <v>77</v>
      </c>
      <c r="S462" s="6" t="s">
        <v>77</v>
      </c>
      <c r="T462" s="6" t="s">
        <v>77</v>
      </c>
      <c r="U462" s="10" t="s">
        <v>64</v>
      </c>
      <c r="V462" s="173"/>
      <c r="W462" s="169"/>
      <c r="X462" s="224"/>
      <c r="Y462" s="227"/>
      <c r="Z462" s="147"/>
      <c r="AA462" s="147"/>
      <c r="AB462" s="220"/>
      <c r="AC462" s="220"/>
      <c r="AD462" s="147"/>
      <c r="AE462" s="147"/>
      <c r="AF462" s="169"/>
      <c r="AG462" s="169"/>
      <c r="AH462" s="150"/>
      <c r="AI462" s="147"/>
      <c r="AJ462" s="147"/>
      <c r="AK462" s="147"/>
      <c r="AL462" s="147"/>
      <c r="AM462" s="147"/>
      <c r="AN462" s="147"/>
      <c r="AO462" s="147"/>
      <c r="AP462" s="147"/>
      <c r="AQ462" s="147"/>
      <c r="AR462" s="147"/>
      <c r="AS462" s="147"/>
      <c r="AT462" s="147"/>
      <c r="AU462" s="147"/>
      <c r="AV462" s="147"/>
      <c r="AW462" s="147"/>
    </row>
    <row r="463" spans="1:49" s="18" customFormat="1" ht="22.15" customHeight="1" x14ac:dyDescent="0.25">
      <c r="A463" s="182"/>
      <c r="B463" s="212"/>
      <c r="C463" s="147"/>
      <c r="D463" s="212"/>
      <c r="E463" s="150"/>
      <c r="F463" s="147"/>
      <c r="G463" s="150"/>
      <c r="H463" s="212"/>
      <c r="I463" s="212"/>
      <c r="J463" s="171"/>
      <c r="K463" s="155"/>
      <c r="L463" s="155"/>
      <c r="M463" s="6" t="s">
        <v>75</v>
      </c>
      <c r="N463" s="6" t="s">
        <v>77</v>
      </c>
      <c r="O463" s="6" t="s">
        <v>77</v>
      </c>
      <c r="P463" s="10" t="s">
        <v>117</v>
      </c>
      <c r="Q463" s="42">
        <v>374941</v>
      </c>
      <c r="R463" s="6" t="s">
        <v>77</v>
      </c>
      <c r="S463" s="6" t="s">
        <v>77</v>
      </c>
      <c r="T463" s="6" t="s">
        <v>77</v>
      </c>
      <c r="U463" s="10" t="s">
        <v>64</v>
      </c>
      <c r="V463" s="173"/>
      <c r="W463" s="169"/>
      <c r="X463" s="224"/>
      <c r="Y463" s="227"/>
      <c r="Z463" s="147"/>
      <c r="AA463" s="147"/>
      <c r="AB463" s="220"/>
      <c r="AC463" s="220"/>
      <c r="AD463" s="147"/>
      <c r="AE463" s="147"/>
      <c r="AF463" s="169"/>
      <c r="AG463" s="169"/>
      <c r="AH463" s="150"/>
      <c r="AI463" s="147"/>
      <c r="AJ463" s="147"/>
      <c r="AK463" s="147"/>
      <c r="AL463" s="147"/>
      <c r="AM463" s="147"/>
      <c r="AN463" s="147"/>
      <c r="AO463" s="147"/>
      <c r="AP463" s="147"/>
      <c r="AQ463" s="147"/>
      <c r="AR463" s="147"/>
      <c r="AS463" s="147"/>
      <c r="AT463" s="147"/>
      <c r="AU463" s="147"/>
      <c r="AV463" s="147"/>
      <c r="AW463" s="147"/>
    </row>
    <row r="464" spans="1:49" s="18" customFormat="1" ht="22.15" customHeight="1" x14ac:dyDescent="0.25">
      <c r="A464" s="183"/>
      <c r="B464" s="213"/>
      <c r="C464" s="148"/>
      <c r="D464" s="213"/>
      <c r="E464" s="151"/>
      <c r="F464" s="148"/>
      <c r="G464" s="151"/>
      <c r="H464" s="213"/>
      <c r="I464" s="213"/>
      <c r="J464" s="171"/>
      <c r="K464" s="155"/>
      <c r="L464" s="155"/>
      <c r="M464" s="6" t="s">
        <v>279</v>
      </c>
      <c r="N464" s="6" t="s">
        <v>280</v>
      </c>
      <c r="O464" s="6" t="s">
        <v>281</v>
      </c>
      <c r="P464" s="10" t="s">
        <v>64</v>
      </c>
      <c r="Q464" s="42">
        <v>391500</v>
      </c>
      <c r="R464" s="6" t="s">
        <v>77</v>
      </c>
      <c r="S464" s="6" t="s">
        <v>77</v>
      </c>
      <c r="T464" s="6" t="s">
        <v>77</v>
      </c>
      <c r="U464" s="10" t="s">
        <v>64</v>
      </c>
      <c r="V464" s="174"/>
      <c r="W464" s="170"/>
      <c r="X464" s="225"/>
      <c r="Y464" s="228"/>
      <c r="Z464" s="148"/>
      <c r="AA464" s="148"/>
      <c r="AB464" s="221"/>
      <c r="AC464" s="221"/>
      <c r="AD464" s="148"/>
      <c r="AE464" s="148"/>
      <c r="AF464" s="170"/>
      <c r="AG464" s="170"/>
      <c r="AH464" s="151"/>
      <c r="AI464" s="148"/>
      <c r="AJ464" s="148"/>
      <c r="AK464" s="148"/>
      <c r="AL464" s="148"/>
      <c r="AM464" s="148"/>
      <c r="AN464" s="148"/>
      <c r="AO464" s="148"/>
      <c r="AP464" s="148"/>
      <c r="AQ464" s="148"/>
      <c r="AR464" s="148"/>
      <c r="AS464" s="148"/>
      <c r="AT464" s="148"/>
      <c r="AU464" s="148"/>
      <c r="AV464" s="148"/>
      <c r="AW464" s="148"/>
    </row>
    <row r="465" spans="1:49" s="18" customFormat="1" ht="22.15" customHeight="1" x14ac:dyDescent="0.25">
      <c r="A465" s="149" t="s">
        <v>53</v>
      </c>
      <c r="B465" s="146" t="s">
        <v>80</v>
      </c>
      <c r="C465" s="146">
        <v>2016</v>
      </c>
      <c r="D465" s="146" t="s">
        <v>569</v>
      </c>
      <c r="E465" s="149">
        <v>253</v>
      </c>
      <c r="F465" s="149" t="s">
        <v>135</v>
      </c>
      <c r="G465" s="149" t="s">
        <v>57</v>
      </c>
      <c r="H465" s="146" t="s">
        <v>58</v>
      </c>
      <c r="I465" s="146" t="s">
        <v>58</v>
      </c>
      <c r="J465" s="146" t="s">
        <v>545</v>
      </c>
      <c r="K465" s="155" t="s">
        <v>60</v>
      </c>
      <c r="L465" s="155" t="s">
        <v>60</v>
      </c>
      <c r="M465" s="6" t="s">
        <v>75</v>
      </c>
      <c r="N465" s="6" t="s">
        <v>77</v>
      </c>
      <c r="O465" s="6" t="s">
        <v>77</v>
      </c>
      <c r="P465" s="10" t="s">
        <v>205</v>
      </c>
      <c r="Q465" s="4">
        <v>371722</v>
      </c>
      <c r="R465" s="6" t="s">
        <v>77</v>
      </c>
      <c r="S465" s="6" t="s">
        <v>77</v>
      </c>
      <c r="T465" s="6" t="s">
        <v>77</v>
      </c>
      <c r="U465" s="10" t="s">
        <v>205</v>
      </c>
      <c r="V465" s="156" t="s">
        <v>573</v>
      </c>
      <c r="W465" s="159">
        <v>42522</v>
      </c>
      <c r="X465" s="162">
        <v>320450</v>
      </c>
      <c r="Y465" s="165">
        <v>371722</v>
      </c>
      <c r="Z465" s="146" t="s">
        <v>67</v>
      </c>
      <c r="AA465" s="146" t="s">
        <v>68</v>
      </c>
      <c r="AB465" s="146" t="s">
        <v>69</v>
      </c>
      <c r="AC465" s="146" t="s">
        <v>70</v>
      </c>
      <c r="AD465" s="146" t="s">
        <v>545</v>
      </c>
      <c r="AE465" s="146" t="s">
        <v>71</v>
      </c>
      <c r="AF465" s="168">
        <v>42522</v>
      </c>
      <c r="AG465" s="168">
        <v>42527</v>
      </c>
      <c r="AH465" s="149" t="s">
        <v>57</v>
      </c>
      <c r="AI465" s="146" t="s">
        <v>72</v>
      </c>
      <c r="AJ465" s="146" t="s">
        <v>73</v>
      </c>
      <c r="AK465" s="146" t="s">
        <v>72</v>
      </c>
      <c r="AL465" s="146" t="s">
        <v>72</v>
      </c>
      <c r="AM465" s="146" t="s">
        <v>72</v>
      </c>
      <c r="AN465" s="146" t="s">
        <v>72</v>
      </c>
      <c r="AO465" s="146" t="s">
        <v>74</v>
      </c>
      <c r="AP465" s="146" t="s">
        <v>74</v>
      </c>
      <c r="AQ465" s="146" t="s">
        <v>74</v>
      </c>
      <c r="AR465" s="146" t="s">
        <v>74</v>
      </c>
      <c r="AS465" s="146" t="s">
        <v>74</v>
      </c>
      <c r="AT465" s="146" t="s">
        <v>74</v>
      </c>
      <c r="AU465" s="146" t="s">
        <v>74</v>
      </c>
      <c r="AV465" s="146" t="s">
        <v>74</v>
      </c>
      <c r="AW465" s="146" t="s">
        <v>74</v>
      </c>
    </row>
    <row r="466" spans="1:49" s="18" customFormat="1" ht="22.15" customHeight="1" x14ac:dyDescent="0.25">
      <c r="A466" s="150"/>
      <c r="B466" s="147"/>
      <c r="C466" s="147"/>
      <c r="D466" s="147"/>
      <c r="E466" s="150"/>
      <c r="F466" s="150"/>
      <c r="G466" s="150"/>
      <c r="H466" s="147"/>
      <c r="I466" s="147"/>
      <c r="J466" s="147"/>
      <c r="K466" s="155"/>
      <c r="L466" s="155"/>
      <c r="M466" s="6" t="s">
        <v>75</v>
      </c>
      <c r="N466" s="6" t="s">
        <v>77</v>
      </c>
      <c r="O466" s="6" t="s">
        <v>77</v>
      </c>
      <c r="P466" s="10" t="s">
        <v>79</v>
      </c>
      <c r="Q466" s="42">
        <v>387103.6</v>
      </c>
      <c r="R466" s="6" t="s">
        <v>77</v>
      </c>
      <c r="S466" s="6" t="s">
        <v>77</v>
      </c>
      <c r="T466" s="6" t="s">
        <v>77</v>
      </c>
      <c r="U466" s="10" t="s">
        <v>64</v>
      </c>
      <c r="V466" s="157"/>
      <c r="W466" s="160"/>
      <c r="X466" s="163"/>
      <c r="Y466" s="166"/>
      <c r="Z466" s="147"/>
      <c r="AA466" s="147"/>
      <c r="AB466" s="147"/>
      <c r="AC466" s="147"/>
      <c r="AD466" s="147"/>
      <c r="AE466" s="147"/>
      <c r="AF466" s="169"/>
      <c r="AG466" s="169"/>
      <c r="AH466" s="150"/>
      <c r="AI466" s="147"/>
      <c r="AJ466" s="147"/>
      <c r="AK466" s="147"/>
      <c r="AL466" s="147"/>
      <c r="AM466" s="147"/>
      <c r="AN466" s="147"/>
      <c r="AO466" s="147"/>
      <c r="AP466" s="147"/>
      <c r="AQ466" s="147"/>
      <c r="AR466" s="147"/>
      <c r="AS466" s="147"/>
      <c r="AT466" s="147"/>
      <c r="AU466" s="147"/>
      <c r="AV466" s="147"/>
      <c r="AW466" s="147"/>
    </row>
    <row r="467" spans="1:49" s="18" customFormat="1" ht="22.15" customHeight="1" x14ac:dyDescent="0.25">
      <c r="A467" s="151"/>
      <c r="B467" s="148"/>
      <c r="C467" s="148"/>
      <c r="D467" s="148"/>
      <c r="E467" s="151"/>
      <c r="F467" s="151"/>
      <c r="G467" s="151"/>
      <c r="H467" s="148"/>
      <c r="I467" s="148"/>
      <c r="J467" s="148"/>
      <c r="K467" s="155"/>
      <c r="L467" s="155"/>
      <c r="M467" s="6" t="s">
        <v>75</v>
      </c>
      <c r="N467" s="6" t="s">
        <v>77</v>
      </c>
      <c r="O467" s="6" t="s">
        <v>77</v>
      </c>
      <c r="P467" s="10" t="s">
        <v>255</v>
      </c>
      <c r="Q467" s="42">
        <v>378131</v>
      </c>
      <c r="R467" s="6" t="s">
        <v>77</v>
      </c>
      <c r="S467" s="6" t="s">
        <v>77</v>
      </c>
      <c r="T467" s="6" t="s">
        <v>77</v>
      </c>
      <c r="U467" s="10" t="s">
        <v>64</v>
      </c>
      <c r="V467" s="158"/>
      <c r="W467" s="161"/>
      <c r="X467" s="164"/>
      <c r="Y467" s="167"/>
      <c r="Z467" s="148"/>
      <c r="AA467" s="148"/>
      <c r="AB467" s="148"/>
      <c r="AC467" s="148"/>
      <c r="AD467" s="148"/>
      <c r="AE467" s="148"/>
      <c r="AF467" s="170"/>
      <c r="AG467" s="170"/>
      <c r="AH467" s="151"/>
      <c r="AI467" s="148"/>
      <c r="AJ467" s="148"/>
      <c r="AK467" s="148"/>
      <c r="AL467" s="148"/>
      <c r="AM467" s="148"/>
      <c r="AN467" s="148"/>
      <c r="AO467" s="148"/>
      <c r="AP467" s="148"/>
      <c r="AQ467" s="148"/>
      <c r="AR467" s="148"/>
      <c r="AS467" s="148"/>
      <c r="AT467" s="148"/>
      <c r="AU467" s="148"/>
      <c r="AV467" s="148"/>
      <c r="AW467" s="148"/>
    </row>
    <row r="468" spans="1:49" s="18" customFormat="1" ht="22.15" customHeight="1" x14ac:dyDescent="0.25">
      <c r="A468" s="181" t="s">
        <v>53</v>
      </c>
      <c r="B468" s="211" t="s">
        <v>80</v>
      </c>
      <c r="C468" s="146">
        <v>2016</v>
      </c>
      <c r="D468" s="211" t="s">
        <v>569</v>
      </c>
      <c r="E468" s="149">
        <v>251</v>
      </c>
      <c r="F468" s="149" t="s">
        <v>135</v>
      </c>
      <c r="G468" s="149" t="s">
        <v>57</v>
      </c>
      <c r="H468" s="181" t="s">
        <v>58</v>
      </c>
      <c r="I468" s="181" t="s">
        <v>58</v>
      </c>
      <c r="J468" s="171" t="s">
        <v>574</v>
      </c>
      <c r="K468" s="171" t="s">
        <v>163</v>
      </c>
      <c r="L468" s="171" t="s">
        <v>163</v>
      </c>
      <c r="M468" s="6" t="s">
        <v>75</v>
      </c>
      <c r="N468" s="6" t="s">
        <v>77</v>
      </c>
      <c r="O468" s="6" t="s">
        <v>77</v>
      </c>
      <c r="P468" s="64" t="s">
        <v>175</v>
      </c>
      <c r="Q468" s="42">
        <v>375840</v>
      </c>
      <c r="R468" s="6" t="s">
        <v>77</v>
      </c>
      <c r="S468" s="6" t="s">
        <v>77</v>
      </c>
      <c r="T468" s="6" t="s">
        <v>77</v>
      </c>
      <c r="U468" s="68" t="s">
        <v>175</v>
      </c>
      <c r="V468" s="172" t="s">
        <v>575</v>
      </c>
      <c r="W468" s="168">
        <v>42522</v>
      </c>
      <c r="X468" s="223">
        <v>324000</v>
      </c>
      <c r="Y468" s="226">
        <v>375840</v>
      </c>
      <c r="Z468" s="146" t="s">
        <v>67</v>
      </c>
      <c r="AA468" s="146" t="s">
        <v>68</v>
      </c>
      <c r="AB468" s="219" t="s">
        <v>69</v>
      </c>
      <c r="AC468" s="219" t="s">
        <v>70</v>
      </c>
      <c r="AD468" s="146" t="s">
        <v>574</v>
      </c>
      <c r="AE468" s="146" t="s">
        <v>71</v>
      </c>
      <c r="AF468" s="168">
        <v>42522</v>
      </c>
      <c r="AG468" s="168">
        <v>42527</v>
      </c>
      <c r="AH468" s="149" t="s">
        <v>57</v>
      </c>
      <c r="AI468" s="146" t="s">
        <v>72</v>
      </c>
      <c r="AJ468" s="146" t="s">
        <v>73</v>
      </c>
      <c r="AK468" s="146" t="s">
        <v>72</v>
      </c>
      <c r="AL468" s="146" t="s">
        <v>72</v>
      </c>
      <c r="AM468" s="146" t="s">
        <v>72</v>
      </c>
      <c r="AN468" s="146" t="s">
        <v>72</v>
      </c>
      <c r="AO468" s="146" t="s">
        <v>74</v>
      </c>
      <c r="AP468" s="146" t="s">
        <v>74</v>
      </c>
      <c r="AQ468" s="146" t="s">
        <v>74</v>
      </c>
      <c r="AR468" s="146" t="s">
        <v>74</v>
      </c>
      <c r="AS468" s="146" t="s">
        <v>74</v>
      </c>
      <c r="AT468" s="146" t="s">
        <v>74</v>
      </c>
      <c r="AU468" s="146" t="s">
        <v>74</v>
      </c>
      <c r="AV468" s="146" t="s">
        <v>74</v>
      </c>
      <c r="AW468" s="146" t="s">
        <v>74</v>
      </c>
    </row>
    <row r="469" spans="1:49" s="18" customFormat="1" ht="22.15" customHeight="1" x14ac:dyDescent="0.25">
      <c r="A469" s="182"/>
      <c r="B469" s="212"/>
      <c r="C469" s="147"/>
      <c r="D469" s="212"/>
      <c r="E469" s="150"/>
      <c r="F469" s="150"/>
      <c r="G469" s="150"/>
      <c r="H469" s="182"/>
      <c r="I469" s="182"/>
      <c r="J469" s="171"/>
      <c r="K469" s="171"/>
      <c r="L469" s="171"/>
      <c r="M469" s="6" t="s">
        <v>75</v>
      </c>
      <c r="N469" s="6" t="s">
        <v>77</v>
      </c>
      <c r="O469" s="6" t="s">
        <v>77</v>
      </c>
      <c r="P469" s="11" t="s">
        <v>205</v>
      </c>
      <c r="Q469" s="42">
        <v>396720</v>
      </c>
      <c r="R469" s="6" t="s">
        <v>77</v>
      </c>
      <c r="S469" s="6" t="s">
        <v>77</v>
      </c>
      <c r="T469" s="6" t="s">
        <v>77</v>
      </c>
      <c r="U469" s="10" t="s">
        <v>64</v>
      </c>
      <c r="V469" s="173"/>
      <c r="W469" s="169"/>
      <c r="X469" s="224"/>
      <c r="Y469" s="227"/>
      <c r="Z469" s="147"/>
      <c r="AA469" s="147"/>
      <c r="AB469" s="220"/>
      <c r="AC469" s="220"/>
      <c r="AD469" s="147"/>
      <c r="AE469" s="147"/>
      <c r="AF469" s="169"/>
      <c r="AG469" s="169"/>
      <c r="AH469" s="150"/>
      <c r="AI469" s="147"/>
      <c r="AJ469" s="147"/>
      <c r="AK469" s="147"/>
      <c r="AL469" s="147"/>
      <c r="AM469" s="147"/>
      <c r="AN469" s="147"/>
      <c r="AO469" s="147"/>
      <c r="AP469" s="147"/>
      <c r="AQ469" s="147"/>
      <c r="AR469" s="147"/>
      <c r="AS469" s="147"/>
      <c r="AT469" s="147"/>
      <c r="AU469" s="147"/>
      <c r="AV469" s="147"/>
      <c r="AW469" s="147"/>
    </row>
    <row r="470" spans="1:49" s="18" customFormat="1" ht="22.15" customHeight="1" x14ac:dyDescent="0.25">
      <c r="A470" s="183"/>
      <c r="B470" s="213"/>
      <c r="C470" s="148"/>
      <c r="D470" s="213"/>
      <c r="E470" s="151"/>
      <c r="F470" s="151"/>
      <c r="G470" s="151"/>
      <c r="H470" s="183"/>
      <c r="I470" s="183"/>
      <c r="J470" s="171"/>
      <c r="K470" s="171"/>
      <c r="L470" s="171"/>
      <c r="M470" s="6" t="s">
        <v>75</v>
      </c>
      <c r="N470" s="6" t="s">
        <v>77</v>
      </c>
      <c r="O470" s="6" t="s">
        <v>77</v>
      </c>
      <c r="P470" s="11" t="s">
        <v>79</v>
      </c>
      <c r="Q470" s="42">
        <v>391500</v>
      </c>
      <c r="R470" s="6" t="s">
        <v>77</v>
      </c>
      <c r="S470" s="6" t="s">
        <v>77</v>
      </c>
      <c r="T470" s="6" t="s">
        <v>77</v>
      </c>
      <c r="U470" s="10" t="s">
        <v>64</v>
      </c>
      <c r="V470" s="174"/>
      <c r="W470" s="170"/>
      <c r="X470" s="225"/>
      <c r="Y470" s="228"/>
      <c r="Z470" s="148"/>
      <c r="AA470" s="148"/>
      <c r="AB470" s="221"/>
      <c r="AC470" s="221"/>
      <c r="AD470" s="148"/>
      <c r="AE470" s="148"/>
      <c r="AF470" s="170"/>
      <c r="AG470" s="170"/>
      <c r="AH470" s="151"/>
      <c r="AI470" s="148"/>
      <c r="AJ470" s="148"/>
      <c r="AK470" s="148"/>
      <c r="AL470" s="148"/>
      <c r="AM470" s="148"/>
      <c r="AN470" s="148"/>
      <c r="AO470" s="148"/>
      <c r="AP470" s="148"/>
      <c r="AQ470" s="148"/>
      <c r="AR470" s="148"/>
      <c r="AS470" s="148"/>
      <c r="AT470" s="148"/>
      <c r="AU470" s="148"/>
      <c r="AV470" s="148"/>
      <c r="AW470" s="148"/>
    </row>
    <row r="471" spans="1:49" s="18" customFormat="1" ht="22.15" customHeight="1" x14ac:dyDescent="0.25">
      <c r="A471" s="149" t="s">
        <v>53</v>
      </c>
      <c r="B471" s="146" t="s">
        <v>80</v>
      </c>
      <c r="C471" s="146">
        <v>2016</v>
      </c>
      <c r="D471" s="146" t="s">
        <v>569</v>
      </c>
      <c r="E471" s="149">
        <v>252</v>
      </c>
      <c r="F471" s="149" t="s">
        <v>135</v>
      </c>
      <c r="G471" s="149" t="s">
        <v>57</v>
      </c>
      <c r="H471" s="146" t="s">
        <v>58</v>
      </c>
      <c r="I471" s="146" t="s">
        <v>58</v>
      </c>
      <c r="J471" s="146" t="s">
        <v>545</v>
      </c>
      <c r="K471" s="155" t="s">
        <v>60</v>
      </c>
      <c r="L471" s="155" t="s">
        <v>60</v>
      </c>
      <c r="M471" s="6" t="s">
        <v>75</v>
      </c>
      <c r="N471" s="6" t="s">
        <v>77</v>
      </c>
      <c r="O471" s="6" t="s">
        <v>77</v>
      </c>
      <c r="P471" s="10" t="s">
        <v>205</v>
      </c>
      <c r="Q471" s="4">
        <v>372350.49</v>
      </c>
      <c r="R471" s="6" t="s">
        <v>77</v>
      </c>
      <c r="S471" s="6" t="s">
        <v>77</v>
      </c>
      <c r="T471" s="6" t="s">
        <v>77</v>
      </c>
      <c r="U471" s="10" t="s">
        <v>205</v>
      </c>
      <c r="V471" s="156" t="s">
        <v>576</v>
      </c>
      <c r="W471" s="159">
        <v>42522</v>
      </c>
      <c r="X471" s="162">
        <v>320991.8</v>
      </c>
      <c r="Y471" s="165">
        <v>372350.49</v>
      </c>
      <c r="Z471" s="146" t="s">
        <v>67</v>
      </c>
      <c r="AA471" s="146" t="s">
        <v>68</v>
      </c>
      <c r="AB471" s="146" t="s">
        <v>69</v>
      </c>
      <c r="AC471" s="146" t="s">
        <v>70</v>
      </c>
      <c r="AD471" s="146" t="s">
        <v>545</v>
      </c>
      <c r="AE471" s="146" t="s">
        <v>71</v>
      </c>
      <c r="AF471" s="168">
        <v>42522</v>
      </c>
      <c r="AG471" s="168">
        <v>42527</v>
      </c>
      <c r="AH471" s="149" t="s">
        <v>57</v>
      </c>
      <c r="AI471" s="146" t="s">
        <v>72</v>
      </c>
      <c r="AJ471" s="146" t="s">
        <v>73</v>
      </c>
      <c r="AK471" s="146" t="s">
        <v>72</v>
      </c>
      <c r="AL471" s="146" t="s">
        <v>72</v>
      </c>
      <c r="AM471" s="146" t="s">
        <v>72</v>
      </c>
      <c r="AN471" s="146" t="s">
        <v>72</v>
      </c>
      <c r="AO471" s="146" t="s">
        <v>74</v>
      </c>
      <c r="AP471" s="146" t="s">
        <v>74</v>
      </c>
      <c r="AQ471" s="146" t="s">
        <v>74</v>
      </c>
      <c r="AR471" s="146" t="s">
        <v>74</v>
      </c>
      <c r="AS471" s="146" t="s">
        <v>74</v>
      </c>
      <c r="AT471" s="146" t="s">
        <v>74</v>
      </c>
      <c r="AU471" s="146" t="s">
        <v>74</v>
      </c>
      <c r="AV471" s="146" t="s">
        <v>74</v>
      </c>
      <c r="AW471" s="146" t="s">
        <v>74</v>
      </c>
    </row>
    <row r="472" spans="1:49" s="18" customFormat="1" ht="22.15" customHeight="1" x14ac:dyDescent="0.25">
      <c r="A472" s="150"/>
      <c r="B472" s="147"/>
      <c r="C472" s="147"/>
      <c r="D472" s="147"/>
      <c r="E472" s="150"/>
      <c r="F472" s="150"/>
      <c r="G472" s="150"/>
      <c r="H472" s="147"/>
      <c r="I472" s="147"/>
      <c r="J472" s="147"/>
      <c r="K472" s="155"/>
      <c r="L472" s="155"/>
      <c r="M472" s="6" t="s">
        <v>75</v>
      </c>
      <c r="N472" s="6" t="s">
        <v>77</v>
      </c>
      <c r="O472" s="6" t="s">
        <v>77</v>
      </c>
      <c r="P472" s="10" t="s">
        <v>79</v>
      </c>
      <c r="Q472" s="4">
        <v>386198.8</v>
      </c>
      <c r="R472" s="6" t="s">
        <v>77</v>
      </c>
      <c r="S472" s="6" t="s">
        <v>77</v>
      </c>
      <c r="T472" s="6" t="s">
        <v>77</v>
      </c>
      <c r="U472" s="10" t="s">
        <v>64</v>
      </c>
      <c r="V472" s="157"/>
      <c r="W472" s="160"/>
      <c r="X472" s="163"/>
      <c r="Y472" s="166"/>
      <c r="Z472" s="147"/>
      <c r="AA472" s="147"/>
      <c r="AB472" s="147"/>
      <c r="AC472" s="147"/>
      <c r="AD472" s="147"/>
      <c r="AE472" s="147"/>
      <c r="AF472" s="169"/>
      <c r="AG472" s="169"/>
      <c r="AH472" s="150"/>
      <c r="AI472" s="147"/>
      <c r="AJ472" s="147"/>
      <c r="AK472" s="147"/>
      <c r="AL472" s="147"/>
      <c r="AM472" s="147"/>
      <c r="AN472" s="147"/>
      <c r="AO472" s="147"/>
      <c r="AP472" s="147"/>
      <c r="AQ472" s="147"/>
      <c r="AR472" s="147"/>
      <c r="AS472" s="147"/>
      <c r="AT472" s="147"/>
      <c r="AU472" s="147"/>
      <c r="AV472" s="147"/>
      <c r="AW472" s="147"/>
    </row>
    <row r="473" spans="1:49" s="18" customFormat="1" ht="22.15" customHeight="1" x14ac:dyDescent="0.25">
      <c r="A473" s="151"/>
      <c r="B473" s="148"/>
      <c r="C473" s="148"/>
      <c r="D473" s="148"/>
      <c r="E473" s="151"/>
      <c r="F473" s="151"/>
      <c r="G473" s="151"/>
      <c r="H473" s="148"/>
      <c r="I473" s="148"/>
      <c r="J473" s="148"/>
      <c r="K473" s="155"/>
      <c r="L473" s="155"/>
      <c r="M473" s="6" t="s">
        <v>75</v>
      </c>
      <c r="N473" s="6" t="s">
        <v>77</v>
      </c>
      <c r="O473" s="6" t="s">
        <v>77</v>
      </c>
      <c r="P473" s="10" t="s">
        <v>255</v>
      </c>
      <c r="Q473" s="4">
        <v>379343.2</v>
      </c>
      <c r="R473" s="6" t="s">
        <v>77</v>
      </c>
      <c r="S473" s="6" t="s">
        <v>77</v>
      </c>
      <c r="T473" s="6" t="s">
        <v>77</v>
      </c>
      <c r="U473" s="10" t="s">
        <v>64</v>
      </c>
      <c r="V473" s="158"/>
      <c r="W473" s="161"/>
      <c r="X473" s="164"/>
      <c r="Y473" s="167"/>
      <c r="Z473" s="148"/>
      <c r="AA473" s="148"/>
      <c r="AB473" s="148"/>
      <c r="AC473" s="148"/>
      <c r="AD473" s="148"/>
      <c r="AE473" s="148"/>
      <c r="AF473" s="170"/>
      <c r="AG473" s="170"/>
      <c r="AH473" s="151"/>
      <c r="AI473" s="148"/>
      <c r="AJ473" s="148"/>
      <c r="AK473" s="148"/>
      <c r="AL473" s="148"/>
      <c r="AM473" s="148"/>
      <c r="AN473" s="148"/>
      <c r="AO473" s="148"/>
      <c r="AP473" s="148"/>
      <c r="AQ473" s="148"/>
      <c r="AR473" s="148"/>
      <c r="AS473" s="148"/>
      <c r="AT473" s="148"/>
      <c r="AU473" s="148"/>
      <c r="AV473" s="148"/>
      <c r="AW473" s="148"/>
    </row>
    <row r="474" spans="1:49" s="18" customFormat="1" ht="22.15" customHeight="1" x14ac:dyDescent="0.25">
      <c r="A474" s="181" t="s">
        <v>53</v>
      </c>
      <c r="B474" s="211" t="s">
        <v>80</v>
      </c>
      <c r="C474" s="146">
        <v>2016</v>
      </c>
      <c r="D474" s="211" t="s">
        <v>569</v>
      </c>
      <c r="E474" s="149">
        <v>245</v>
      </c>
      <c r="F474" s="146" t="s">
        <v>135</v>
      </c>
      <c r="G474" s="149" t="s">
        <v>57</v>
      </c>
      <c r="H474" s="211" t="s">
        <v>58</v>
      </c>
      <c r="I474" s="211" t="s">
        <v>58</v>
      </c>
      <c r="J474" s="171" t="s">
        <v>577</v>
      </c>
      <c r="K474" s="155" t="s">
        <v>163</v>
      </c>
      <c r="L474" s="155" t="s">
        <v>163</v>
      </c>
      <c r="M474" s="6" t="s">
        <v>75</v>
      </c>
      <c r="N474" s="6" t="s">
        <v>77</v>
      </c>
      <c r="O474" s="6" t="s">
        <v>77</v>
      </c>
      <c r="P474" s="68" t="s">
        <v>175</v>
      </c>
      <c r="Q474" s="42">
        <v>359495.6</v>
      </c>
      <c r="R474" s="6" t="s">
        <v>77</v>
      </c>
      <c r="S474" s="6" t="s">
        <v>77</v>
      </c>
      <c r="T474" s="6" t="s">
        <v>77</v>
      </c>
      <c r="U474" s="68" t="s">
        <v>175</v>
      </c>
      <c r="V474" s="172" t="s">
        <v>578</v>
      </c>
      <c r="W474" s="168">
        <v>42523</v>
      </c>
      <c r="X474" s="223">
        <v>309910</v>
      </c>
      <c r="Y474" s="226">
        <v>359495.6</v>
      </c>
      <c r="Z474" s="146" t="s">
        <v>67</v>
      </c>
      <c r="AA474" s="146" t="s">
        <v>68</v>
      </c>
      <c r="AB474" s="219" t="s">
        <v>69</v>
      </c>
      <c r="AC474" s="219" t="s">
        <v>70</v>
      </c>
      <c r="AD474" s="146" t="s">
        <v>577</v>
      </c>
      <c r="AE474" s="146" t="s">
        <v>71</v>
      </c>
      <c r="AF474" s="168">
        <v>42523</v>
      </c>
      <c r="AG474" s="168">
        <v>42523</v>
      </c>
      <c r="AH474" s="149" t="s">
        <v>57</v>
      </c>
      <c r="AI474" s="146" t="s">
        <v>72</v>
      </c>
      <c r="AJ474" s="146" t="s">
        <v>73</v>
      </c>
      <c r="AK474" s="146" t="s">
        <v>72</v>
      </c>
      <c r="AL474" s="146" t="s">
        <v>72</v>
      </c>
      <c r="AM474" s="146" t="s">
        <v>72</v>
      </c>
      <c r="AN474" s="146" t="s">
        <v>72</v>
      </c>
      <c r="AO474" s="146" t="s">
        <v>74</v>
      </c>
      <c r="AP474" s="146" t="s">
        <v>74</v>
      </c>
      <c r="AQ474" s="146" t="s">
        <v>74</v>
      </c>
      <c r="AR474" s="146" t="s">
        <v>74</v>
      </c>
      <c r="AS474" s="146" t="s">
        <v>74</v>
      </c>
      <c r="AT474" s="146" t="s">
        <v>74</v>
      </c>
      <c r="AU474" s="146" t="s">
        <v>74</v>
      </c>
      <c r="AV474" s="146" t="s">
        <v>74</v>
      </c>
      <c r="AW474" s="146" t="s">
        <v>74</v>
      </c>
    </row>
    <row r="475" spans="1:49" s="18" customFormat="1" ht="22.15" customHeight="1" x14ac:dyDescent="0.25">
      <c r="A475" s="182"/>
      <c r="B475" s="212"/>
      <c r="C475" s="147"/>
      <c r="D475" s="212"/>
      <c r="E475" s="150"/>
      <c r="F475" s="147"/>
      <c r="G475" s="150"/>
      <c r="H475" s="212"/>
      <c r="I475" s="212"/>
      <c r="J475" s="171"/>
      <c r="K475" s="155"/>
      <c r="L475" s="155"/>
      <c r="M475" s="6" t="s">
        <v>75</v>
      </c>
      <c r="N475" s="6" t="s">
        <v>77</v>
      </c>
      <c r="O475" s="6" t="s">
        <v>77</v>
      </c>
      <c r="P475" s="10" t="s">
        <v>529</v>
      </c>
      <c r="Q475" s="42">
        <v>97840.2</v>
      </c>
      <c r="R475" s="6" t="s">
        <v>77</v>
      </c>
      <c r="S475" s="6" t="s">
        <v>77</v>
      </c>
      <c r="T475" s="6" t="s">
        <v>77</v>
      </c>
      <c r="U475" s="10" t="s">
        <v>64</v>
      </c>
      <c r="V475" s="173"/>
      <c r="W475" s="169"/>
      <c r="X475" s="224"/>
      <c r="Y475" s="227"/>
      <c r="Z475" s="147"/>
      <c r="AA475" s="147"/>
      <c r="AB475" s="220"/>
      <c r="AC475" s="220"/>
      <c r="AD475" s="147"/>
      <c r="AE475" s="147"/>
      <c r="AF475" s="169"/>
      <c r="AG475" s="169"/>
      <c r="AH475" s="150"/>
      <c r="AI475" s="147"/>
      <c r="AJ475" s="147"/>
      <c r="AK475" s="147"/>
      <c r="AL475" s="147"/>
      <c r="AM475" s="147"/>
      <c r="AN475" s="147"/>
      <c r="AO475" s="147"/>
      <c r="AP475" s="147"/>
      <c r="AQ475" s="147"/>
      <c r="AR475" s="147"/>
      <c r="AS475" s="147"/>
      <c r="AT475" s="147"/>
      <c r="AU475" s="147"/>
      <c r="AV475" s="147"/>
      <c r="AW475" s="147"/>
    </row>
    <row r="476" spans="1:49" s="18" customFormat="1" ht="22.15" customHeight="1" x14ac:dyDescent="0.25">
      <c r="A476" s="182"/>
      <c r="B476" s="212"/>
      <c r="C476" s="147"/>
      <c r="D476" s="212"/>
      <c r="E476" s="150"/>
      <c r="F476" s="147"/>
      <c r="G476" s="150"/>
      <c r="H476" s="212"/>
      <c r="I476" s="212"/>
      <c r="J476" s="171"/>
      <c r="K476" s="155"/>
      <c r="L476" s="155"/>
      <c r="M476" s="6" t="s">
        <v>75</v>
      </c>
      <c r="N476" s="6" t="s">
        <v>77</v>
      </c>
      <c r="O476" s="6" t="s">
        <v>77</v>
      </c>
      <c r="P476" s="10" t="s">
        <v>117</v>
      </c>
      <c r="Q476" s="42">
        <v>95584</v>
      </c>
      <c r="R476" s="6" t="s">
        <v>77</v>
      </c>
      <c r="S476" s="6" t="s">
        <v>77</v>
      </c>
      <c r="T476" s="6" t="s">
        <v>77</v>
      </c>
      <c r="U476" s="10" t="s">
        <v>64</v>
      </c>
      <c r="V476" s="173"/>
      <c r="W476" s="169"/>
      <c r="X476" s="224"/>
      <c r="Y476" s="227"/>
      <c r="Z476" s="147"/>
      <c r="AA476" s="147"/>
      <c r="AB476" s="220"/>
      <c r="AC476" s="220"/>
      <c r="AD476" s="147"/>
      <c r="AE476" s="147"/>
      <c r="AF476" s="169"/>
      <c r="AG476" s="169"/>
      <c r="AH476" s="150"/>
      <c r="AI476" s="147"/>
      <c r="AJ476" s="147"/>
      <c r="AK476" s="147"/>
      <c r="AL476" s="147"/>
      <c r="AM476" s="147"/>
      <c r="AN476" s="147"/>
      <c r="AO476" s="147"/>
      <c r="AP476" s="147"/>
      <c r="AQ476" s="147"/>
      <c r="AR476" s="147"/>
      <c r="AS476" s="147"/>
      <c r="AT476" s="147"/>
      <c r="AU476" s="147"/>
      <c r="AV476" s="147"/>
      <c r="AW476" s="147"/>
    </row>
    <row r="477" spans="1:49" s="18" customFormat="1" ht="22.15" customHeight="1" x14ac:dyDescent="0.25">
      <c r="A477" s="183"/>
      <c r="B477" s="213"/>
      <c r="C477" s="148"/>
      <c r="D477" s="213"/>
      <c r="E477" s="151"/>
      <c r="F477" s="148"/>
      <c r="G477" s="151"/>
      <c r="H477" s="213"/>
      <c r="I477" s="213"/>
      <c r="J477" s="171"/>
      <c r="K477" s="155"/>
      <c r="L477" s="155"/>
      <c r="M477" s="6" t="s">
        <v>279</v>
      </c>
      <c r="N477" s="6" t="s">
        <v>280</v>
      </c>
      <c r="O477" s="6" t="s">
        <v>281</v>
      </c>
      <c r="P477" s="10" t="s">
        <v>64</v>
      </c>
      <c r="Q477" s="42">
        <v>95700</v>
      </c>
      <c r="R477" s="6" t="s">
        <v>77</v>
      </c>
      <c r="S477" s="6" t="s">
        <v>77</v>
      </c>
      <c r="T477" s="6" t="s">
        <v>77</v>
      </c>
      <c r="U477" s="10" t="s">
        <v>64</v>
      </c>
      <c r="V477" s="174"/>
      <c r="W477" s="170"/>
      <c r="X477" s="225"/>
      <c r="Y477" s="228"/>
      <c r="Z477" s="148"/>
      <c r="AA477" s="148"/>
      <c r="AB477" s="221"/>
      <c r="AC477" s="221"/>
      <c r="AD477" s="148"/>
      <c r="AE477" s="148"/>
      <c r="AF477" s="170"/>
      <c r="AG477" s="170"/>
      <c r="AH477" s="151"/>
      <c r="AI477" s="148"/>
      <c r="AJ477" s="148"/>
      <c r="AK477" s="148"/>
      <c r="AL477" s="148"/>
      <c r="AM477" s="148"/>
      <c r="AN477" s="148"/>
      <c r="AO477" s="148"/>
      <c r="AP477" s="148"/>
      <c r="AQ477" s="148"/>
      <c r="AR477" s="148"/>
      <c r="AS477" s="148"/>
      <c r="AT477" s="148"/>
      <c r="AU477" s="148"/>
      <c r="AV477" s="148"/>
      <c r="AW477" s="148"/>
    </row>
    <row r="478" spans="1:49" s="18" customFormat="1" ht="22.15" customHeight="1" x14ac:dyDescent="0.25">
      <c r="A478" s="149" t="s">
        <v>53</v>
      </c>
      <c r="B478" s="146" t="s">
        <v>80</v>
      </c>
      <c r="C478" s="146">
        <v>2016</v>
      </c>
      <c r="D478" s="146" t="s">
        <v>569</v>
      </c>
      <c r="E478" s="149">
        <v>241</v>
      </c>
      <c r="F478" s="146" t="s">
        <v>56</v>
      </c>
      <c r="G478" s="149" t="s">
        <v>57</v>
      </c>
      <c r="H478" s="146" t="s">
        <v>58</v>
      </c>
      <c r="I478" s="146" t="s">
        <v>58</v>
      </c>
      <c r="J478" s="146" t="s">
        <v>125</v>
      </c>
      <c r="K478" s="146" t="s">
        <v>312</v>
      </c>
      <c r="L478" s="146" t="s">
        <v>312</v>
      </c>
      <c r="M478" s="6" t="s">
        <v>75</v>
      </c>
      <c r="N478" s="6" t="s">
        <v>77</v>
      </c>
      <c r="O478" s="6" t="s">
        <v>77</v>
      </c>
      <c r="P478" s="10" t="s">
        <v>529</v>
      </c>
      <c r="Q478" s="4">
        <v>32855.26</v>
      </c>
      <c r="R478" s="6" t="s">
        <v>77</v>
      </c>
      <c r="S478" s="6" t="s">
        <v>77</v>
      </c>
      <c r="T478" s="6" t="s">
        <v>77</v>
      </c>
      <c r="U478" s="10" t="s">
        <v>529</v>
      </c>
      <c r="V478" s="46" t="s">
        <v>579</v>
      </c>
      <c r="W478" s="72">
        <v>42524</v>
      </c>
      <c r="X478" s="47">
        <v>28323.5</v>
      </c>
      <c r="Y478" s="47">
        <v>32855.26</v>
      </c>
      <c r="Z478" s="146" t="s">
        <v>67</v>
      </c>
      <c r="AA478" s="146" t="s">
        <v>68</v>
      </c>
      <c r="AB478" s="219" t="s">
        <v>69</v>
      </c>
      <c r="AC478" s="219" t="s">
        <v>70</v>
      </c>
      <c r="AD478" s="146" t="s">
        <v>125</v>
      </c>
      <c r="AE478" s="146" t="s">
        <v>71</v>
      </c>
      <c r="AF478" s="168">
        <v>42524</v>
      </c>
      <c r="AG478" s="17">
        <v>42527</v>
      </c>
      <c r="AH478" s="149" t="s">
        <v>57</v>
      </c>
      <c r="AI478" s="146" t="s">
        <v>72</v>
      </c>
      <c r="AJ478" s="146" t="s">
        <v>73</v>
      </c>
      <c r="AK478" s="146" t="s">
        <v>72</v>
      </c>
      <c r="AL478" s="146" t="s">
        <v>72</v>
      </c>
      <c r="AM478" s="146" t="s">
        <v>72</v>
      </c>
      <c r="AN478" s="146" t="s">
        <v>72</v>
      </c>
      <c r="AO478" s="146" t="s">
        <v>74</v>
      </c>
      <c r="AP478" s="146" t="s">
        <v>74</v>
      </c>
      <c r="AQ478" s="146" t="s">
        <v>74</v>
      </c>
      <c r="AR478" s="146" t="s">
        <v>74</v>
      </c>
      <c r="AS478" s="146" t="s">
        <v>74</v>
      </c>
      <c r="AT478" s="146" t="s">
        <v>74</v>
      </c>
      <c r="AU478" s="146" t="s">
        <v>74</v>
      </c>
      <c r="AV478" s="146" t="s">
        <v>74</v>
      </c>
      <c r="AW478" s="146" t="s">
        <v>74</v>
      </c>
    </row>
    <row r="479" spans="1:49" s="18" customFormat="1" ht="22.15" customHeight="1" x14ac:dyDescent="0.25">
      <c r="A479" s="150"/>
      <c r="B479" s="147"/>
      <c r="C479" s="147"/>
      <c r="D479" s="147"/>
      <c r="E479" s="150"/>
      <c r="F479" s="147"/>
      <c r="G479" s="150"/>
      <c r="H479" s="147"/>
      <c r="I479" s="147"/>
      <c r="J479" s="147"/>
      <c r="K479" s="147"/>
      <c r="L479" s="147"/>
      <c r="M479" s="6" t="s">
        <v>75</v>
      </c>
      <c r="N479" s="6" t="s">
        <v>77</v>
      </c>
      <c r="O479" s="6" t="s">
        <v>77</v>
      </c>
      <c r="P479" s="10" t="s">
        <v>112</v>
      </c>
      <c r="Q479" s="4">
        <v>22784.720000000001</v>
      </c>
      <c r="R479" s="6" t="s">
        <v>77</v>
      </c>
      <c r="S479" s="6" t="s">
        <v>77</v>
      </c>
      <c r="T479" s="6" t="s">
        <v>77</v>
      </c>
      <c r="U479" s="10" t="s">
        <v>112</v>
      </c>
      <c r="V479" s="46" t="s">
        <v>580</v>
      </c>
      <c r="W479" s="72">
        <v>42524</v>
      </c>
      <c r="X479" s="47">
        <v>19642</v>
      </c>
      <c r="Y479" s="47">
        <v>22784.720000000001</v>
      </c>
      <c r="Z479" s="147"/>
      <c r="AA479" s="147"/>
      <c r="AB479" s="220"/>
      <c r="AC479" s="220"/>
      <c r="AD479" s="147"/>
      <c r="AE479" s="147"/>
      <c r="AF479" s="169"/>
      <c r="AG479" s="17">
        <v>42527</v>
      </c>
      <c r="AH479" s="150"/>
      <c r="AI479" s="147"/>
      <c r="AJ479" s="147"/>
      <c r="AK479" s="147"/>
      <c r="AL479" s="147"/>
      <c r="AM479" s="147"/>
      <c r="AN479" s="147"/>
      <c r="AO479" s="147"/>
      <c r="AP479" s="147"/>
      <c r="AQ479" s="147"/>
      <c r="AR479" s="147"/>
      <c r="AS479" s="147"/>
      <c r="AT479" s="147"/>
      <c r="AU479" s="147"/>
      <c r="AV479" s="147"/>
      <c r="AW479" s="147"/>
    </row>
    <row r="480" spans="1:49" s="18" customFormat="1" ht="22.15" customHeight="1" x14ac:dyDescent="0.25">
      <c r="A480" s="151"/>
      <c r="B480" s="148"/>
      <c r="C480" s="148"/>
      <c r="D480" s="148"/>
      <c r="E480" s="151"/>
      <c r="F480" s="148"/>
      <c r="G480" s="151"/>
      <c r="H480" s="148"/>
      <c r="I480" s="148"/>
      <c r="J480" s="148"/>
      <c r="K480" s="148"/>
      <c r="L480" s="148"/>
      <c r="M480" s="6" t="s">
        <v>75</v>
      </c>
      <c r="N480" s="6" t="s">
        <v>77</v>
      </c>
      <c r="O480" s="6" t="s">
        <v>77</v>
      </c>
      <c r="P480" s="10" t="s">
        <v>117</v>
      </c>
      <c r="Q480" s="4">
        <v>1495.55</v>
      </c>
      <c r="R480" s="6" t="s">
        <v>77</v>
      </c>
      <c r="S480" s="6" t="s">
        <v>77</v>
      </c>
      <c r="T480" s="6" t="s">
        <v>77</v>
      </c>
      <c r="U480" s="10" t="s">
        <v>117</v>
      </c>
      <c r="V480" s="46" t="s">
        <v>581</v>
      </c>
      <c r="W480" s="72">
        <v>42524</v>
      </c>
      <c r="X480" s="47">
        <v>1289.27</v>
      </c>
      <c r="Y480" s="47">
        <v>1495.55</v>
      </c>
      <c r="Z480" s="148"/>
      <c r="AA480" s="148"/>
      <c r="AB480" s="221"/>
      <c r="AC480" s="221"/>
      <c r="AD480" s="148"/>
      <c r="AE480" s="148"/>
      <c r="AF480" s="170"/>
      <c r="AG480" s="17">
        <v>42524</v>
      </c>
      <c r="AH480" s="151"/>
      <c r="AI480" s="148"/>
      <c r="AJ480" s="148"/>
      <c r="AK480" s="148"/>
      <c r="AL480" s="148"/>
      <c r="AM480" s="148"/>
      <c r="AN480" s="148"/>
      <c r="AO480" s="148"/>
      <c r="AP480" s="148"/>
      <c r="AQ480" s="148"/>
      <c r="AR480" s="148"/>
      <c r="AS480" s="148"/>
      <c r="AT480" s="148"/>
      <c r="AU480" s="148"/>
      <c r="AV480" s="148"/>
      <c r="AW480" s="148"/>
    </row>
    <row r="481" spans="1:49" s="18" customFormat="1" ht="22.15" customHeight="1" x14ac:dyDescent="0.25">
      <c r="A481" s="181" t="s">
        <v>53</v>
      </c>
      <c r="B481" s="211" t="s">
        <v>80</v>
      </c>
      <c r="C481" s="146">
        <v>2016</v>
      </c>
      <c r="D481" s="211" t="s">
        <v>569</v>
      </c>
      <c r="E481" s="149">
        <v>242</v>
      </c>
      <c r="F481" s="146" t="s">
        <v>56</v>
      </c>
      <c r="G481" s="149" t="s">
        <v>57</v>
      </c>
      <c r="H481" s="211" t="s">
        <v>58</v>
      </c>
      <c r="I481" s="211" t="s">
        <v>58</v>
      </c>
      <c r="J481" s="171" t="s">
        <v>582</v>
      </c>
      <c r="K481" s="155" t="s">
        <v>93</v>
      </c>
      <c r="L481" s="155" t="s">
        <v>93</v>
      </c>
      <c r="M481" s="6" t="s">
        <v>75</v>
      </c>
      <c r="N481" s="6" t="s">
        <v>77</v>
      </c>
      <c r="O481" s="6" t="s">
        <v>77</v>
      </c>
      <c r="P481" s="68" t="s">
        <v>583</v>
      </c>
      <c r="Q481" s="42">
        <v>9256.7999999999993</v>
      </c>
      <c r="R481" s="6" t="s">
        <v>77</v>
      </c>
      <c r="S481" s="6" t="s">
        <v>77</v>
      </c>
      <c r="T481" s="6" t="s">
        <v>77</v>
      </c>
      <c r="U481" s="68" t="s">
        <v>583</v>
      </c>
      <c r="V481" s="172" t="s">
        <v>584</v>
      </c>
      <c r="W481" s="168">
        <v>42524</v>
      </c>
      <c r="X481" s="223">
        <v>7980</v>
      </c>
      <c r="Y481" s="226">
        <v>9256.7999999999993</v>
      </c>
      <c r="Z481" s="146" t="s">
        <v>67</v>
      </c>
      <c r="AA481" s="146" t="s">
        <v>68</v>
      </c>
      <c r="AB481" s="219" t="s">
        <v>69</v>
      </c>
      <c r="AC481" s="219" t="s">
        <v>70</v>
      </c>
      <c r="AD481" s="146" t="s">
        <v>582</v>
      </c>
      <c r="AE481" s="146" t="s">
        <v>71</v>
      </c>
      <c r="AF481" s="168">
        <v>42524</v>
      </c>
      <c r="AG481" s="168">
        <v>42541</v>
      </c>
      <c r="AH481" s="149" t="s">
        <v>57</v>
      </c>
      <c r="AI481" s="146" t="s">
        <v>72</v>
      </c>
      <c r="AJ481" s="146" t="s">
        <v>73</v>
      </c>
      <c r="AK481" s="146" t="s">
        <v>72</v>
      </c>
      <c r="AL481" s="146" t="s">
        <v>72</v>
      </c>
      <c r="AM481" s="146" t="s">
        <v>72</v>
      </c>
      <c r="AN481" s="146" t="s">
        <v>72</v>
      </c>
      <c r="AO481" s="146" t="s">
        <v>74</v>
      </c>
      <c r="AP481" s="146" t="s">
        <v>74</v>
      </c>
      <c r="AQ481" s="146" t="s">
        <v>74</v>
      </c>
      <c r="AR481" s="146" t="s">
        <v>74</v>
      </c>
      <c r="AS481" s="146" t="s">
        <v>74</v>
      </c>
      <c r="AT481" s="146" t="s">
        <v>74</v>
      </c>
      <c r="AU481" s="146" t="s">
        <v>74</v>
      </c>
      <c r="AV481" s="146" t="s">
        <v>74</v>
      </c>
      <c r="AW481" s="146" t="s">
        <v>74</v>
      </c>
    </row>
    <row r="482" spans="1:49" s="18" customFormat="1" ht="22.15" customHeight="1" x14ac:dyDescent="0.25">
      <c r="A482" s="182"/>
      <c r="B482" s="212"/>
      <c r="C482" s="147"/>
      <c r="D482" s="212"/>
      <c r="E482" s="150"/>
      <c r="F482" s="147"/>
      <c r="G482" s="150"/>
      <c r="H482" s="212"/>
      <c r="I482" s="212"/>
      <c r="J482" s="171"/>
      <c r="K482" s="155"/>
      <c r="L482" s="155"/>
      <c r="M482" s="6" t="s">
        <v>75</v>
      </c>
      <c r="N482" s="6" t="s">
        <v>77</v>
      </c>
      <c r="O482" s="6" t="s">
        <v>77</v>
      </c>
      <c r="P482" s="10" t="s">
        <v>64</v>
      </c>
      <c r="Q482" s="6" t="s">
        <v>75</v>
      </c>
      <c r="R482" s="6" t="s">
        <v>77</v>
      </c>
      <c r="S482" s="6" t="s">
        <v>77</v>
      </c>
      <c r="T482" s="6" t="s">
        <v>77</v>
      </c>
      <c r="U482" s="10" t="s">
        <v>64</v>
      </c>
      <c r="V482" s="173"/>
      <c r="W482" s="169"/>
      <c r="X482" s="224"/>
      <c r="Y482" s="227"/>
      <c r="Z482" s="147"/>
      <c r="AA482" s="147"/>
      <c r="AB482" s="220"/>
      <c r="AC482" s="220"/>
      <c r="AD482" s="147"/>
      <c r="AE482" s="147"/>
      <c r="AF482" s="169"/>
      <c r="AG482" s="169"/>
      <c r="AH482" s="150"/>
      <c r="AI482" s="147"/>
      <c r="AJ482" s="147"/>
      <c r="AK482" s="147"/>
      <c r="AL482" s="147"/>
      <c r="AM482" s="147"/>
      <c r="AN482" s="147"/>
      <c r="AO482" s="147"/>
      <c r="AP482" s="147"/>
      <c r="AQ482" s="147"/>
      <c r="AR482" s="147"/>
      <c r="AS482" s="147"/>
      <c r="AT482" s="147"/>
      <c r="AU482" s="147"/>
      <c r="AV482" s="147"/>
      <c r="AW482" s="147"/>
    </row>
    <row r="483" spans="1:49" s="18" customFormat="1" ht="22.15" customHeight="1" x14ac:dyDescent="0.25">
      <c r="A483" s="183"/>
      <c r="B483" s="213"/>
      <c r="C483" s="148"/>
      <c r="D483" s="213"/>
      <c r="E483" s="151"/>
      <c r="F483" s="148"/>
      <c r="G483" s="151"/>
      <c r="H483" s="213"/>
      <c r="I483" s="213"/>
      <c r="J483" s="171"/>
      <c r="K483" s="155"/>
      <c r="L483" s="155"/>
      <c r="M483" s="6" t="s">
        <v>75</v>
      </c>
      <c r="N483" s="6" t="s">
        <v>77</v>
      </c>
      <c r="O483" s="6" t="s">
        <v>77</v>
      </c>
      <c r="P483" s="10" t="s">
        <v>64</v>
      </c>
      <c r="Q483" s="6" t="s">
        <v>75</v>
      </c>
      <c r="R483" s="6" t="s">
        <v>77</v>
      </c>
      <c r="S483" s="6" t="s">
        <v>77</v>
      </c>
      <c r="T483" s="6" t="s">
        <v>77</v>
      </c>
      <c r="U483" s="10" t="s">
        <v>64</v>
      </c>
      <c r="V483" s="174"/>
      <c r="W483" s="170"/>
      <c r="X483" s="225"/>
      <c r="Y483" s="228"/>
      <c r="Z483" s="148"/>
      <c r="AA483" s="148"/>
      <c r="AB483" s="221"/>
      <c r="AC483" s="221"/>
      <c r="AD483" s="148"/>
      <c r="AE483" s="148"/>
      <c r="AF483" s="170"/>
      <c r="AG483" s="170"/>
      <c r="AH483" s="151"/>
      <c r="AI483" s="148"/>
      <c r="AJ483" s="148"/>
      <c r="AK483" s="148"/>
      <c r="AL483" s="148"/>
      <c r="AM483" s="148"/>
      <c r="AN483" s="148"/>
      <c r="AO483" s="148"/>
      <c r="AP483" s="148"/>
      <c r="AQ483" s="148"/>
      <c r="AR483" s="148"/>
      <c r="AS483" s="148"/>
      <c r="AT483" s="148"/>
      <c r="AU483" s="148"/>
      <c r="AV483" s="148"/>
      <c r="AW483" s="148"/>
    </row>
    <row r="484" spans="1:49" s="18" customFormat="1" ht="22.15" customHeight="1" x14ac:dyDescent="0.25">
      <c r="A484" s="181" t="s">
        <v>53</v>
      </c>
      <c r="B484" s="211" t="s">
        <v>80</v>
      </c>
      <c r="C484" s="146">
        <v>2016</v>
      </c>
      <c r="D484" s="211" t="s">
        <v>569</v>
      </c>
      <c r="E484" s="149">
        <v>279</v>
      </c>
      <c r="F484" s="146" t="s">
        <v>56</v>
      </c>
      <c r="G484" s="149" t="s">
        <v>57</v>
      </c>
      <c r="H484" s="211" t="s">
        <v>58</v>
      </c>
      <c r="I484" s="211" t="s">
        <v>58</v>
      </c>
      <c r="J484" s="222" t="s">
        <v>147</v>
      </c>
      <c r="K484" s="155" t="s">
        <v>60</v>
      </c>
      <c r="L484" s="155" t="s">
        <v>60</v>
      </c>
      <c r="M484" s="6" t="s">
        <v>75</v>
      </c>
      <c r="N484" s="6" t="s">
        <v>77</v>
      </c>
      <c r="O484" s="6" t="s">
        <v>77</v>
      </c>
      <c r="P484" s="68" t="s">
        <v>148</v>
      </c>
      <c r="Q484" s="42">
        <v>309000</v>
      </c>
      <c r="R484" s="6" t="s">
        <v>77</v>
      </c>
      <c r="S484" s="6" t="s">
        <v>77</v>
      </c>
      <c r="T484" s="6" t="s">
        <v>77</v>
      </c>
      <c r="U484" s="68" t="s">
        <v>148</v>
      </c>
      <c r="V484" s="172" t="s">
        <v>585</v>
      </c>
      <c r="W484" s="168">
        <v>42524</v>
      </c>
      <c r="X484" s="223">
        <v>309000</v>
      </c>
      <c r="Y484" s="226">
        <v>309000</v>
      </c>
      <c r="Z484" s="146" t="s">
        <v>67</v>
      </c>
      <c r="AA484" s="146" t="s">
        <v>68</v>
      </c>
      <c r="AB484" s="219" t="s">
        <v>69</v>
      </c>
      <c r="AC484" s="219" t="s">
        <v>70</v>
      </c>
      <c r="AD484" s="146" t="s">
        <v>147</v>
      </c>
      <c r="AE484" s="146" t="s">
        <v>71</v>
      </c>
      <c r="AF484" s="168">
        <v>42524</v>
      </c>
      <c r="AG484" s="168">
        <v>42524</v>
      </c>
      <c r="AH484" s="149" t="s">
        <v>57</v>
      </c>
      <c r="AI484" s="146" t="s">
        <v>72</v>
      </c>
      <c r="AJ484" s="146" t="s">
        <v>73</v>
      </c>
      <c r="AK484" s="146" t="s">
        <v>72</v>
      </c>
      <c r="AL484" s="146" t="s">
        <v>72</v>
      </c>
      <c r="AM484" s="146" t="s">
        <v>72</v>
      </c>
      <c r="AN484" s="146" t="s">
        <v>72</v>
      </c>
      <c r="AO484" s="146" t="s">
        <v>74</v>
      </c>
      <c r="AP484" s="146" t="s">
        <v>74</v>
      </c>
      <c r="AQ484" s="146" t="s">
        <v>74</v>
      </c>
      <c r="AR484" s="146" t="s">
        <v>74</v>
      </c>
      <c r="AS484" s="146" t="s">
        <v>74</v>
      </c>
      <c r="AT484" s="146" t="s">
        <v>74</v>
      </c>
      <c r="AU484" s="146" t="s">
        <v>74</v>
      </c>
      <c r="AV484" s="146" t="s">
        <v>74</v>
      </c>
      <c r="AW484" s="146" t="s">
        <v>74</v>
      </c>
    </row>
    <row r="485" spans="1:49" s="18" customFormat="1" ht="22.15" customHeight="1" x14ac:dyDescent="0.25">
      <c r="A485" s="182"/>
      <c r="B485" s="212"/>
      <c r="C485" s="147"/>
      <c r="D485" s="212"/>
      <c r="E485" s="150"/>
      <c r="F485" s="147"/>
      <c r="G485" s="150"/>
      <c r="H485" s="212"/>
      <c r="I485" s="212"/>
      <c r="J485" s="222"/>
      <c r="K485" s="155"/>
      <c r="L485" s="155"/>
      <c r="M485" s="6" t="s">
        <v>75</v>
      </c>
      <c r="N485" s="6" t="s">
        <v>77</v>
      </c>
      <c r="O485" s="6" t="s">
        <v>77</v>
      </c>
      <c r="P485" s="10" t="s">
        <v>175</v>
      </c>
      <c r="Q485" s="42">
        <v>333720</v>
      </c>
      <c r="R485" s="6" t="s">
        <v>77</v>
      </c>
      <c r="S485" s="6" t="s">
        <v>77</v>
      </c>
      <c r="T485" s="6" t="s">
        <v>77</v>
      </c>
      <c r="U485" s="10" t="s">
        <v>64</v>
      </c>
      <c r="V485" s="173"/>
      <c r="W485" s="169"/>
      <c r="X485" s="224"/>
      <c r="Y485" s="227"/>
      <c r="Z485" s="147"/>
      <c r="AA485" s="147"/>
      <c r="AB485" s="220"/>
      <c r="AC485" s="220"/>
      <c r="AD485" s="147"/>
      <c r="AE485" s="147"/>
      <c r="AF485" s="169"/>
      <c r="AG485" s="169"/>
      <c r="AH485" s="150"/>
      <c r="AI485" s="147"/>
      <c r="AJ485" s="147"/>
      <c r="AK485" s="147"/>
      <c r="AL485" s="147"/>
      <c r="AM485" s="147"/>
      <c r="AN485" s="147"/>
      <c r="AO485" s="147"/>
      <c r="AP485" s="147"/>
      <c r="AQ485" s="147"/>
      <c r="AR485" s="147"/>
      <c r="AS485" s="147"/>
      <c r="AT485" s="147"/>
      <c r="AU485" s="147"/>
      <c r="AV485" s="147"/>
      <c r="AW485" s="147"/>
    </row>
    <row r="486" spans="1:49" s="18" customFormat="1" ht="22.15" customHeight="1" x14ac:dyDescent="0.25">
      <c r="A486" s="183"/>
      <c r="B486" s="213"/>
      <c r="C486" s="148"/>
      <c r="D486" s="213"/>
      <c r="E486" s="151"/>
      <c r="F486" s="148"/>
      <c r="G486" s="151"/>
      <c r="H486" s="213"/>
      <c r="I486" s="213"/>
      <c r="J486" s="222"/>
      <c r="K486" s="155"/>
      <c r="L486" s="155"/>
      <c r="M486" s="6" t="s">
        <v>75</v>
      </c>
      <c r="N486" s="6" t="s">
        <v>77</v>
      </c>
      <c r="O486" s="6" t="s">
        <v>77</v>
      </c>
      <c r="P486" s="10" t="s">
        <v>79</v>
      </c>
      <c r="Q486" s="42">
        <v>346080</v>
      </c>
      <c r="R486" s="6" t="s">
        <v>77</v>
      </c>
      <c r="S486" s="6" t="s">
        <v>77</v>
      </c>
      <c r="T486" s="6" t="s">
        <v>77</v>
      </c>
      <c r="U486" s="10" t="s">
        <v>64</v>
      </c>
      <c r="V486" s="174"/>
      <c r="W486" s="170"/>
      <c r="X486" s="225"/>
      <c r="Y486" s="228"/>
      <c r="Z486" s="148"/>
      <c r="AA486" s="148"/>
      <c r="AB486" s="221"/>
      <c r="AC486" s="221"/>
      <c r="AD486" s="148"/>
      <c r="AE486" s="148"/>
      <c r="AF486" s="170"/>
      <c r="AG486" s="170"/>
      <c r="AH486" s="151"/>
      <c r="AI486" s="148"/>
      <c r="AJ486" s="148"/>
      <c r="AK486" s="148"/>
      <c r="AL486" s="148"/>
      <c r="AM486" s="148"/>
      <c r="AN486" s="148"/>
      <c r="AO486" s="148"/>
      <c r="AP486" s="148"/>
      <c r="AQ486" s="148"/>
      <c r="AR486" s="148"/>
      <c r="AS486" s="148"/>
      <c r="AT486" s="148"/>
      <c r="AU486" s="148"/>
      <c r="AV486" s="148"/>
      <c r="AW486" s="148"/>
    </row>
    <row r="487" spans="1:49" s="18" customFormat="1" ht="22.15" customHeight="1" x14ac:dyDescent="0.25">
      <c r="A487" s="181" t="s">
        <v>53</v>
      </c>
      <c r="B487" s="211" t="s">
        <v>80</v>
      </c>
      <c r="C487" s="146">
        <v>2016</v>
      </c>
      <c r="D487" s="211" t="s">
        <v>569</v>
      </c>
      <c r="E487" s="149">
        <v>258</v>
      </c>
      <c r="F487" s="146" t="s">
        <v>56</v>
      </c>
      <c r="G487" s="149" t="s">
        <v>57</v>
      </c>
      <c r="H487" s="211" t="s">
        <v>58</v>
      </c>
      <c r="I487" s="211" t="s">
        <v>58</v>
      </c>
      <c r="J487" s="222" t="s">
        <v>111</v>
      </c>
      <c r="K487" s="155" t="s">
        <v>114</v>
      </c>
      <c r="L487" s="155" t="s">
        <v>114</v>
      </c>
      <c r="M487" s="6" t="s">
        <v>75</v>
      </c>
      <c r="N487" s="6" t="s">
        <v>77</v>
      </c>
      <c r="O487" s="6" t="s">
        <v>77</v>
      </c>
      <c r="P487" s="68" t="s">
        <v>115</v>
      </c>
      <c r="Q487" s="42">
        <v>159618.32</v>
      </c>
      <c r="R487" s="6" t="s">
        <v>77</v>
      </c>
      <c r="S487" s="6" t="s">
        <v>77</v>
      </c>
      <c r="T487" s="6" t="s">
        <v>77</v>
      </c>
      <c r="U487" s="68" t="s">
        <v>115</v>
      </c>
      <c r="V487" s="172" t="s">
        <v>586</v>
      </c>
      <c r="W487" s="168">
        <v>42527</v>
      </c>
      <c r="X487" s="223">
        <v>137602</v>
      </c>
      <c r="Y487" s="226">
        <v>159618.32</v>
      </c>
      <c r="Z487" s="146" t="s">
        <v>67</v>
      </c>
      <c r="AA487" s="146" t="s">
        <v>68</v>
      </c>
      <c r="AB487" s="219" t="s">
        <v>69</v>
      </c>
      <c r="AC487" s="219" t="s">
        <v>70</v>
      </c>
      <c r="AD487" s="146" t="s">
        <v>111</v>
      </c>
      <c r="AE487" s="146" t="s">
        <v>71</v>
      </c>
      <c r="AF487" s="168">
        <v>42527</v>
      </c>
      <c r="AG487" s="168">
        <v>42556</v>
      </c>
      <c r="AH487" s="149" t="s">
        <v>57</v>
      </c>
      <c r="AI487" s="146" t="s">
        <v>72</v>
      </c>
      <c r="AJ487" s="146" t="s">
        <v>73</v>
      </c>
      <c r="AK487" s="146" t="s">
        <v>72</v>
      </c>
      <c r="AL487" s="146" t="s">
        <v>72</v>
      </c>
      <c r="AM487" s="146" t="s">
        <v>72</v>
      </c>
      <c r="AN487" s="146" t="s">
        <v>72</v>
      </c>
      <c r="AO487" s="146" t="s">
        <v>74</v>
      </c>
      <c r="AP487" s="146" t="s">
        <v>74</v>
      </c>
      <c r="AQ487" s="146" t="s">
        <v>74</v>
      </c>
      <c r="AR487" s="146" t="s">
        <v>74</v>
      </c>
      <c r="AS487" s="146" t="s">
        <v>74</v>
      </c>
      <c r="AT487" s="146" t="s">
        <v>74</v>
      </c>
      <c r="AU487" s="146" t="s">
        <v>74</v>
      </c>
      <c r="AV487" s="146" t="s">
        <v>74</v>
      </c>
      <c r="AW487" s="146" t="s">
        <v>74</v>
      </c>
    </row>
    <row r="488" spans="1:49" s="18" customFormat="1" ht="22.15" customHeight="1" x14ac:dyDescent="0.25">
      <c r="A488" s="182"/>
      <c r="B488" s="212"/>
      <c r="C488" s="147"/>
      <c r="D488" s="212"/>
      <c r="E488" s="150"/>
      <c r="F488" s="147"/>
      <c r="G488" s="150"/>
      <c r="H488" s="212"/>
      <c r="I488" s="212"/>
      <c r="J488" s="222"/>
      <c r="K488" s="155"/>
      <c r="L488" s="155"/>
      <c r="M488" s="6" t="s">
        <v>75</v>
      </c>
      <c r="N488" s="6" t="s">
        <v>77</v>
      </c>
      <c r="O488" s="6" t="s">
        <v>77</v>
      </c>
      <c r="P488" s="10" t="s">
        <v>529</v>
      </c>
      <c r="Q488" s="42">
        <v>190211</v>
      </c>
      <c r="R488" s="6" t="s">
        <v>77</v>
      </c>
      <c r="S488" s="6" t="s">
        <v>77</v>
      </c>
      <c r="T488" s="6" t="s">
        <v>77</v>
      </c>
      <c r="U488" s="6" t="s">
        <v>320</v>
      </c>
      <c r="V488" s="173"/>
      <c r="W488" s="169"/>
      <c r="X488" s="224"/>
      <c r="Y488" s="227"/>
      <c r="Z488" s="147"/>
      <c r="AA488" s="147"/>
      <c r="AB488" s="220"/>
      <c r="AC488" s="220"/>
      <c r="AD488" s="147"/>
      <c r="AE488" s="147"/>
      <c r="AF488" s="169"/>
      <c r="AG488" s="169"/>
      <c r="AH488" s="150"/>
      <c r="AI488" s="147"/>
      <c r="AJ488" s="147"/>
      <c r="AK488" s="147"/>
      <c r="AL488" s="147"/>
      <c r="AM488" s="147"/>
      <c r="AN488" s="147"/>
      <c r="AO488" s="147"/>
      <c r="AP488" s="147"/>
      <c r="AQ488" s="147"/>
      <c r="AR488" s="147"/>
      <c r="AS488" s="147"/>
      <c r="AT488" s="147"/>
      <c r="AU488" s="147"/>
      <c r="AV488" s="147"/>
      <c r="AW488" s="147"/>
    </row>
    <row r="489" spans="1:49" s="18" customFormat="1" ht="22.15" customHeight="1" x14ac:dyDescent="0.25">
      <c r="A489" s="183"/>
      <c r="B489" s="213"/>
      <c r="C489" s="148"/>
      <c r="D489" s="213"/>
      <c r="E489" s="151"/>
      <c r="F489" s="148"/>
      <c r="G489" s="151"/>
      <c r="H489" s="213"/>
      <c r="I489" s="213"/>
      <c r="J489" s="222"/>
      <c r="K489" s="155"/>
      <c r="L489" s="155"/>
      <c r="M489" s="6" t="s">
        <v>75</v>
      </c>
      <c r="N489" s="6" t="s">
        <v>77</v>
      </c>
      <c r="O489" s="6" t="s">
        <v>77</v>
      </c>
      <c r="P489" s="10" t="s">
        <v>112</v>
      </c>
      <c r="Q489" s="42">
        <v>208142.28</v>
      </c>
      <c r="R489" s="6" t="s">
        <v>77</v>
      </c>
      <c r="S489" s="6" t="s">
        <v>77</v>
      </c>
      <c r="T489" s="6" t="s">
        <v>77</v>
      </c>
      <c r="U489" s="6" t="s">
        <v>320</v>
      </c>
      <c r="V489" s="174"/>
      <c r="W489" s="170"/>
      <c r="X489" s="225"/>
      <c r="Y489" s="228"/>
      <c r="Z489" s="148"/>
      <c r="AA489" s="148"/>
      <c r="AB489" s="221"/>
      <c r="AC489" s="221"/>
      <c r="AD489" s="148"/>
      <c r="AE489" s="148"/>
      <c r="AF489" s="170"/>
      <c r="AG489" s="170"/>
      <c r="AH489" s="151"/>
      <c r="AI489" s="148"/>
      <c r="AJ489" s="148"/>
      <c r="AK489" s="148"/>
      <c r="AL489" s="148"/>
      <c r="AM489" s="148"/>
      <c r="AN489" s="148"/>
      <c r="AO489" s="148"/>
      <c r="AP489" s="148"/>
      <c r="AQ489" s="148"/>
      <c r="AR489" s="148"/>
      <c r="AS489" s="148"/>
      <c r="AT489" s="148"/>
      <c r="AU489" s="148"/>
      <c r="AV489" s="148"/>
      <c r="AW489" s="148"/>
    </row>
    <row r="490" spans="1:49" s="18" customFormat="1" ht="22.15" customHeight="1" x14ac:dyDescent="0.25">
      <c r="A490" s="181" t="s">
        <v>53</v>
      </c>
      <c r="B490" s="211" t="s">
        <v>80</v>
      </c>
      <c r="C490" s="146">
        <v>2016</v>
      </c>
      <c r="D490" s="211" t="s">
        <v>569</v>
      </c>
      <c r="E490" s="149">
        <v>280</v>
      </c>
      <c r="F490" s="146" t="s">
        <v>56</v>
      </c>
      <c r="G490" s="149" t="s">
        <v>57</v>
      </c>
      <c r="H490" s="211" t="s">
        <v>58</v>
      </c>
      <c r="I490" s="211" t="s">
        <v>58</v>
      </c>
      <c r="J490" s="222" t="s">
        <v>545</v>
      </c>
      <c r="K490" s="155" t="s">
        <v>570</v>
      </c>
      <c r="L490" s="155" t="s">
        <v>570</v>
      </c>
      <c r="M490" s="6" t="s">
        <v>75</v>
      </c>
      <c r="N490" s="6" t="s">
        <v>77</v>
      </c>
      <c r="O490" s="6" t="s">
        <v>77</v>
      </c>
      <c r="P490" s="68" t="s">
        <v>263</v>
      </c>
      <c r="Q490" s="42">
        <v>46400</v>
      </c>
      <c r="R490" s="6" t="s">
        <v>77</v>
      </c>
      <c r="S490" s="6" t="s">
        <v>77</v>
      </c>
      <c r="T490" s="6" t="s">
        <v>77</v>
      </c>
      <c r="U490" s="68" t="s">
        <v>263</v>
      </c>
      <c r="V490" s="172" t="s">
        <v>587</v>
      </c>
      <c r="W490" s="168">
        <v>42527</v>
      </c>
      <c r="X490" s="223">
        <v>40000</v>
      </c>
      <c r="Y490" s="226">
        <v>46400</v>
      </c>
      <c r="Z490" s="146" t="s">
        <v>67</v>
      </c>
      <c r="AA490" s="146" t="s">
        <v>68</v>
      </c>
      <c r="AB490" s="219" t="s">
        <v>69</v>
      </c>
      <c r="AC490" s="219" t="s">
        <v>70</v>
      </c>
      <c r="AD490" s="146" t="s">
        <v>588</v>
      </c>
      <c r="AE490" s="146" t="s">
        <v>71</v>
      </c>
      <c r="AF490" s="168">
        <v>42527</v>
      </c>
      <c r="AG490" s="168">
        <v>42527</v>
      </c>
      <c r="AH490" s="149" t="s">
        <v>57</v>
      </c>
      <c r="AI490" s="146" t="s">
        <v>72</v>
      </c>
      <c r="AJ490" s="146" t="s">
        <v>73</v>
      </c>
      <c r="AK490" s="146" t="s">
        <v>72</v>
      </c>
      <c r="AL490" s="146" t="s">
        <v>72</v>
      </c>
      <c r="AM490" s="146" t="s">
        <v>72</v>
      </c>
      <c r="AN490" s="146" t="s">
        <v>72</v>
      </c>
      <c r="AO490" s="146" t="s">
        <v>74</v>
      </c>
      <c r="AP490" s="146" t="s">
        <v>74</v>
      </c>
      <c r="AQ490" s="146" t="s">
        <v>74</v>
      </c>
      <c r="AR490" s="146" t="s">
        <v>74</v>
      </c>
      <c r="AS490" s="146" t="s">
        <v>74</v>
      </c>
      <c r="AT490" s="146" t="s">
        <v>74</v>
      </c>
      <c r="AU490" s="146" t="s">
        <v>74</v>
      </c>
      <c r="AV490" s="146" t="s">
        <v>74</v>
      </c>
      <c r="AW490" s="146" t="s">
        <v>74</v>
      </c>
    </row>
    <row r="491" spans="1:49" s="18" customFormat="1" ht="22.15" customHeight="1" x14ac:dyDescent="0.25">
      <c r="A491" s="182"/>
      <c r="B491" s="212"/>
      <c r="C491" s="147"/>
      <c r="D491" s="212"/>
      <c r="E491" s="150"/>
      <c r="F491" s="147"/>
      <c r="G491" s="150"/>
      <c r="H491" s="212"/>
      <c r="I491" s="212"/>
      <c r="J491" s="222"/>
      <c r="K491" s="155"/>
      <c r="L491" s="155"/>
      <c r="M491" s="6" t="s">
        <v>75</v>
      </c>
      <c r="N491" s="6" t="s">
        <v>77</v>
      </c>
      <c r="O491" s="6" t="s">
        <v>77</v>
      </c>
      <c r="P491" s="10" t="s">
        <v>101</v>
      </c>
      <c r="Q491" s="42">
        <v>50344</v>
      </c>
      <c r="R491" s="6" t="s">
        <v>77</v>
      </c>
      <c r="S491" s="6" t="s">
        <v>77</v>
      </c>
      <c r="T491" s="6" t="s">
        <v>77</v>
      </c>
      <c r="U491" s="10" t="s">
        <v>64</v>
      </c>
      <c r="V491" s="173"/>
      <c r="W491" s="169"/>
      <c r="X491" s="224"/>
      <c r="Y491" s="227"/>
      <c r="Z491" s="147"/>
      <c r="AA491" s="147"/>
      <c r="AB491" s="220"/>
      <c r="AC491" s="220"/>
      <c r="AD491" s="147"/>
      <c r="AE491" s="147"/>
      <c r="AF491" s="169"/>
      <c r="AG491" s="169"/>
      <c r="AH491" s="150"/>
      <c r="AI491" s="147"/>
      <c r="AJ491" s="147"/>
      <c r="AK491" s="147"/>
      <c r="AL491" s="147"/>
      <c r="AM491" s="147"/>
      <c r="AN491" s="147"/>
      <c r="AO491" s="147"/>
      <c r="AP491" s="147"/>
      <c r="AQ491" s="147"/>
      <c r="AR491" s="147"/>
      <c r="AS491" s="147"/>
      <c r="AT491" s="147"/>
      <c r="AU491" s="147"/>
      <c r="AV491" s="147"/>
      <c r="AW491" s="147"/>
    </row>
    <row r="492" spans="1:49" s="18" customFormat="1" ht="22.15" customHeight="1" x14ac:dyDescent="0.25">
      <c r="A492" s="183"/>
      <c r="B492" s="213"/>
      <c r="C492" s="148"/>
      <c r="D492" s="213"/>
      <c r="E492" s="151"/>
      <c r="F492" s="148"/>
      <c r="G492" s="151"/>
      <c r="H492" s="213"/>
      <c r="I492" s="213"/>
      <c r="J492" s="222"/>
      <c r="K492" s="155"/>
      <c r="L492" s="155"/>
      <c r="M492" s="6" t="s">
        <v>102</v>
      </c>
      <c r="N492" s="6" t="s">
        <v>501</v>
      </c>
      <c r="O492" s="6" t="s">
        <v>104</v>
      </c>
      <c r="P492" s="10" t="s">
        <v>64</v>
      </c>
      <c r="Q492" s="42">
        <v>51040</v>
      </c>
      <c r="R492" s="6" t="s">
        <v>77</v>
      </c>
      <c r="S492" s="6" t="s">
        <v>77</v>
      </c>
      <c r="T492" s="6" t="s">
        <v>77</v>
      </c>
      <c r="U492" s="10" t="s">
        <v>64</v>
      </c>
      <c r="V492" s="174"/>
      <c r="W492" s="170"/>
      <c r="X492" s="225"/>
      <c r="Y492" s="228"/>
      <c r="Z492" s="148"/>
      <c r="AA492" s="148"/>
      <c r="AB492" s="221"/>
      <c r="AC492" s="221"/>
      <c r="AD492" s="148"/>
      <c r="AE492" s="148"/>
      <c r="AF492" s="170"/>
      <c r="AG492" s="170"/>
      <c r="AH492" s="151"/>
      <c r="AI492" s="148"/>
      <c r="AJ492" s="148"/>
      <c r="AK492" s="148"/>
      <c r="AL492" s="148"/>
      <c r="AM492" s="148"/>
      <c r="AN492" s="148"/>
      <c r="AO492" s="148"/>
      <c r="AP492" s="148"/>
      <c r="AQ492" s="148"/>
      <c r="AR492" s="148"/>
      <c r="AS492" s="148"/>
      <c r="AT492" s="148"/>
      <c r="AU492" s="148"/>
      <c r="AV492" s="148"/>
      <c r="AW492" s="148"/>
    </row>
    <row r="493" spans="1:49" s="18" customFormat="1" ht="22.15" customHeight="1" x14ac:dyDescent="0.25">
      <c r="A493" s="181" t="s">
        <v>53</v>
      </c>
      <c r="B493" s="211" t="s">
        <v>80</v>
      </c>
      <c r="C493" s="146">
        <v>2016</v>
      </c>
      <c r="D493" s="211" t="s">
        <v>569</v>
      </c>
      <c r="E493" s="149">
        <v>278</v>
      </c>
      <c r="F493" s="146" t="s">
        <v>56</v>
      </c>
      <c r="G493" s="149" t="s">
        <v>57</v>
      </c>
      <c r="H493" s="211" t="s">
        <v>58</v>
      </c>
      <c r="I493" s="211" t="s">
        <v>58</v>
      </c>
      <c r="J493" s="222" t="s">
        <v>545</v>
      </c>
      <c r="K493" s="155" t="s">
        <v>93</v>
      </c>
      <c r="L493" s="155" t="s">
        <v>93</v>
      </c>
      <c r="M493" s="6" t="s">
        <v>257</v>
      </c>
      <c r="N493" s="6" t="s">
        <v>258</v>
      </c>
      <c r="O493" s="6" t="s">
        <v>589</v>
      </c>
      <c r="P493" s="10" t="s">
        <v>64</v>
      </c>
      <c r="Q493" s="42">
        <v>5767.31</v>
      </c>
      <c r="R493" s="6" t="s">
        <v>257</v>
      </c>
      <c r="S493" s="6" t="s">
        <v>258</v>
      </c>
      <c r="T493" s="6" t="s">
        <v>589</v>
      </c>
      <c r="U493" s="10" t="s">
        <v>64</v>
      </c>
      <c r="V493" s="172" t="s">
        <v>590</v>
      </c>
      <c r="W493" s="168">
        <v>42527</v>
      </c>
      <c r="X493" s="223">
        <v>4971.82</v>
      </c>
      <c r="Y493" s="226">
        <v>5767.31</v>
      </c>
      <c r="Z493" s="146" t="s">
        <v>67</v>
      </c>
      <c r="AA493" s="146" t="s">
        <v>68</v>
      </c>
      <c r="AB493" s="219" t="s">
        <v>69</v>
      </c>
      <c r="AC493" s="219" t="s">
        <v>70</v>
      </c>
      <c r="AD493" s="146" t="s">
        <v>588</v>
      </c>
      <c r="AE493" s="146" t="s">
        <v>71</v>
      </c>
      <c r="AF493" s="168">
        <v>42527</v>
      </c>
      <c r="AG493" s="168">
        <v>42527</v>
      </c>
      <c r="AH493" s="149" t="s">
        <v>57</v>
      </c>
      <c r="AI493" s="146" t="s">
        <v>72</v>
      </c>
      <c r="AJ493" s="146" t="s">
        <v>73</v>
      </c>
      <c r="AK493" s="146" t="s">
        <v>72</v>
      </c>
      <c r="AL493" s="146" t="s">
        <v>72</v>
      </c>
      <c r="AM493" s="146" t="s">
        <v>72</v>
      </c>
      <c r="AN493" s="146" t="s">
        <v>72</v>
      </c>
      <c r="AO493" s="146" t="s">
        <v>74</v>
      </c>
      <c r="AP493" s="146" t="s">
        <v>74</v>
      </c>
      <c r="AQ493" s="146" t="s">
        <v>74</v>
      </c>
      <c r="AR493" s="146" t="s">
        <v>74</v>
      </c>
      <c r="AS493" s="146" t="s">
        <v>74</v>
      </c>
      <c r="AT493" s="146" t="s">
        <v>74</v>
      </c>
      <c r="AU493" s="146" t="s">
        <v>74</v>
      </c>
      <c r="AV493" s="146" t="s">
        <v>74</v>
      </c>
      <c r="AW493" s="146" t="s">
        <v>74</v>
      </c>
    </row>
    <row r="494" spans="1:49" s="18" customFormat="1" ht="22.15" customHeight="1" x14ac:dyDescent="0.25">
      <c r="A494" s="182"/>
      <c r="B494" s="212"/>
      <c r="C494" s="147"/>
      <c r="D494" s="212"/>
      <c r="E494" s="150"/>
      <c r="F494" s="147"/>
      <c r="G494" s="150"/>
      <c r="H494" s="212"/>
      <c r="I494" s="212"/>
      <c r="J494" s="222"/>
      <c r="K494" s="155"/>
      <c r="L494" s="155"/>
      <c r="M494" s="6" t="s">
        <v>75</v>
      </c>
      <c r="N494" s="6" t="s">
        <v>77</v>
      </c>
      <c r="O494" s="6" t="s">
        <v>77</v>
      </c>
      <c r="P494" s="10" t="s">
        <v>64</v>
      </c>
      <c r="Q494" s="6" t="s">
        <v>75</v>
      </c>
      <c r="R494" s="6" t="s">
        <v>77</v>
      </c>
      <c r="S494" s="6" t="s">
        <v>77</v>
      </c>
      <c r="T494" s="6" t="s">
        <v>77</v>
      </c>
      <c r="U494" s="10" t="s">
        <v>64</v>
      </c>
      <c r="V494" s="173"/>
      <c r="W494" s="169"/>
      <c r="X494" s="224"/>
      <c r="Y494" s="227"/>
      <c r="Z494" s="147"/>
      <c r="AA494" s="147"/>
      <c r="AB494" s="220"/>
      <c r="AC494" s="220"/>
      <c r="AD494" s="147"/>
      <c r="AE494" s="147"/>
      <c r="AF494" s="169"/>
      <c r="AG494" s="169"/>
      <c r="AH494" s="150"/>
      <c r="AI494" s="147"/>
      <c r="AJ494" s="147"/>
      <c r="AK494" s="147"/>
      <c r="AL494" s="147"/>
      <c r="AM494" s="147"/>
      <c r="AN494" s="147"/>
      <c r="AO494" s="147"/>
      <c r="AP494" s="147"/>
      <c r="AQ494" s="147"/>
      <c r="AR494" s="147"/>
      <c r="AS494" s="147"/>
      <c r="AT494" s="147"/>
      <c r="AU494" s="147"/>
      <c r="AV494" s="147"/>
      <c r="AW494" s="147"/>
    </row>
    <row r="495" spans="1:49" s="18" customFormat="1" ht="22.15" customHeight="1" x14ac:dyDescent="0.25">
      <c r="A495" s="183"/>
      <c r="B495" s="213"/>
      <c r="C495" s="148"/>
      <c r="D495" s="213"/>
      <c r="E495" s="151"/>
      <c r="F495" s="148"/>
      <c r="G495" s="151"/>
      <c r="H495" s="213"/>
      <c r="I495" s="213"/>
      <c r="J495" s="222"/>
      <c r="K495" s="155"/>
      <c r="L495" s="155"/>
      <c r="M495" s="6" t="s">
        <v>75</v>
      </c>
      <c r="N495" s="6" t="s">
        <v>77</v>
      </c>
      <c r="O495" s="6" t="s">
        <v>77</v>
      </c>
      <c r="P495" s="10" t="s">
        <v>64</v>
      </c>
      <c r="Q495" s="6" t="s">
        <v>75</v>
      </c>
      <c r="R495" s="6" t="s">
        <v>77</v>
      </c>
      <c r="S495" s="6" t="s">
        <v>77</v>
      </c>
      <c r="T495" s="6" t="s">
        <v>77</v>
      </c>
      <c r="U495" s="10" t="s">
        <v>64</v>
      </c>
      <c r="V495" s="174"/>
      <c r="W495" s="170"/>
      <c r="X495" s="225"/>
      <c r="Y495" s="228"/>
      <c r="Z495" s="148"/>
      <c r="AA495" s="148"/>
      <c r="AB495" s="221"/>
      <c r="AC495" s="221"/>
      <c r="AD495" s="148"/>
      <c r="AE495" s="148"/>
      <c r="AF495" s="170"/>
      <c r="AG495" s="170"/>
      <c r="AH495" s="151"/>
      <c r="AI495" s="148"/>
      <c r="AJ495" s="148"/>
      <c r="AK495" s="148"/>
      <c r="AL495" s="148"/>
      <c r="AM495" s="148"/>
      <c r="AN495" s="148"/>
      <c r="AO495" s="148"/>
      <c r="AP495" s="148"/>
      <c r="AQ495" s="148"/>
      <c r="AR495" s="148"/>
      <c r="AS495" s="148"/>
      <c r="AT495" s="148"/>
      <c r="AU495" s="148"/>
      <c r="AV495" s="148"/>
      <c r="AW495" s="148"/>
    </row>
    <row r="496" spans="1:49" s="18" customFormat="1" ht="22.15" customHeight="1" x14ac:dyDescent="0.25">
      <c r="A496" s="149" t="s">
        <v>53</v>
      </c>
      <c r="B496" s="149" t="s">
        <v>80</v>
      </c>
      <c r="C496" s="149">
        <v>2016</v>
      </c>
      <c r="D496" s="149" t="s">
        <v>569</v>
      </c>
      <c r="E496" s="149">
        <v>261</v>
      </c>
      <c r="F496" s="149" t="s">
        <v>56</v>
      </c>
      <c r="G496" s="149" t="s">
        <v>57</v>
      </c>
      <c r="H496" s="149" t="s">
        <v>58</v>
      </c>
      <c r="I496" s="149" t="s">
        <v>58</v>
      </c>
      <c r="J496" s="149" t="s">
        <v>125</v>
      </c>
      <c r="K496" s="171" t="s">
        <v>93</v>
      </c>
      <c r="L496" s="171" t="s">
        <v>93</v>
      </c>
      <c r="M496" s="6" t="s">
        <v>75</v>
      </c>
      <c r="N496" s="6" t="s">
        <v>77</v>
      </c>
      <c r="O496" s="6" t="s">
        <v>77</v>
      </c>
      <c r="P496" s="10" t="s">
        <v>591</v>
      </c>
      <c r="Q496" s="12">
        <v>80040</v>
      </c>
      <c r="R496" s="6" t="s">
        <v>77</v>
      </c>
      <c r="S496" s="6" t="s">
        <v>77</v>
      </c>
      <c r="T496" s="6" t="s">
        <v>77</v>
      </c>
      <c r="U496" s="10" t="s">
        <v>121</v>
      </c>
      <c r="V496" s="172" t="s">
        <v>592</v>
      </c>
      <c r="W496" s="229">
        <v>42528</v>
      </c>
      <c r="X496" s="178">
        <f>Y496/1.16</f>
        <v>69000</v>
      </c>
      <c r="Y496" s="178">
        <v>80040</v>
      </c>
      <c r="Z496" s="181" t="s">
        <v>67</v>
      </c>
      <c r="AA496" s="181" t="s">
        <v>68</v>
      </c>
      <c r="AB496" s="181" t="s">
        <v>69</v>
      </c>
      <c r="AC496" s="181" t="s">
        <v>70</v>
      </c>
      <c r="AD496" s="181" t="s">
        <v>125</v>
      </c>
      <c r="AE496" s="181" t="s">
        <v>71</v>
      </c>
      <c r="AF496" s="184">
        <v>42528</v>
      </c>
      <c r="AG496" s="184">
        <v>42528</v>
      </c>
      <c r="AH496" s="149" t="s">
        <v>57</v>
      </c>
      <c r="AI496" s="149" t="s">
        <v>72</v>
      </c>
      <c r="AJ496" s="149" t="s">
        <v>73</v>
      </c>
      <c r="AK496" s="149" t="s">
        <v>72</v>
      </c>
      <c r="AL496" s="149" t="s">
        <v>72</v>
      </c>
      <c r="AM496" s="149" t="s">
        <v>72</v>
      </c>
      <c r="AN496" s="149" t="s">
        <v>72</v>
      </c>
      <c r="AO496" s="149" t="s">
        <v>74</v>
      </c>
      <c r="AP496" s="149" t="s">
        <v>74</v>
      </c>
      <c r="AQ496" s="149" t="s">
        <v>74</v>
      </c>
      <c r="AR496" s="149" t="s">
        <v>74</v>
      </c>
      <c r="AS496" s="149" t="s">
        <v>74</v>
      </c>
      <c r="AT496" s="149" t="s">
        <v>74</v>
      </c>
      <c r="AU496" s="149" t="s">
        <v>74</v>
      </c>
      <c r="AV496" s="149" t="s">
        <v>74</v>
      </c>
      <c r="AW496" s="149" t="s">
        <v>74</v>
      </c>
    </row>
    <row r="497" spans="1:49" s="18" customFormat="1" ht="22.15" customHeight="1" x14ac:dyDescent="0.25">
      <c r="A497" s="150"/>
      <c r="B497" s="150"/>
      <c r="C497" s="150"/>
      <c r="D497" s="150"/>
      <c r="E497" s="150"/>
      <c r="F497" s="150"/>
      <c r="G497" s="150"/>
      <c r="H497" s="150"/>
      <c r="I497" s="150"/>
      <c r="J497" s="150"/>
      <c r="K497" s="171"/>
      <c r="L497" s="171"/>
      <c r="M497" s="6" t="s">
        <v>75</v>
      </c>
      <c r="N497" s="6" t="s">
        <v>77</v>
      </c>
      <c r="O497" s="6" t="s">
        <v>77</v>
      </c>
      <c r="P497" s="10" t="s">
        <v>112</v>
      </c>
      <c r="Q497" s="12">
        <f>84000*1.16</f>
        <v>97440</v>
      </c>
      <c r="R497" s="6" t="s">
        <v>77</v>
      </c>
      <c r="S497" s="6" t="s">
        <v>77</v>
      </c>
      <c r="T497" s="6" t="s">
        <v>77</v>
      </c>
      <c r="U497" s="10" t="s">
        <v>64</v>
      </c>
      <c r="V497" s="173"/>
      <c r="W497" s="230"/>
      <c r="X497" s="179"/>
      <c r="Y497" s="179"/>
      <c r="Z497" s="182"/>
      <c r="AA497" s="182"/>
      <c r="AB497" s="182"/>
      <c r="AC497" s="182"/>
      <c r="AD497" s="182"/>
      <c r="AE497" s="182"/>
      <c r="AF497" s="185"/>
      <c r="AG497" s="185"/>
      <c r="AH497" s="150"/>
      <c r="AI497" s="150"/>
      <c r="AJ497" s="150"/>
      <c r="AK497" s="150"/>
      <c r="AL497" s="150"/>
      <c r="AM497" s="150"/>
      <c r="AN497" s="150"/>
      <c r="AO497" s="150"/>
      <c r="AP497" s="150"/>
      <c r="AQ497" s="150"/>
      <c r="AR497" s="150"/>
      <c r="AS497" s="150"/>
      <c r="AT497" s="150"/>
      <c r="AU497" s="150"/>
      <c r="AV497" s="150"/>
      <c r="AW497" s="150"/>
    </row>
    <row r="498" spans="1:49" s="18" customFormat="1" ht="22.15" customHeight="1" x14ac:dyDescent="0.25">
      <c r="A498" s="150"/>
      <c r="B498" s="150"/>
      <c r="C498" s="150"/>
      <c r="D498" s="150"/>
      <c r="E498" s="150"/>
      <c r="F498" s="150"/>
      <c r="G498" s="150"/>
      <c r="H498" s="150"/>
      <c r="I498" s="150"/>
      <c r="J498" s="150"/>
      <c r="K498" s="171"/>
      <c r="L498" s="171"/>
      <c r="M498" s="6" t="s">
        <v>75</v>
      </c>
      <c r="N498" s="6" t="s">
        <v>77</v>
      </c>
      <c r="O498" s="6" t="s">
        <v>77</v>
      </c>
      <c r="P498" s="10" t="s">
        <v>593</v>
      </c>
      <c r="Q498" s="12">
        <f>75980*1.16</f>
        <v>88136.799999999988</v>
      </c>
      <c r="R498" s="6" t="s">
        <v>77</v>
      </c>
      <c r="S498" s="6" t="s">
        <v>77</v>
      </c>
      <c r="T498" s="6" t="s">
        <v>77</v>
      </c>
      <c r="U498" s="10" t="s">
        <v>64</v>
      </c>
      <c r="V498" s="173"/>
      <c r="W498" s="230"/>
      <c r="X498" s="179"/>
      <c r="Y498" s="179"/>
      <c r="Z498" s="182"/>
      <c r="AA498" s="182"/>
      <c r="AB498" s="182"/>
      <c r="AC498" s="182"/>
      <c r="AD498" s="182"/>
      <c r="AE498" s="182"/>
      <c r="AF498" s="185"/>
      <c r="AG498" s="185"/>
      <c r="AH498" s="150"/>
      <c r="AI498" s="150"/>
      <c r="AJ498" s="150"/>
      <c r="AK498" s="150"/>
      <c r="AL498" s="150"/>
      <c r="AM498" s="150"/>
      <c r="AN498" s="150"/>
      <c r="AO498" s="150"/>
      <c r="AP498" s="150"/>
      <c r="AQ498" s="150"/>
      <c r="AR498" s="150"/>
      <c r="AS498" s="150"/>
      <c r="AT498" s="150"/>
      <c r="AU498" s="150"/>
      <c r="AV498" s="150"/>
      <c r="AW498" s="150"/>
    </row>
    <row r="499" spans="1:49" s="18" customFormat="1" ht="24.6" customHeight="1" x14ac:dyDescent="0.25">
      <c r="A499" s="151"/>
      <c r="B499" s="151"/>
      <c r="C499" s="151"/>
      <c r="D499" s="151"/>
      <c r="E499" s="151"/>
      <c r="F499" s="151"/>
      <c r="G499" s="151"/>
      <c r="H499" s="151"/>
      <c r="I499" s="151"/>
      <c r="J499" s="151"/>
      <c r="K499" s="171"/>
      <c r="L499" s="171"/>
      <c r="M499" s="6" t="s">
        <v>75</v>
      </c>
      <c r="N499" s="6" t="s">
        <v>77</v>
      </c>
      <c r="O499" s="6" t="s">
        <v>77</v>
      </c>
      <c r="P499" s="10" t="s">
        <v>64</v>
      </c>
      <c r="Q499" s="6" t="s">
        <v>75</v>
      </c>
      <c r="R499" s="6" t="s">
        <v>77</v>
      </c>
      <c r="S499" s="6" t="s">
        <v>77</v>
      </c>
      <c r="T499" s="6" t="s">
        <v>77</v>
      </c>
      <c r="U499" s="10" t="s">
        <v>64</v>
      </c>
      <c r="V499" s="174"/>
      <c r="W499" s="231"/>
      <c r="X499" s="180"/>
      <c r="Y499" s="180"/>
      <c r="Z499" s="183"/>
      <c r="AA499" s="183"/>
      <c r="AB499" s="183"/>
      <c r="AC499" s="183"/>
      <c r="AD499" s="183"/>
      <c r="AE499" s="183"/>
      <c r="AF499" s="186"/>
      <c r="AG499" s="186"/>
      <c r="AH499" s="151"/>
      <c r="AI499" s="151"/>
      <c r="AJ499" s="151"/>
      <c r="AK499" s="151"/>
      <c r="AL499" s="151"/>
      <c r="AM499" s="151"/>
      <c r="AN499" s="151"/>
      <c r="AO499" s="151"/>
      <c r="AP499" s="151"/>
      <c r="AQ499" s="151"/>
      <c r="AR499" s="151"/>
      <c r="AS499" s="151"/>
      <c r="AT499" s="151"/>
      <c r="AU499" s="151"/>
      <c r="AV499" s="151"/>
      <c r="AW499" s="151"/>
    </row>
    <row r="500" spans="1:49" s="18" customFormat="1" ht="22.15" customHeight="1" x14ac:dyDescent="0.25">
      <c r="A500" s="181" t="s">
        <v>53</v>
      </c>
      <c r="B500" s="211" t="s">
        <v>80</v>
      </c>
      <c r="C500" s="146">
        <v>2016</v>
      </c>
      <c r="D500" s="211" t="s">
        <v>569</v>
      </c>
      <c r="E500" s="149">
        <v>283</v>
      </c>
      <c r="F500" s="146" t="s">
        <v>56</v>
      </c>
      <c r="G500" s="149" t="s">
        <v>57</v>
      </c>
      <c r="H500" s="211" t="s">
        <v>58</v>
      </c>
      <c r="I500" s="211" t="s">
        <v>58</v>
      </c>
      <c r="J500" s="222" t="s">
        <v>545</v>
      </c>
      <c r="K500" s="155" t="s">
        <v>93</v>
      </c>
      <c r="L500" s="155" t="s">
        <v>93</v>
      </c>
      <c r="M500" s="6" t="s">
        <v>257</v>
      </c>
      <c r="N500" s="6" t="s">
        <v>258</v>
      </c>
      <c r="O500" s="6" t="s">
        <v>589</v>
      </c>
      <c r="P500" s="10" t="s">
        <v>64</v>
      </c>
      <c r="Q500" s="6" t="s">
        <v>75</v>
      </c>
      <c r="R500" s="6" t="s">
        <v>257</v>
      </c>
      <c r="S500" s="6" t="s">
        <v>258</v>
      </c>
      <c r="T500" s="6" t="s">
        <v>589</v>
      </c>
      <c r="U500" s="10" t="s">
        <v>64</v>
      </c>
      <c r="V500" s="172" t="s">
        <v>594</v>
      </c>
      <c r="W500" s="168">
        <v>42529</v>
      </c>
      <c r="X500" s="223">
        <v>291.41000000000003</v>
      </c>
      <c r="Y500" s="226">
        <v>338.04</v>
      </c>
      <c r="Z500" s="146" t="s">
        <v>67</v>
      </c>
      <c r="AA500" s="146" t="s">
        <v>68</v>
      </c>
      <c r="AB500" s="219" t="s">
        <v>69</v>
      </c>
      <c r="AC500" s="219" t="s">
        <v>70</v>
      </c>
      <c r="AD500" s="146" t="s">
        <v>588</v>
      </c>
      <c r="AE500" s="146" t="s">
        <v>71</v>
      </c>
      <c r="AF500" s="168">
        <v>42529</v>
      </c>
      <c r="AG500" s="168">
        <v>42534</v>
      </c>
      <c r="AH500" s="149" t="s">
        <v>57</v>
      </c>
      <c r="AI500" s="146" t="s">
        <v>72</v>
      </c>
      <c r="AJ500" s="146" t="s">
        <v>73</v>
      </c>
      <c r="AK500" s="146" t="s">
        <v>72</v>
      </c>
      <c r="AL500" s="146" t="s">
        <v>72</v>
      </c>
      <c r="AM500" s="146" t="s">
        <v>72</v>
      </c>
      <c r="AN500" s="146" t="s">
        <v>72</v>
      </c>
      <c r="AO500" s="146" t="s">
        <v>74</v>
      </c>
      <c r="AP500" s="146" t="s">
        <v>74</v>
      </c>
      <c r="AQ500" s="146" t="s">
        <v>74</v>
      </c>
      <c r="AR500" s="146" t="s">
        <v>74</v>
      </c>
      <c r="AS500" s="146" t="s">
        <v>74</v>
      </c>
      <c r="AT500" s="146" t="s">
        <v>74</v>
      </c>
      <c r="AU500" s="146" t="s">
        <v>74</v>
      </c>
      <c r="AV500" s="146" t="s">
        <v>74</v>
      </c>
      <c r="AW500" s="146" t="s">
        <v>74</v>
      </c>
    </row>
    <row r="501" spans="1:49" s="18" customFormat="1" ht="22.15" customHeight="1" x14ac:dyDescent="0.25">
      <c r="A501" s="182"/>
      <c r="B501" s="212"/>
      <c r="C501" s="147"/>
      <c r="D501" s="212"/>
      <c r="E501" s="150"/>
      <c r="F501" s="147"/>
      <c r="G501" s="150"/>
      <c r="H501" s="212"/>
      <c r="I501" s="212"/>
      <c r="J501" s="222"/>
      <c r="K501" s="155"/>
      <c r="L501" s="155"/>
      <c r="M501" s="6" t="s">
        <v>75</v>
      </c>
      <c r="N501" s="6" t="s">
        <v>77</v>
      </c>
      <c r="O501" s="6" t="s">
        <v>77</v>
      </c>
      <c r="P501" s="10" t="s">
        <v>64</v>
      </c>
      <c r="Q501" s="6" t="s">
        <v>75</v>
      </c>
      <c r="R501" s="6" t="s">
        <v>77</v>
      </c>
      <c r="S501" s="6" t="s">
        <v>77</v>
      </c>
      <c r="T501" s="6" t="s">
        <v>77</v>
      </c>
      <c r="U501" s="10" t="s">
        <v>64</v>
      </c>
      <c r="V501" s="173"/>
      <c r="W501" s="169"/>
      <c r="X501" s="224"/>
      <c r="Y501" s="227"/>
      <c r="Z501" s="147"/>
      <c r="AA501" s="147"/>
      <c r="AB501" s="220"/>
      <c r="AC501" s="220"/>
      <c r="AD501" s="147"/>
      <c r="AE501" s="147"/>
      <c r="AF501" s="169"/>
      <c r="AG501" s="169"/>
      <c r="AH501" s="150"/>
      <c r="AI501" s="147"/>
      <c r="AJ501" s="147"/>
      <c r="AK501" s="147"/>
      <c r="AL501" s="147"/>
      <c r="AM501" s="147"/>
      <c r="AN501" s="147"/>
      <c r="AO501" s="147"/>
      <c r="AP501" s="147"/>
      <c r="AQ501" s="147"/>
      <c r="AR501" s="147"/>
      <c r="AS501" s="147"/>
      <c r="AT501" s="147"/>
      <c r="AU501" s="147"/>
      <c r="AV501" s="147"/>
      <c r="AW501" s="147"/>
    </row>
    <row r="502" spans="1:49" s="18" customFormat="1" ht="22.15" customHeight="1" x14ac:dyDescent="0.25">
      <c r="A502" s="183"/>
      <c r="B502" s="213"/>
      <c r="C502" s="148"/>
      <c r="D502" s="213"/>
      <c r="E502" s="151"/>
      <c r="F502" s="148"/>
      <c r="G502" s="151"/>
      <c r="H502" s="213"/>
      <c r="I502" s="213"/>
      <c r="J502" s="222"/>
      <c r="K502" s="155"/>
      <c r="L502" s="155"/>
      <c r="M502" s="6" t="s">
        <v>75</v>
      </c>
      <c r="N502" s="6" t="s">
        <v>77</v>
      </c>
      <c r="O502" s="6" t="s">
        <v>77</v>
      </c>
      <c r="P502" s="10" t="s">
        <v>64</v>
      </c>
      <c r="Q502" s="6" t="s">
        <v>75</v>
      </c>
      <c r="R502" s="6" t="s">
        <v>77</v>
      </c>
      <c r="S502" s="6" t="s">
        <v>77</v>
      </c>
      <c r="T502" s="6" t="s">
        <v>77</v>
      </c>
      <c r="U502" s="10" t="s">
        <v>64</v>
      </c>
      <c r="V502" s="174"/>
      <c r="W502" s="170"/>
      <c r="X502" s="225"/>
      <c r="Y502" s="228"/>
      <c r="Z502" s="148"/>
      <c r="AA502" s="148"/>
      <c r="AB502" s="221"/>
      <c r="AC502" s="221"/>
      <c r="AD502" s="148"/>
      <c r="AE502" s="148"/>
      <c r="AF502" s="170"/>
      <c r="AG502" s="170"/>
      <c r="AH502" s="151"/>
      <c r="AI502" s="148"/>
      <c r="AJ502" s="148"/>
      <c r="AK502" s="148"/>
      <c r="AL502" s="148"/>
      <c r="AM502" s="148"/>
      <c r="AN502" s="148"/>
      <c r="AO502" s="148"/>
      <c r="AP502" s="148"/>
      <c r="AQ502" s="148"/>
      <c r="AR502" s="148"/>
      <c r="AS502" s="148"/>
      <c r="AT502" s="148"/>
      <c r="AU502" s="148"/>
      <c r="AV502" s="148"/>
      <c r="AW502" s="148"/>
    </row>
    <row r="503" spans="1:49" s="18" customFormat="1" ht="22.15" customHeight="1" x14ac:dyDescent="0.25">
      <c r="A503" s="149" t="s">
        <v>53</v>
      </c>
      <c r="B503" s="149" t="s">
        <v>54</v>
      </c>
      <c r="C503" s="149">
        <v>2016</v>
      </c>
      <c r="D503" s="149" t="s">
        <v>569</v>
      </c>
      <c r="E503" s="149">
        <v>322</v>
      </c>
      <c r="F503" s="149" t="s">
        <v>56</v>
      </c>
      <c r="G503" s="149" t="s">
        <v>57</v>
      </c>
      <c r="H503" s="149" t="s">
        <v>58</v>
      </c>
      <c r="I503" s="149" t="s">
        <v>58</v>
      </c>
      <c r="J503" s="149" t="s">
        <v>59</v>
      </c>
      <c r="K503" s="171" t="s">
        <v>60</v>
      </c>
      <c r="L503" s="171" t="s">
        <v>60</v>
      </c>
      <c r="M503" s="6" t="s">
        <v>61</v>
      </c>
      <c r="N503" s="6" t="s">
        <v>62</v>
      </c>
      <c r="O503" s="6" t="s">
        <v>63</v>
      </c>
      <c r="P503" s="10" t="s">
        <v>64</v>
      </c>
      <c r="Q503" s="12">
        <v>21460</v>
      </c>
      <c r="R503" s="6" t="s">
        <v>61</v>
      </c>
      <c r="S503" s="6" t="s">
        <v>62</v>
      </c>
      <c r="T503" s="6" t="s">
        <v>63</v>
      </c>
      <c r="U503" s="10" t="s">
        <v>64</v>
      </c>
      <c r="V503" s="172" t="s">
        <v>595</v>
      </c>
      <c r="W503" s="175">
        <v>42531</v>
      </c>
      <c r="X503" s="178">
        <f>Y503/1.16</f>
        <v>18500</v>
      </c>
      <c r="Y503" s="178">
        <v>21460</v>
      </c>
      <c r="Z503" s="181" t="s">
        <v>67</v>
      </c>
      <c r="AA503" s="181" t="s">
        <v>68</v>
      </c>
      <c r="AB503" s="181" t="s">
        <v>69</v>
      </c>
      <c r="AC503" s="181" t="s">
        <v>70</v>
      </c>
      <c r="AD503" s="181" t="s">
        <v>132</v>
      </c>
      <c r="AE503" s="181" t="s">
        <v>71</v>
      </c>
      <c r="AF503" s="184">
        <v>42531</v>
      </c>
      <c r="AG503" s="184">
        <v>42534</v>
      </c>
      <c r="AH503" s="149" t="s">
        <v>57</v>
      </c>
      <c r="AI503" s="149" t="s">
        <v>72</v>
      </c>
      <c r="AJ503" s="149" t="s">
        <v>73</v>
      </c>
      <c r="AK503" s="149" t="s">
        <v>72</v>
      </c>
      <c r="AL503" s="149" t="s">
        <v>72</v>
      </c>
      <c r="AM503" s="149" t="s">
        <v>72</v>
      </c>
      <c r="AN503" s="149" t="s">
        <v>72</v>
      </c>
      <c r="AO503" s="149" t="s">
        <v>74</v>
      </c>
      <c r="AP503" s="149" t="s">
        <v>74</v>
      </c>
      <c r="AQ503" s="149" t="s">
        <v>74</v>
      </c>
      <c r="AR503" s="149" t="s">
        <v>74</v>
      </c>
      <c r="AS503" s="149" t="s">
        <v>74</v>
      </c>
      <c r="AT503" s="149" t="s">
        <v>74</v>
      </c>
      <c r="AU503" s="149" t="s">
        <v>74</v>
      </c>
      <c r="AV503" s="149" t="s">
        <v>74</v>
      </c>
      <c r="AW503" s="149" t="s">
        <v>74</v>
      </c>
    </row>
    <row r="504" spans="1:49" s="18" customFormat="1" ht="22.15" customHeight="1" x14ac:dyDescent="0.25">
      <c r="A504" s="150"/>
      <c r="B504" s="150"/>
      <c r="C504" s="150"/>
      <c r="D504" s="150"/>
      <c r="E504" s="150"/>
      <c r="F504" s="150"/>
      <c r="G504" s="150"/>
      <c r="H504" s="150"/>
      <c r="I504" s="150"/>
      <c r="J504" s="150"/>
      <c r="K504" s="171"/>
      <c r="L504" s="171"/>
      <c r="M504" s="6" t="s">
        <v>75</v>
      </c>
      <c r="N504" s="6" t="s">
        <v>77</v>
      </c>
      <c r="O504" s="6" t="s">
        <v>77</v>
      </c>
      <c r="P504" s="10" t="s">
        <v>64</v>
      </c>
      <c r="Q504" s="6" t="s">
        <v>75</v>
      </c>
      <c r="R504" s="6" t="s">
        <v>77</v>
      </c>
      <c r="S504" s="6" t="s">
        <v>77</v>
      </c>
      <c r="T504" s="6" t="s">
        <v>77</v>
      </c>
      <c r="U504" s="10" t="s">
        <v>64</v>
      </c>
      <c r="V504" s="173"/>
      <c r="W504" s="176"/>
      <c r="X504" s="179"/>
      <c r="Y504" s="179"/>
      <c r="Z504" s="182"/>
      <c r="AA504" s="182"/>
      <c r="AB504" s="182"/>
      <c r="AC504" s="182"/>
      <c r="AD504" s="182"/>
      <c r="AE504" s="182"/>
      <c r="AF504" s="185"/>
      <c r="AG504" s="185"/>
      <c r="AH504" s="150"/>
      <c r="AI504" s="150"/>
      <c r="AJ504" s="150"/>
      <c r="AK504" s="150"/>
      <c r="AL504" s="150"/>
      <c r="AM504" s="150"/>
      <c r="AN504" s="150"/>
      <c r="AO504" s="150"/>
      <c r="AP504" s="150"/>
      <c r="AQ504" s="150"/>
      <c r="AR504" s="150"/>
      <c r="AS504" s="150"/>
      <c r="AT504" s="150"/>
      <c r="AU504" s="150"/>
      <c r="AV504" s="150"/>
      <c r="AW504" s="150"/>
    </row>
    <row r="505" spans="1:49" s="18" customFormat="1" ht="22.15" customHeight="1" x14ac:dyDescent="0.25">
      <c r="A505" s="150"/>
      <c r="B505" s="150"/>
      <c r="C505" s="150"/>
      <c r="D505" s="150"/>
      <c r="E505" s="150"/>
      <c r="F505" s="150"/>
      <c r="G505" s="150"/>
      <c r="H505" s="150"/>
      <c r="I505" s="150"/>
      <c r="J505" s="150"/>
      <c r="K505" s="171"/>
      <c r="L505" s="171"/>
      <c r="M505" s="6" t="s">
        <v>75</v>
      </c>
      <c r="N505" s="6" t="s">
        <v>77</v>
      </c>
      <c r="O505" s="6" t="s">
        <v>77</v>
      </c>
      <c r="P505" s="10" t="s">
        <v>64</v>
      </c>
      <c r="Q505" s="6" t="s">
        <v>75</v>
      </c>
      <c r="R505" s="6" t="s">
        <v>77</v>
      </c>
      <c r="S505" s="6" t="s">
        <v>77</v>
      </c>
      <c r="T505" s="6" t="s">
        <v>77</v>
      </c>
      <c r="U505" s="10" t="s">
        <v>64</v>
      </c>
      <c r="V505" s="173"/>
      <c r="W505" s="176"/>
      <c r="X505" s="179"/>
      <c r="Y505" s="179"/>
      <c r="Z505" s="182"/>
      <c r="AA505" s="182"/>
      <c r="AB505" s="182"/>
      <c r="AC505" s="182"/>
      <c r="AD505" s="182"/>
      <c r="AE505" s="182"/>
      <c r="AF505" s="185"/>
      <c r="AG505" s="185"/>
      <c r="AH505" s="150"/>
      <c r="AI505" s="150"/>
      <c r="AJ505" s="150"/>
      <c r="AK505" s="150"/>
      <c r="AL505" s="150"/>
      <c r="AM505" s="150"/>
      <c r="AN505" s="150"/>
      <c r="AO505" s="150"/>
      <c r="AP505" s="150"/>
      <c r="AQ505" s="150"/>
      <c r="AR505" s="150"/>
      <c r="AS505" s="150"/>
      <c r="AT505" s="150"/>
      <c r="AU505" s="150"/>
      <c r="AV505" s="150"/>
      <c r="AW505" s="150"/>
    </row>
    <row r="506" spans="1:49" s="18" customFormat="1" ht="22.15" customHeight="1" x14ac:dyDescent="0.25">
      <c r="A506" s="151"/>
      <c r="B506" s="151"/>
      <c r="C506" s="151"/>
      <c r="D506" s="151"/>
      <c r="E506" s="151"/>
      <c r="F506" s="151"/>
      <c r="G506" s="151"/>
      <c r="H506" s="151"/>
      <c r="I506" s="151"/>
      <c r="J506" s="151"/>
      <c r="K506" s="171"/>
      <c r="L506" s="171"/>
      <c r="M506" s="6" t="s">
        <v>75</v>
      </c>
      <c r="N506" s="6" t="s">
        <v>77</v>
      </c>
      <c r="O506" s="6" t="s">
        <v>77</v>
      </c>
      <c r="P506" s="10" t="s">
        <v>64</v>
      </c>
      <c r="Q506" s="6" t="s">
        <v>75</v>
      </c>
      <c r="R506" s="6" t="s">
        <v>77</v>
      </c>
      <c r="S506" s="6" t="s">
        <v>77</v>
      </c>
      <c r="T506" s="6" t="s">
        <v>77</v>
      </c>
      <c r="U506" s="10" t="s">
        <v>64</v>
      </c>
      <c r="V506" s="174"/>
      <c r="W506" s="177"/>
      <c r="X506" s="180"/>
      <c r="Y506" s="180"/>
      <c r="Z506" s="183"/>
      <c r="AA506" s="183"/>
      <c r="AB506" s="183"/>
      <c r="AC506" s="183"/>
      <c r="AD506" s="183"/>
      <c r="AE506" s="183"/>
      <c r="AF506" s="186"/>
      <c r="AG506" s="186"/>
      <c r="AH506" s="151"/>
      <c r="AI506" s="151"/>
      <c r="AJ506" s="151"/>
      <c r="AK506" s="151"/>
      <c r="AL506" s="151"/>
      <c r="AM506" s="151"/>
      <c r="AN506" s="151"/>
      <c r="AO506" s="151"/>
      <c r="AP506" s="151"/>
      <c r="AQ506" s="151"/>
      <c r="AR506" s="151"/>
      <c r="AS506" s="151"/>
      <c r="AT506" s="151"/>
      <c r="AU506" s="151"/>
      <c r="AV506" s="151"/>
      <c r="AW506" s="151"/>
    </row>
    <row r="507" spans="1:49" s="18" customFormat="1" ht="22.15" customHeight="1" x14ac:dyDescent="0.25">
      <c r="A507" s="181" t="s">
        <v>53</v>
      </c>
      <c r="B507" s="211" t="s">
        <v>80</v>
      </c>
      <c r="C507" s="146">
        <v>2016</v>
      </c>
      <c r="D507" s="211" t="s">
        <v>569</v>
      </c>
      <c r="E507" s="149">
        <v>237</v>
      </c>
      <c r="F507" s="146" t="s">
        <v>56</v>
      </c>
      <c r="G507" s="149" t="s">
        <v>57</v>
      </c>
      <c r="H507" s="211" t="s">
        <v>58</v>
      </c>
      <c r="I507" s="211" t="s">
        <v>58</v>
      </c>
      <c r="J507" s="222" t="s">
        <v>293</v>
      </c>
      <c r="K507" s="155" t="s">
        <v>312</v>
      </c>
      <c r="L507" s="155" t="s">
        <v>312</v>
      </c>
      <c r="M507" s="6" t="s">
        <v>75</v>
      </c>
      <c r="N507" s="6" t="s">
        <v>77</v>
      </c>
      <c r="O507" s="6" t="s">
        <v>77</v>
      </c>
      <c r="P507" s="10" t="s">
        <v>276</v>
      </c>
      <c r="Q507" s="42">
        <v>280509.76</v>
      </c>
      <c r="R507" s="6" t="s">
        <v>77</v>
      </c>
      <c r="S507" s="6" t="s">
        <v>77</v>
      </c>
      <c r="T507" s="6" t="s">
        <v>77</v>
      </c>
      <c r="U507" s="10" t="s">
        <v>276</v>
      </c>
      <c r="V507" s="172" t="s">
        <v>596</v>
      </c>
      <c r="W507" s="168">
        <v>42534</v>
      </c>
      <c r="X507" s="223">
        <v>241818.76</v>
      </c>
      <c r="Y507" s="226">
        <v>280509.76</v>
      </c>
      <c r="Z507" s="146" t="s">
        <v>67</v>
      </c>
      <c r="AA507" s="146" t="s">
        <v>68</v>
      </c>
      <c r="AB507" s="219" t="s">
        <v>69</v>
      </c>
      <c r="AC507" s="219" t="s">
        <v>70</v>
      </c>
      <c r="AD507" s="146" t="s">
        <v>293</v>
      </c>
      <c r="AE507" s="146" t="s">
        <v>71</v>
      </c>
      <c r="AF507" s="168">
        <v>42534</v>
      </c>
      <c r="AG507" s="168">
        <v>42539</v>
      </c>
      <c r="AH507" s="149" t="s">
        <v>57</v>
      </c>
      <c r="AI507" s="146" t="s">
        <v>72</v>
      </c>
      <c r="AJ507" s="146" t="s">
        <v>73</v>
      </c>
      <c r="AK507" s="146" t="s">
        <v>72</v>
      </c>
      <c r="AL507" s="146" t="s">
        <v>72</v>
      </c>
      <c r="AM507" s="146" t="s">
        <v>72</v>
      </c>
      <c r="AN507" s="146" t="s">
        <v>72</v>
      </c>
      <c r="AO507" s="146" t="s">
        <v>74</v>
      </c>
      <c r="AP507" s="146" t="s">
        <v>74</v>
      </c>
      <c r="AQ507" s="146" t="s">
        <v>74</v>
      </c>
      <c r="AR507" s="146" t="s">
        <v>74</v>
      </c>
      <c r="AS507" s="146" t="s">
        <v>74</v>
      </c>
      <c r="AT507" s="146" t="s">
        <v>74</v>
      </c>
      <c r="AU507" s="146" t="s">
        <v>74</v>
      </c>
      <c r="AV507" s="146" t="s">
        <v>74</v>
      </c>
      <c r="AW507" s="146" t="s">
        <v>74</v>
      </c>
    </row>
    <row r="508" spans="1:49" s="18" customFormat="1" ht="22.15" customHeight="1" x14ac:dyDescent="0.25">
      <c r="A508" s="182"/>
      <c r="B508" s="212"/>
      <c r="C508" s="147"/>
      <c r="D508" s="212"/>
      <c r="E508" s="150"/>
      <c r="F508" s="147"/>
      <c r="G508" s="150"/>
      <c r="H508" s="212"/>
      <c r="I508" s="212"/>
      <c r="J508" s="222"/>
      <c r="K508" s="155"/>
      <c r="L508" s="155"/>
      <c r="M508" s="6" t="s">
        <v>75</v>
      </c>
      <c r="N508" s="6" t="s">
        <v>77</v>
      </c>
      <c r="O508" s="6" t="s">
        <v>77</v>
      </c>
      <c r="P508" s="10" t="s">
        <v>175</v>
      </c>
      <c r="Q508" s="42">
        <v>296855.59999999998</v>
      </c>
      <c r="R508" s="6" t="s">
        <v>77</v>
      </c>
      <c r="S508" s="6" t="s">
        <v>77</v>
      </c>
      <c r="T508" s="6" t="s">
        <v>77</v>
      </c>
      <c r="U508" s="10" t="s">
        <v>64</v>
      </c>
      <c r="V508" s="173"/>
      <c r="W508" s="169"/>
      <c r="X508" s="224"/>
      <c r="Y508" s="227"/>
      <c r="Z508" s="147"/>
      <c r="AA508" s="147"/>
      <c r="AB508" s="220"/>
      <c r="AC508" s="220"/>
      <c r="AD508" s="147"/>
      <c r="AE508" s="147"/>
      <c r="AF508" s="169"/>
      <c r="AG508" s="169"/>
      <c r="AH508" s="150"/>
      <c r="AI508" s="147"/>
      <c r="AJ508" s="147"/>
      <c r="AK508" s="147"/>
      <c r="AL508" s="147"/>
      <c r="AM508" s="147"/>
      <c r="AN508" s="147"/>
      <c r="AO508" s="147"/>
      <c r="AP508" s="147"/>
      <c r="AQ508" s="147"/>
      <c r="AR508" s="147"/>
      <c r="AS508" s="147"/>
      <c r="AT508" s="147"/>
      <c r="AU508" s="147"/>
      <c r="AV508" s="147"/>
      <c r="AW508" s="147"/>
    </row>
    <row r="509" spans="1:49" s="18" customFormat="1" ht="22.15" customHeight="1" x14ac:dyDescent="0.25">
      <c r="A509" s="183"/>
      <c r="B509" s="213"/>
      <c r="C509" s="148"/>
      <c r="D509" s="213"/>
      <c r="E509" s="151"/>
      <c r="F509" s="148"/>
      <c r="G509" s="151"/>
      <c r="H509" s="213"/>
      <c r="I509" s="213"/>
      <c r="J509" s="222"/>
      <c r="K509" s="155"/>
      <c r="L509" s="155"/>
      <c r="M509" s="6" t="s">
        <v>75</v>
      </c>
      <c r="N509" s="6" t="s">
        <v>77</v>
      </c>
      <c r="O509" s="6" t="s">
        <v>77</v>
      </c>
      <c r="P509" s="10" t="s">
        <v>112</v>
      </c>
      <c r="Q509" s="42">
        <v>311680.40000000002</v>
      </c>
      <c r="R509" s="6" t="s">
        <v>77</v>
      </c>
      <c r="S509" s="6" t="s">
        <v>77</v>
      </c>
      <c r="T509" s="6" t="s">
        <v>77</v>
      </c>
      <c r="U509" s="10" t="s">
        <v>64</v>
      </c>
      <c r="V509" s="174"/>
      <c r="W509" s="170"/>
      <c r="X509" s="225"/>
      <c r="Y509" s="228"/>
      <c r="Z509" s="148"/>
      <c r="AA509" s="148"/>
      <c r="AB509" s="221"/>
      <c r="AC509" s="221"/>
      <c r="AD509" s="148"/>
      <c r="AE509" s="148"/>
      <c r="AF509" s="170"/>
      <c r="AG509" s="170"/>
      <c r="AH509" s="151"/>
      <c r="AI509" s="148"/>
      <c r="AJ509" s="148"/>
      <c r="AK509" s="148"/>
      <c r="AL509" s="148"/>
      <c r="AM509" s="148"/>
      <c r="AN509" s="148"/>
      <c r="AO509" s="148"/>
      <c r="AP509" s="148"/>
      <c r="AQ509" s="148"/>
      <c r="AR509" s="148"/>
      <c r="AS509" s="148"/>
      <c r="AT509" s="148"/>
      <c r="AU509" s="148"/>
      <c r="AV509" s="148"/>
      <c r="AW509" s="148"/>
    </row>
    <row r="510" spans="1:49" s="18" customFormat="1" ht="22.15" customHeight="1" x14ac:dyDescent="0.25">
      <c r="A510" s="149" t="s">
        <v>53</v>
      </c>
      <c r="B510" s="146" t="s">
        <v>80</v>
      </c>
      <c r="C510" s="146">
        <v>2016</v>
      </c>
      <c r="D510" s="211" t="s">
        <v>569</v>
      </c>
      <c r="E510" s="149">
        <v>287</v>
      </c>
      <c r="F510" s="146" t="s">
        <v>56</v>
      </c>
      <c r="G510" s="149" t="s">
        <v>57</v>
      </c>
      <c r="H510" s="146" t="s">
        <v>58</v>
      </c>
      <c r="I510" s="146" t="s">
        <v>58</v>
      </c>
      <c r="J510" s="146" t="s">
        <v>597</v>
      </c>
      <c r="K510" s="146" t="s">
        <v>243</v>
      </c>
      <c r="L510" s="146" t="s">
        <v>243</v>
      </c>
      <c r="M510" s="6" t="s">
        <v>75</v>
      </c>
      <c r="N510" s="6" t="s">
        <v>77</v>
      </c>
      <c r="O510" s="6" t="s">
        <v>77</v>
      </c>
      <c r="P510" s="10" t="s">
        <v>205</v>
      </c>
      <c r="Q510" s="4">
        <v>141348</v>
      </c>
      <c r="R510" s="6" t="s">
        <v>77</v>
      </c>
      <c r="S510" s="6" t="s">
        <v>77</v>
      </c>
      <c r="T510" s="6" t="s">
        <v>77</v>
      </c>
      <c r="U510" s="10" t="s">
        <v>205</v>
      </c>
      <c r="V510" s="156" t="s">
        <v>598</v>
      </c>
      <c r="W510" s="159">
        <v>42534</v>
      </c>
      <c r="X510" s="162">
        <v>121851.72</v>
      </c>
      <c r="Y510" s="165">
        <v>141348</v>
      </c>
      <c r="Z510" s="146" t="s">
        <v>67</v>
      </c>
      <c r="AA510" s="146" t="s">
        <v>68</v>
      </c>
      <c r="AB510" s="146" t="s">
        <v>69</v>
      </c>
      <c r="AC510" s="146" t="s">
        <v>70</v>
      </c>
      <c r="AD510" s="146" t="s">
        <v>597</v>
      </c>
      <c r="AE510" s="146" t="s">
        <v>71</v>
      </c>
      <c r="AF510" s="168">
        <v>42534</v>
      </c>
      <c r="AG510" s="168">
        <v>42535</v>
      </c>
      <c r="AH510" s="149" t="s">
        <v>57</v>
      </c>
      <c r="AI510" s="146" t="s">
        <v>72</v>
      </c>
      <c r="AJ510" s="146" t="s">
        <v>73</v>
      </c>
      <c r="AK510" s="146" t="s">
        <v>72</v>
      </c>
      <c r="AL510" s="146" t="s">
        <v>72</v>
      </c>
      <c r="AM510" s="146" t="s">
        <v>72</v>
      </c>
      <c r="AN510" s="146" t="s">
        <v>72</v>
      </c>
      <c r="AO510" s="146" t="s">
        <v>74</v>
      </c>
      <c r="AP510" s="146" t="s">
        <v>74</v>
      </c>
      <c r="AQ510" s="146" t="s">
        <v>74</v>
      </c>
      <c r="AR510" s="146" t="s">
        <v>74</v>
      </c>
      <c r="AS510" s="146" t="s">
        <v>74</v>
      </c>
      <c r="AT510" s="146" t="s">
        <v>74</v>
      </c>
      <c r="AU510" s="146" t="s">
        <v>74</v>
      </c>
      <c r="AV510" s="146" t="s">
        <v>74</v>
      </c>
      <c r="AW510" s="146" t="s">
        <v>74</v>
      </c>
    </row>
    <row r="511" spans="1:49" s="18" customFormat="1" ht="22.15" customHeight="1" x14ac:dyDescent="0.25">
      <c r="A511" s="150"/>
      <c r="B511" s="147"/>
      <c r="C511" s="147"/>
      <c r="D511" s="212"/>
      <c r="E511" s="150"/>
      <c r="F511" s="147"/>
      <c r="G511" s="150"/>
      <c r="H511" s="147"/>
      <c r="I511" s="147"/>
      <c r="J511" s="147"/>
      <c r="K511" s="147"/>
      <c r="L511" s="147"/>
      <c r="M511" s="6" t="s">
        <v>75</v>
      </c>
      <c r="N511" s="6" t="s">
        <v>77</v>
      </c>
      <c r="O511" s="6" t="s">
        <v>77</v>
      </c>
      <c r="P511" s="10" t="s">
        <v>599</v>
      </c>
      <c r="Q511" s="4">
        <v>167040</v>
      </c>
      <c r="R511" s="6" t="s">
        <v>77</v>
      </c>
      <c r="S511" s="6" t="s">
        <v>77</v>
      </c>
      <c r="T511" s="6" t="s">
        <v>77</v>
      </c>
      <c r="U511" s="10" t="s">
        <v>64</v>
      </c>
      <c r="V511" s="157"/>
      <c r="W511" s="160"/>
      <c r="X511" s="163"/>
      <c r="Y511" s="166"/>
      <c r="Z511" s="147"/>
      <c r="AA511" s="147"/>
      <c r="AB511" s="147"/>
      <c r="AC511" s="147"/>
      <c r="AD511" s="147"/>
      <c r="AE511" s="147"/>
      <c r="AF511" s="169"/>
      <c r="AG511" s="169"/>
      <c r="AH511" s="150"/>
      <c r="AI511" s="147"/>
      <c r="AJ511" s="147"/>
      <c r="AK511" s="147"/>
      <c r="AL511" s="147"/>
      <c r="AM511" s="147"/>
      <c r="AN511" s="147"/>
      <c r="AO511" s="147"/>
      <c r="AP511" s="147"/>
      <c r="AQ511" s="147"/>
      <c r="AR511" s="147"/>
      <c r="AS511" s="147"/>
      <c r="AT511" s="147"/>
      <c r="AU511" s="147"/>
      <c r="AV511" s="147"/>
      <c r="AW511" s="147"/>
    </row>
    <row r="512" spans="1:49" s="18" customFormat="1" ht="22.15" customHeight="1" x14ac:dyDescent="0.25">
      <c r="A512" s="151"/>
      <c r="B512" s="148"/>
      <c r="C512" s="148"/>
      <c r="D512" s="213"/>
      <c r="E512" s="151"/>
      <c r="F512" s="148"/>
      <c r="G512" s="151"/>
      <c r="H512" s="148"/>
      <c r="I512" s="148"/>
      <c r="J512" s="148"/>
      <c r="K512" s="148"/>
      <c r="L512" s="148"/>
      <c r="M512" s="6" t="s">
        <v>75</v>
      </c>
      <c r="N512" s="6" t="s">
        <v>77</v>
      </c>
      <c r="O512" s="6" t="s">
        <v>77</v>
      </c>
      <c r="P512" s="10" t="s">
        <v>600</v>
      </c>
      <c r="Q512" s="4">
        <v>150057.60000000001</v>
      </c>
      <c r="R512" s="6" t="s">
        <v>77</v>
      </c>
      <c r="S512" s="6" t="s">
        <v>77</v>
      </c>
      <c r="T512" s="6" t="s">
        <v>77</v>
      </c>
      <c r="U512" s="10" t="s">
        <v>64</v>
      </c>
      <c r="V512" s="158"/>
      <c r="W512" s="161"/>
      <c r="X512" s="164"/>
      <c r="Y512" s="167"/>
      <c r="Z512" s="148"/>
      <c r="AA512" s="148"/>
      <c r="AB512" s="148"/>
      <c r="AC512" s="148"/>
      <c r="AD512" s="148"/>
      <c r="AE512" s="148"/>
      <c r="AF512" s="170"/>
      <c r="AG512" s="170"/>
      <c r="AH512" s="151"/>
      <c r="AI512" s="148"/>
      <c r="AJ512" s="148"/>
      <c r="AK512" s="148"/>
      <c r="AL512" s="148"/>
      <c r="AM512" s="148"/>
      <c r="AN512" s="148"/>
      <c r="AO512" s="148"/>
      <c r="AP512" s="148"/>
      <c r="AQ512" s="148"/>
      <c r="AR512" s="148"/>
      <c r="AS512" s="148"/>
      <c r="AT512" s="148"/>
      <c r="AU512" s="148"/>
      <c r="AV512" s="148"/>
      <c r="AW512" s="148"/>
    </row>
    <row r="513" spans="1:49" s="18" customFormat="1" ht="22.15" customHeight="1" x14ac:dyDescent="0.25">
      <c r="A513" s="149" t="s">
        <v>53</v>
      </c>
      <c r="B513" s="146" t="s">
        <v>80</v>
      </c>
      <c r="C513" s="146">
        <v>2016</v>
      </c>
      <c r="D513" s="211" t="s">
        <v>569</v>
      </c>
      <c r="E513" s="149">
        <v>288</v>
      </c>
      <c r="F513" s="146" t="s">
        <v>56</v>
      </c>
      <c r="G513" s="149" t="s">
        <v>57</v>
      </c>
      <c r="H513" s="146" t="s">
        <v>58</v>
      </c>
      <c r="I513" s="146" t="s">
        <v>58</v>
      </c>
      <c r="J513" s="146" t="s">
        <v>601</v>
      </c>
      <c r="K513" s="155" t="s">
        <v>93</v>
      </c>
      <c r="L513" s="155" t="s">
        <v>93</v>
      </c>
      <c r="M513" s="6" t="s">
        <v>75</v>
      </c>
      <c r="N513" s="6" t="s">
        <v>77</v>
      </c>
      <c r="O513" s="6" t="s">
        <v>77</v>
      </c>
      <c r="P513" s="10" t="s">
        <v>205</v>
      </c>
      <c r="Q513" s="4">
        <v>27608</v>
      </c>
      <c r="R513" s="6" t="s">
        <v>77</v>
      </c>
      <c r="S513" s="6" t="s">
        <v>77</v>
      </c>
      <c r="T513" s="6" t="s">
        <v>77</v>
      </c>
      <c r="U513" s="10" t="s">
        <v>205</v>
      </c>
      <c r="V513" s="156" t="s">
        <v>602</v>
      </c>
      <c r="W513" s="159">
        <v>42534</v>
      </c>
      <c r="X513" s="162">
        <v>23800</v>
      </c>
      <c r="Y513" s="165">
        <v>27608</v>
      </c>
      <c r="Z513" s="146" t="s">
        <v>67</v>
      </c>
      <c r="AA513" s="146" t="s">
        <v>68</v>
      </c>
      <c r="AB513" s="146" t="s">
        <v>69</v>
      </c>
      <c r="AC513" s="146" t="s">
        <v>70</v>
      </c>
      <c r="AD513" s="146" t="s">
        <v>601</v>
      </c>
      <c r="AE513" s="146" t="s">
        <v>71</v>
      </c>
      <c r="AF513" s="168">
        <v>42534</v>
      </c>
      <c r="AG513" s="168">
        <v>42535</v>
      </c>
      <c r="AH513" s="149" t="s">
        <v>57</v>
      </c>
      <c r="AI513" s="146" t="s">
        <v>72</v>
      </c>
      <c r="AJ513" s="146" t="s">
        <v>73</v>
      </c>
      <c r="AK513" s="146" t="s">
        <v>72</v>
      </c>
      <c r="AL513" s="146" t="s">
        <v>72</v>
      </c>
      <c r="AM513" s="146" t="s">
        <v>72</v>
      </c>
      <c r="AN513" s="146" t="s">
        <v>72</v>
      </c>
      <c r="AO513" s="146" t="s">
        <v>74</v>
      </c>
      <c r="AP513" s="146" t="s">
        <v>74</v>
      </c>
      <c r="AQ513" s="146" t="s">
        <v>74</v>
      </c>
      <c r="AR513" s="146" t="s">
        <v>74</v>
      </c>
      <c r="AS513" s="146" t="s">
        <v>74</v>
      </c>
      <c r="AT513" s="146" t="s">
        <v>74</v>
      </c>
      <c r="AU513" s="146" t="s">
        <v>74</v>
      </c>
      <c r="AV513" s="146" t="s">
        <v>74</v>
      </c>
      <c r="AW513" s="146" t="s">
        <v>74</v>
      </c>
    </row>
    <row r="514" spans="1:49" s="18" customFormat="1" ht="22.15" customHeight="1" x14ac:dyDescent="0.25">
      <c r="A514" s="150"/>
      <c r="B514" s="147"/>
      <c r="C514" s="147"/>
      <c r="D514" s="212"/>
      <c r="E514" s="150"/>
      <c r="F514" s="147"/>
      <c r="G514" s="150"/>
      <c r="H514" s="147"/>
      <c r="I514" s="147"/>
      <c r="J514" s="147"/>
      <c r="K514" s="155"/>
      <c r="L514" s="155"/>
      <c r="M514" s="6" t="s">
        <v>75</v>
      </c>
      <c r="N514" s="6" t="s">
        <v>77</v>
      </c>
      <c r="O514" s="6" t="s">
        <v>77</v>
      </c>
      <c r="P514" s="10" t="s">
        <v>599</v>
      </c>
      <c r="Q514" s="4">
        <v>32480</v>
      </c>
      <c r="R514" s="6" t="s">
        <v>77</v>
      </c>
      <c r="S514" s="6" t="s">
        <v>77</v>
      </c>
      <c r="T514" s="6" t="s">
        <v>77</v>
      </c>
      <c r="U514" s="10" t="s">
        <v>64</v>
      </c>
      <c r="V514" s="157"/>
      <c r="W514" s="160"/>
      <c r="X514" s="163"/>
      <c r="Y514" s="166"/>
      <c r="Z514" s="147"/>
      <c r="AA514" s="147"/>
      <c r="AB514" s="147"/>
      <c r="AC514" s="147"/>
      <c r="AD514" s="147"/>
      <c r="AE514" s="147"/>
      <c r="AF514" s="169"/>
      <c r="AG514" s="169"/>
      <c r="AH514" s="150"/>
      <c r="AI514" s="147"/>
      <c r="AJ514" s="147"/>
      <c r="AK514" s="147"/>
      <c r="AL514" s="147"/>
      <c r="AM514" s="147"/>
      <c r="AN514" s="147"/>
      <c r="AO514" s="147"/>
      <c r="AP514" s="147"/>
      <c r="AQ514" s="147"/>
      <c r="AR514" s="147"/>
      <c r="AS514" s="147"/>
      <c r="AT514" s="147"/>
      <c r="AU514" s="147"/>
      <c r="AV514" s="147"/>
      <c r="AW514" s="147"/>
    </row>
    <row r="515" spans="1:49" s="18" customFormat="1" ht="22.15" customHeight="1" x14ac:dyDescent="0.25">
      <c r="A515" s="151"/>
      <c r="B515" s="148"/>
      <c r="C515" s="148"/>
      <c r="D515" s="213"/>
      <c r="E515" s="151"/>
      <c r="F515" s="148"/>
      <c r="G515" s="151"/>
      <c r="H515" s="148"/>
      <c r="I515" s="148"/>
      <c r="J515" s="148"/>
      <c r="K515" s="155"/>
      <c r="L515" s="155"/>
      <c r="M515" s="6" t="s">
        <v>75</v>
      </c>
      <c r="N515" s="6" t="s">
        <v>77</v>
      </c>
      <c r="O515" s="6" t="s">
        <v>77</v>
      </c>
      <c r="P515" s="10" t="s">
        <v>600</v>
      </c>
      <c r="Q515" s="4">
        <v>31088</v>
      </c>
      <c r="R515" s="6" t="s">
        <v>77</v>
      </c>
      <c r="S515" s="6" t="s">
        <v>77</v>
      </c>
      <c r="T515" s="6" t="s">
        <v>77</v>
      </c>
      <c r="U515" s="10" t="s">
        <v>64</v>
      </c>
      <c r="V515" s="158"/>
      <c r="W515" s="161"/>
      <c r="X515" s="164"/>
      <c r="Y515" s="167"/>
      <c r="Z515" s="148"/>
      <c r="AA515" s="148"/>
      <c r="AB515" s="148"/>
      <c r="AC515" s="148"/>
      <c r="AD515" s="148"/>
      <c r="AE515" s="148"/>
      <c r="AF515" s="170"/>
      <c r="AG515" s="170"/>
      <c r="AH515" s="151"/>
      <c r="AI515" s="148"/>
      <c r="AJ515" s="148"/>
      <c r="AK515" s="148"/>
      <c r="AL515" s="148"/>
      <c r="AM515" s="148"/>
      <c r="AN515" s="148"/>
      <c r="AO515" s="148"/>
      <c r="AP515" s="148"/>
      <c r="AQ515" s="148"/>
      <c r="AR515" s="148"/>
      <c r="AS515" s="148"/>
      <c r="AT515" s="148"/>
      <c r="AU515" s="148"/>
      <c r="AV515" s="148"/>
      <c r="AW515" s="148"/>
    </row>
    <row r="516" spans="1:49" s="18" customFormat="1" ht="22.15" customHeight="1" x14ac:dyDescent="0.25">
      <c r="A516" s="149" t="s">
        <v>53</v>
      </c>
      <c r="B516" s="146" t="s">
        <v>54</v>
      </c>
      <c r="C516" s="146">
        <v>2016</v>
      </c>
      <c r="D516" s="211" t="s">
        <v>569</v>
      </c>
      <c r="E516" s="149">
        <v>289</v>
      </c>
      <c r="F516" s="146" t="s">
        <v>56</v>
      </c>
      <c r="G516" s="149" t="s">
        <v>57</v>
      </c>
      <c r="H516" s="146" t="s">
        <v>58</v>
      </c>
      <c r="I516" s="146" t="s">
        <v>58</v>
      </c>
      <c r="J516" s="146" t="s">
        <v>603</v>
      </c>
      <c r="K516" s="155" t="s">
        <v>93</v>
      </c>
      <c r="L516" s="155" t="s">
        <v>93</v>
      </c>
      <c r="M516" s="6" t="s">
        <v>75</v>
      </c>
      <c r="N516" s="6" t="s">
        <v>77</v>
      </c>
      <c r="O516" s="6" t="s">
        <v>77</v>
      </c>
      <c r="P516" s="10" t="s">
        <v>205</v>
      </c>
      <c r="Q516" s="4">
        <v>61224.800000000003</v>
      </c>
      <c r="R516" s="6" t="s">
        <v>77</v>
      </c>
      <c r="S516" s="6" t="s">
        <v>77</v>
      </c>
      <c r="T516" s="6" t="s">
        <v>77</v>
      </c>
      <c r="U516" s="10" t="s">
        <v>205</v>
      </c>
      <c r="V516" s="156" t="s">
        <v>604</v>
      </c>
      <c r="W516" s="159">
        <v>42534</v>
      </c>
      <c r="X516" s="162">
        <v>52780</v>
      </c>
      <c r="Y516" s="165">
        <v>61224.800000000003</v>
      </c>
      <c r="Z516" s="146" t="s">
        <v>67</v>
      </c>
      <c r="AA516" s="146" t="s">
        <v>68</v>
      </c>
      <c r="AB516" s="146" t="s">
        <v>69</v>
      </c>
      <c r="AC516" s="146" t="s">
        <v>70</v>
      </c>
      <c r="AD516" s="146" t="s">
        <v>601</v>
      </c>
      <c r="AE516" s="146" t="s">
        <v>71</v>
      </c>
      <c r="AF516" s="168">
        <v>42534</v>
      </c>
      <c r="AG516" s="168">
        <v>42535</v>
      </c>
      <c r="AH516" s="149" t="s">
        <v>57</v>
      </c>
      <c r="AI516" s="146" t="s">
        <v>72</v>
      </c>
      <c r="AJ516" s="146" t="s">
        <v>73</v>
      </c>
      <c r="AK516" s="146" t="s">
        <v>72</v>
      </c>
      <c r="AL516" s="146" t="s">
        <v>72</v>
      </c>
      <c r="AM516" s="146" t="s">
        <v>72</v>
      </c>
      <c r="AN516" s="146" t="s">
        <v>72</v>
      </c>
      <c r="AO516" s="146" t="s">
        <v>74</v>
      </c>
      <c r="AP516" s="146" t="s">
        <v>74</v>
      </c>
      <c r="AQ516" s="146" t="s">
        <v>74</v>
      </c>
      <c r="AR516" s="146" t="s">
        <v>74</v>
      </c>
      <c r="AS516" s="146" t="s">
        <v>74</v>
      </c>
      <c r="AT516" s="146" t="s">
        <v>74</v>
      </c>
      <c r="AU516" s="146" t="s">
        <v>74</v>
      </c>
      <c r="AV516" s="146" t="s">
        <v>74</v>
      </c>
      <c r="AW516" s="146" t="s">
        <v>74</v>
      </c>
    </row>
    <row r="517" spans="1:49" s="18" customFormat="1" ht="22.15" customHeight="1" x14ac:dyDescent="0.25">
      <c r="A517" s="150"/>
      <c r="B517" s="147"/>
      <c r="C517" s="147"/>
      <c r="D517" s="212"/>
      <c r="E517" s="150"/>
      <c r="F517" s="147"/>
      <c r="G517" s="150"/>
      <c r="H517" s="147"/>
      <c r="I517" s="147"/>
      <c r="J517" s="147"/>
      <c r="K517" s="155"/>
      <c r="L517" s="155"/>
      <c r="M517" s="6" t="s">
        <v>75</v>
      </c>
      <c r="N517" s="6" t="s">
        <v>77</v>
      </c>
      <c r="O517" s="6" t="s">
        <v>77</v>
      </c>
      <c r="P517" s="10" t="s">
        <v>599</v>
      </c>
      <c r="Q517" s="4">
        <v>63799.41</v>
      </c>
      <c r="R517" s="6" t="s">
        <v>77</v>
      </c>
      <c r="S517" s="6" t="s">
        <v>77</v>
      </c>
      <c r="T517" s="6" t="s">
        <v>77</v>
      </c>
      <c r="U517" s="10" t="s">
        <v>64</v>
      </c>
      <c r="V517" s="157"/>
      <c r="W517" s="160"/>
      <c r="X517" s="163"/>
      <c r="Y517" s="166"/>
      <c r="Z517" s="147"/>
      <c r="AA517" s="147"/>
      <c r="AB517" s="147"/>
      <c r="AC517" s="147"/>
      <c r="AD517" s="147"/>
      <c r="AE517" s="147"/>
      <c r="AF517" s="169"/>
      <c r="AG517" s="169"/>
      <c r="AH517" s="150"/>
      <c r="AI517" s="147"/>
      <c r="AJ517" s="147"/>
      <c r="AK517" s="147"/>
      <c r="AL517" s="147"/>
      <c r="AM517" s="147"/>
      <c r="AN517" s="147"/>
      <c r="AO517" s="147"/>
      <c r="AP517" s="147"/>
      <c r="AQ517" s="147"/>
      <c r="AR517" s="147"/>
      <c r="AS517" s="147"/>
      <c r="AT517" s="147"/>
      <c r="AU517" s="147"/>
      <c r="AV517" s="147"/>
      <c r="AW517" s="147"/>
    </row>
    <row r="518" spans="1:49" s="18" customFormat="1" ht="22.15" customHeight="1" x14ac:dyDescent="0.25">
      <c r="A518" s="151"/>
      <c r="B518" s="148"/>
      <c r="C518" s="148"/>
      <c r="D518" s="213"/>
      <c r="E518" s="151"/>
      <c r="F518" s="148"/>
      <c r="G518" s="151"/>
      <c r="H518" s="148"/>
      <c r="I518" s="148"/>
      <c r="J518" s="148"/>
      <c r="K518" s="155"/>
      <c r="L518" s="155"/>
      <c r="M518" s="6" t="s">
        <v>75</v>
      </c>
      <c r="N518" s="6" t="s">
        <v>77</v>
      </c>
      <c r="O518" s="6" t="s">
        <v>77</v>
      </c>
      <c r="P518" s="10" t="s">
        <v>600</v>
      </c>
      <c r="Q518" s="4">
        <v>78367.740000000005</v>
      </c>
      <c r="R518" s="6" t="s">
        <v>77</v>
      </c>
      <c r="S518" s="6" t="s">
        <v>77</v>
      </c>
      <c r="T518" s="6" t="s">
        <v>77</v>
      </c>
      <c r="U518" s="10" t="s">
        <v>64</v>
      </c>
      <c r="V518" s="158"/>
      <c r="W518" s="161"/>
      <c r="X518" s="164"/>
      <c r="Y518" s="167"/>
      <c r="Z518" s="148"/>
      <c r="AA518" s="148"/>
      <c r="AB518" s="148"/>
      <c r="AC518" s="148"/>
      <c r="AD518" s="148"/>
      <c r="AE518" s="148"/>
      <c r="AF518" s="170"/>
      <c r="AG518" s="170"/>
      <c r="AH518" s="151"/>
      <c r="AI518" s="148"/>
      <c r="AJ518" s="148"/>
      <c r="AK518" s="148"/>
      <c r="AL518" s="148"/>
      <c r="AM518" s="148"/>
      <c r="AN518" s="148"/>
      <c r="AO518" s="148"/>
      <c r="AP518" s="148"/>
      <c r="AQ518" s="148"/>
      <c r="AR518" s="148"/>
      <c r="AS518" s="148"/>
      <c r="AT518" s="148"/>
      <c r="AU518" s="148"/>
      <c r="AV518" s="148"/>
      <c r="AW518" s="148"/>
    </row>
    <row r="519" spans="1:49" s="18" customFormat="1" ht="22.15" customHeight="1" x14ac:dyDescent="0.25">
      <c r="A519" s="149" t="s">
        <v>53</v>
      </c>
      <c r="B519" s="146" t="s">
        <v>54</v>
      </c>
      <c r="C519" s="146">
        <v>2016</v>
      </c>
      <c r="D519" s="211" t="s">
        <v>569</v>
      </c>
      <c r="E519" s="149">
        <v>290</v>
      </c>
      <c r="F519" s="146" t="s">
        <v>56</v>
      </c>
      <c r="G519" s="149" t="s">
        <v>57</v>
      </c>
      <c r="H519" s="146" t="s">
        <v>58</v>
      </c>
      <c r="I519" s="146" t="s">
        <v>58</v>
      </c>
      <c r="J519" s="146" t="s">
        <v>234</v>
      </c>
      <c r="K519" s="155" t="s">
        <v>60</v>
      </c>
      <c r="L519" s="155" t="s">
        <v>60</v>
      </c>
      <c r="M519" s="6" t="s">
        <v>240</v>
      </c>
      <c r="N519" s="6" t="s">
        <v>241</v>
      </c>
      <c r="O519" s="6" t="s">
        <v>242</v>
      </c>
      <c r="P519" s="10" t="s">
        <v>64</v>
      </c>
      <c r="Q519" s="4">
        <v>8120</v>
      </c>
      <c r="R519" s="6" t="s">
        <v>240</v>
      </c>
      <c r="S519" s="6" t="s">
        <v>241</v>
      </c>
      <c r="T519" s="6" t="s">
        <v>242</v>
      </c>
      <c r="U519" s="10" t="s">
        <v>64</v>
      </c>
      <c r="V519" s="156" t="s">
        <v>605</v>
      </c>
      <c r="W519" s="159">
        <v>42535</v>
      </c>
      <c r="X519" s="162">
        <v>7000</v>
      </c>
      <c r="Y519" s="165">
        <v>8120</v>
      </c>
      <c r="Z519" s="146" t="s">
        <v>67</v>
      </c>
      <c r="AA519" s="146" t="s">
        <v>68</v>
      </c>
      <c r="AB519" s="146" t="s">
        <v>69</v>
      </c>
      <c r="AC519" s="146" t="s">
        <v>70</v>
      </c>
      <c r="AD519" s="146" t="s">
        <v>234</v>
      </c>
      <c r="AE519" s="146" t="s">
        <v>71</v>
      </c>
      <c r="AF519" s="168">
        <v>42535</v>
      </c>
      <c r="AG519" s="168">
        <v>42537</v>
      </c>
      <c r="AH519" s="149" t="s">
        <v>57</v>
      </c>
      <c r="AI519" s="146" t="s">
        <v>72</v>
      </c>
      <c r="AJ519" s="146" t="s">
        <v>73</v>
      </c>
      <c r="AK519" s="146" t="s">
        <v>72</v>
      </c>
      <c r="AL519" s="146" t="s">
        <v>72</v>
      </c>
      <c r="AM519" s="146" t="s">
        <v>72</v>
      </c>
      <c r="AN519" s="146" t="s">
        <v>72</v>
      </c>
      <c r="AO519" s="146" t="s">
        <v>74</v>
      </c>
      <c r="AP519" s="146" t="s">
        <v>74</v>
      </c>
      <c r="AQ519" s="146" t="s">
        <v>74</v>
      </c>
      <c r="AR519" s="146" t="s">
        <v>74</v>
      </c>
      <c r="AS519" s="146" t="s">
        <v>74</v>
      </c>
      <c r="AT519" s="146" t="s">
        <v>74</v>
      </c>
      <c r="AU519" s="146" t="s">
        <v>74</v>
      </c>
      <c r="AV519" s="146" t="s">
        <v>74</v>
      </c>
      <c r="AW519" s="146" t="s">
        <v>74</v>
      </c>
    </row>
    <row r="520" spans="1:49" s="18" customFormat="1" ht="22.15" customHeight="1" x14ac:dyDescent="0.25">
      <c r="A520" s="150"/>
      <c r="B520" s="147"/>
      <c r="C520" s="147"/>
      <c r="D520" s="212"/>
      <c r="E520" s="150"/>
      <c r="F520" s="147"/>
      <c r="G520" s="150"/>
      <c r="H520" s="147"/>
      <c r="I520" s="147"/>
      <c r="J520" s="147"/>
      <c r="K520" s="155"/>
      <c r="L520" s="155"/>
      <c r="M520" s="6" t="s">
        <v>75</v>
      </c>
      <c r="N520" s="6" t="s">
        <v>77</v>
      </c>
      <c r="O520" s="6" t="s">
        <v>77</v>
      </c>
      <c r="P520" s="10" t="s">
        <v>64</v>
      </c>
      <c r="Q520" s="6" t="s">
        <v>75</v>
      </c>
      <c r="R520" s="6" t="s">
        <v>77</v>
      </c>
      <c r="S520" s="6" t="s">
        <v>77</v>
      </c>
      <c r="T520" s="6" t="s">
        <v>77</v>
      </c>
      <c r="U520" s="10" t="s">
        <v>64</v>
      </c>
      <c r="V520" s="157"/>
      <c r="W520" s="160"/>
      <c r="X520" s="163"/>
      <c r="Y520" s="166"/>
      <c r="Z520" s="147"/>
      <c r="AA520" s="147"/>
      <c r="AB520" s="147"/>
      <c r="AC520" s="147"/>
      <c r="AD520" s="147"/>
      <c r="AE520" s="147"/>
      <c r="AF520" s="169"/>
      <c r="AG520" s="169"/>
      <c r="AH520" s="150"/>
      <c r="AI520" s="147"/>
      <c r="AJ520" s="147"/>
      <c r="AK520" s="147"/>
      <c r="AL520" s="147"/>
      <c r="AM520" s="147"/>
      <c r="AN520" s="147"/>
      <c r="AO520" s="147"/>
      <c r="AP520" s="147"/>
      <c r="AQ520" s="147"/>
      <c r="AR520" s="147"/>
      <c r="AS520" s="147"/>
      <c r="AT520" s="147"/>
      <c r="AU520" s="147"/>
      <c r="AV520" s="147"/>
      <c r="AW520" s="147"/>
    </row>
    <row r="521" spans="1:49" s="18" customFormat="1" ht="22.15" customHeight="1" x14ac:dyDescent="0.25">
      <c r="A521" s="151"/>
      <c r="B521" s="148"/>
      <c r="C521" s="148"/>
      <c r="D521" s="213"/>
      <c r="E521" s="151"/>
      <c r="F521" s="148"/>
      <c r="G521" s="151"/>
      <c r="H521" s="148"/>
      <c r="I521" s="148"/>
      <c r="J521" s="148"/>
      <c r="K521" s="155"/>
      <c r="L521" s="155"/>
      <c r="M521" s="6" t="s">
        <v>75</v>
      </c>
      <c r="N521" s="6" t="s">
        <v>77</v>
      </c>
      <c r="O521" s="6" t="s">
        <v>77</v>
      </c>
      <c r="P521" s="10" t="s">
        <v>64</v>
      </c>
      <c r="Q521" s="6" t="s">
        <v>75</v>
      </c>
      <c r="R521" s="6" t="s">
        <v>77</v>
      </c>
      <c r="S521" s="6" t="s">
        <v>77</v>
      </c>
      <c r="T521" s="6" t="s">
        <v>77</v>
      </c>
      <c r="U521" s="10" t="s">
        <v>64</v>
      </c>
      <c r="V521" s="158"/>
      <c r="W521" s="161"/>
      <c r="X521" s="164"/>
      <c r="Y521" s="167"/>
      <c r="Z521" s="148"/>
      <c r="AA521" s="148"/>
      <c r="AB521" s="148"/>
      <c r="AC521" s="148"/>
      <c r="AD521" s="148"/>
      <c r="AE521" s="148"/>
      <c r="AF521" s="170"/>
      <c r="AG521" s="170"/>
      <c r="AH521" s="151"/>
      <c r="AI521" s="148"/>
      <c r="AJ521" s="148"/>
      <c r="AK521" s="148"/>
      <c r="AL521" s="148"/>
      <c r="AM521" s="148"/>
      <c r="AN521" s="148"/>
      <c r="AO521" s="148"/>
      <c r="AP521" s="148"/>
      <c r="AQ521" s="148"/>
      <c r="AR521" s="148"/>
      <c r="AS521" s="148"/>
      <c r="AT521" s="148"/>
      <c r="AU521" s="148"/>
      <c r="AV521" s="148"/>
      <c r="AW521" s="148"/>
    </row>
    <row r="522" spans="1:49" s="18" customFormat="1" ht="22.15" customHeight="1" x14ac:dyDescent="0.25">
      <c r="A522" s="149" t="s">
        <v>53</v>
      </c>
      <c r="B522" s="149" t="s">
        <v>54</v>
      </c>
      <c r="C522" s="149">
        <v>2016</v>
      </c>
      <c r="D522" s="149" t="s">
        <v>569</v>
      </c>
      <c r="E522" s="149">
        <v>209</v>
      </c>
      <c r="F522" s="149" t="s">
        <v>56</v>
      </c>
      <c r="G522" s="149" t="s">
        <v>57</v>
      </c>
      <c r="H522" s="149" t="s">
        <v>58</v>
      </c>
      <c r="I522" s="149" t="s">
        <v>58</v>
      </c>
      <c r="J522" s="149" t="s">
        <v>606</v>
      </c>
      <c r="K522" s="171" t="s">
        <v>570</v>
      </c>
      <c r="L522" s="171" t="s">
        <v>570</v>
      </c>
      <c r="M522" s="89" t="s">
        <v>75</v>
      </c>
      <c r="N522" s="89" t="s">
        <v>77</v>
      </c>
      <c r="O522" s="89" t="s">
        <v>77</v>
      </c>
      <c r="P522" s="88" t="s">
        <v>607</v>
      </c>
      <c r="Q522" s="12">
        <v>278655.2</v>
      </c>
      <c r="R522" s="89" t="s">
        <v>77</v>
      </c>
      <c r="S522" s="89" t="s">
        <v>77</v>
      </c>
      <c r="T522" s="89" t="s">
        <v>77</v>
      </c>
      <c r="U522" s="88" t="s">
        <v>607</v>
      </c>
      <c r="V522" s="105" t="s">
        <v>608</v>
      </c>
      <c r="W522" s="229">
        <v>42535</v>
      </c>
      <c r="X522" s="86">
        <v>240220</v>
      </c>
      <c r="Y522" s="86">
        <v>278655.2</v>
      </c>
      <c r="Z522" s="149" t="s">
        <v>67</v>
      </c>
      <c r="AA522" s="149" t="s">
        <v>68</v>
      </c>
      <c r="AB522" s="149" t="s">
        <v>69</v>
      </c>
      <c r="AC522" s="149" t="s">
        <v>70</v>
      </c>
      <c r="AD522" s="149" t="s">
        <v>606</v>
      </c>
      <c r="AE522" s="149" t="s">
        <v>71</v>
      </c>
      <c r="AF522" s="87">
        <v>42535</v>
      </c>
      <c r="AG522" s="87">
        <v>42597</v>
      </c>
      <c r="AH522" s="149" t="s">
        <v>57</v>
      </c>
      <c r="AI522" s="149" t="s">
        <v>72</v>
      </c>
      <c r="AJ522" s="149" t="s">
        <v>73</v>
      </c>
      <c r="AK522" s="149" t="s">
        <v>72</v>
      </c>
      <c r="AL522" s="149" t="s">
        <v>72</v>
      </c>
      <c r="AM522" s="149" t="s">
        <v>72</v>
      </c>
      <c r="AN522" s="149" t="s">
        <v>72</v>
      </c>
      <c r="AO522" s="149" t="s">
        <v>74</v>
      </c>
      <c r="AP522" s="149" t="s">
        <v>74</v>
      </c>
      <c r="AQ522" s="149" t="s">
        <v>74</v>
      </c>
      <c r="AR522" s="149" t="s">
        <v>74</v>
      </c>
      <c r="AS522" s="149" t="s">
        <v>74</v>
      </c>
      <c r="AT522" s="149" t="s">
        <v>74</v>
      </c>
      <c r="AU522" s="149" t="s">
        <v>74</v>
      </c>
      <c r="AV522" s="149" t="s">
        <v>74</v>
      </c>
      <c r="AW522" s="149" t="s">
        <v>74</v>
      </c>
    </row>
    <row r="523" spans="1:49" s="18" customFormat="1" ht="22.15" customHeight="1" x14ac:dyDescent="0.25">
      <c r="A523" s="150"/>
      <c r="B523" s="150"/>
      <c r="C523" s="150"/>
      <c r="D523" s="150"/>
      <c r="E523" s="150"/>
      <c r="F523" s="150"/>
      <c r="G523" s="150"/>
      <c r="H523" s="150"/>
      <c r="I523" s="150"/>
      <c r="J523" s="150"/>
      <c r="K523" s="171"/>
      <c r="L523" s="171"/>
      <c r="M523" s="89"/>
      <c r="N523" s="89" t="s">
        <v>77</v>
      </c>
      <c r="O523" s="89" t="s">
        <v>77</v>
      </c>
      <c r="P523" s="106" t="s">
        <v>609</v>
      </c>
      <c r="Q523" s="12">
        <v>199281.62</v>
      </c>
      <c r="R523" s="89" t="s">
        <v>77</v>
      </c>
      <c r="S523" s="89" t="s">
        <v>77</v>
      </c>
      <c r="T523" s="89" t="s">
        <v>77</v>
      </c>
      <c r="U523" s="106" t="s">
        <v>609</v>
      </c>
      <c r="V523" s="105" t="s">
        <v>610</v>
      </c>
      <c r="W523" s="230"/>
      <c r="X523" s="86">
        <v>171794.5</v>
      </c>
      <c r="Y523" s="86">
        <v>199281.62</v>
      </c>
      <c r="Z523" s="150"/>
      <c r="AA523" s="150"/>
      <c r="AB523" s="150"/>
      <c r="AC523" s="150"/>
      <c r="AD523" s="150"/>
      <c r="AE523" s="150"/>
      <c r="AF523" s="87">
        <v>42535</v>
      </c>
      <c r="AG523" s="87">
        <v>42597</v>
      </c>
      <c r="AH523" s="150"/>
      <c r="AI523" s="150"/>
      <c r="AJ523" s="150"/>
      <c r="AK523" s="150"/>
      <c r="AL523" s="150"/>
      <c r="AM523" s="150"/>
      <c r="AN523" s="150"/>
      <c r="AO523" s="150"/>
      <c r="AP523" s="150"/>
      <c r="AQ523" s="150"/>
      <c r="AR523" s="150"/>
      <c r="AS523" s="150"/>
      <c r="AT523" s="150"/>
      <c r="AU523" s="150"/>
      <c r="AV523" s="150"/>
      <c r="AW523" s="150"/>
    </row>
    <row r="524" spans="1:49" s="18" customFormat="1" ht="22.15" customHeight="1" x14ac:dyDescent="0.25">
      <c r="A524" s="150"/>
      <c r="B524" s="150"/>
      <c r="C524" s="150"/>
      <c r="D524" s="150"/>
      <c r="E524" s="150"/>
      <c r="F524" s="150"/>
      <c r="G524" s="150"/>
      <c r="H524" s="150"/>
      <c r="I524" s="150"/>
      <c r="J524" s="150"/>
      <c r="K524" s="171"/>
      <c r="L524" s="171"/>
      <c r="M524" s="89" t="s">
        <v>75</v>
      </c>
      <c r="N524" s="89" t="s">
        <v>77</v>
      </c>
      <c r="O524" s="89" t="s">
        <v>77</v>
      </c>
      <c r="P524" s="88" t="s">
        <v>529</v>
      </c>
      <c r="Q524" s="12">
        <v>4916.3100000000004</v>
      </c>
      <c r="R524" s="89" t="s">
        <v>77</v>
      </c>
      <c r="S524" s="89" t="s">
        <v>77</v>
      </c>
      <c r="T524" s="89" t="s">
        <v>77</v>
      </c>
      <c r="U524" s="88" t="s">
        <v>529</v>
      </c>
      <c r="V524" s="105" t="s">
        <v>611</v>
      </c>
      <c r="W524" s="230"/>
      <c r="X524" s="86">
        <v>4238.2</v>
      </c>
      <c r="Y524" s="86">
        <v>4916.3100000000004</v>
      </c>
      <c r="Z524" s="150"/>
      <c r="AA524" s="150"/>
      <c r="AB524" s="150"/>
      <c r="AC524" s="150"/>
      <c r="AD524" s="150"/>
      <c r="AE524" s="150"/>
      <c r="AF524" s="87">
        <v>42535</v>
      </c>
      <c r="AG524" s="87">
        <v>42545</v>
      </c>
      <c r="AH524" s="150"/>
      <c r="AI524" s="150"/>
      <c r="AJ524" s="150"/>
      <c r="AK524" s="150"/>
      <c r="AL524" s="150"/>
      <c r="AM524" s="150"/>
      <c r="AN524" s="150"/>
      <c r="AO524" s="150"/>
      <c r="AP524" s="150"/>
      <c r="AQ524" s="150"/>
      <c r="AR524" s="150"/>
      <c r="AS524" s="150"/>
      <c r="AT524" s="150"/>
      <c r="AU524" s="150"/>
      <c r="AV524" s="150"/>
      <c r="AW524" s="150"/>
    </row>
    <row r="525" spans="1:49" s="18" customFormat="1" ht="22.15" customHeight="1" x14ac:dyDescent="0.25">
      <c r="A525" s="151"/>
      <c r="B525" s="151"/>
      <c r="C525" s="151"/>
      <c r="D525" s="151"/>
      <c r="E525" s="151"/>
      <c r="F525" s="151"/>
      <c r="G525" s="151"/>
      <c r="H525" s="151"/>
      <c r="I525" s="151"/>
      <c r="J525" s="151"/>
      <c r="K525" s="171"/>
      <c r="L525" s="171"/>
      <c r="M525" s="89" t="s">
        <v>75</v>
      </c>
      <c r="N525" s="89" t="s">
        <v>77</v>
      </c>
      <c r="O525" s="89" t="s">
        <v>77</v>
      </c>
      <c r="P525" s="88" t="s">
        <v>205</v>
      </c>
      <c r="Q525" s="12">
        <v>579.77</v>
      </c>
      <c r="R525" s="89" t="s">
        <v>77</v>
      </c>
      <c r="S525" s="89" t="s">
        <v>77</v>
      </c>
      <c r="T525" s="89" t="s">
        <v>77</v>
      </c>
      <c r="U525" s="88" t="s">
        <v>205</v>
      </c>
      <c r="V525" s="107" t="s">
        <v>612</v>
      </c>
      <c r="W525" s="231"/>
      <c r="X525" s="86">
        <v>499.8</v>
      </c>
      <c r="Y525" s="86">
        <v>579.77</v>
      </c>
      <c r="Z525" s="151"/>
      <c r="AA525" s="151"/>
      <c r="AB525" s="151"/>
      <c r="AC525" s="151"/>
      <c r="AD525" s="151"/>
      <c r="AE525" s="151"/>
      <c r="AF525" s="87">
        <v>42535</v>
      </c>
      <c r="AG525" s="87">
        <v>42545</v>
      </c>
      <c r="AH525" s="151"/>
      <c r="AI525" s="151"/>
      <c r="AJ525" s="151"/>
      <c r="AK525" s="151"/>
      <c r="AL525" s="151"/>
      <c r="AM525" s="151"/>
      <c r="AN525" s="151"/>
      <c r="AO525" s="151"/>
      <c r="AP525" s="151"/>
      <c r="AQ525" s="151"/>
      <c r="AR525" s="151"/>
      <c r="AS525" s="151"/>
      <c r="AT525" s="151"/>
      <c r="AU525" s="151"/>
      <c r="AV525" s="151"/>
      <c r="AW525" s="151"/>
    </row>
    <row r="526" spans="1:49" s="18" customFormat="1" ht="22.15" customHeight="1" x14ac:dyDescent="0.25">
      <c r="A526" s="149" t="s">
        <v>53</v>
      </c>
      <c r="B526" s="146" t="s">
        <v>80</v>
      </c>
      <c r="C526" s="146">
        <v>2016</v>
      </c>
      <c r="D526" s="211" t="s">
        <v>569</v>
      </c>
      <c r="E526" s="149">
        <v>291</v>
      </c>
      <c r="F526" s="146" t="s">
        <v>56</v>
      </c>
      <c r="G526" s="149" t="s">
        <v>57</v>
      </c>
      <c r="H526" s="146" t="s">
        <v>58</v>
      </c>
      <c r="I526" s="146" t="s">
        <v>58</v>
      </c>
      <c r="J526" s="146" t="s">
        <v>613</v>
      </c>
      <c r="K526" s="155" t="s">
        <v>614</v>
      </c>
      <c r="L526" s="155" t="s">
        <v>614</v>
      </c>
      <c r="M526" s="6" t="s">
        <v>615</v>
      </c>
      <c r="N526" s="6" t="s">
        <v>373</v>
      </c>
      <c r="O526" s="6" t="s">
        <v>374</v>
      </c>
      <c r="P526" s="10" t="s">
        <v>64</v>
      </c>
      <c r="Q526" s="4">
        <v>186377.2</v>
      </c>
      <c r="R526" s="6" t="s">
        <v>615</v>
      </c>
      <c r="S526" s="6" t="s">
        <v>373</v>
      </c>
      <c r="T526" s="6" t="s">
        <v>374</v>
      </c>
      <c r="U526" s="10" t="s">
        <v>64</v>
      </c>
      <c r="V526" s="156" t="s">
        <v>616</v>
      </c>
      <c r="W526" s="159">
        <v>42537</v>
      </c>
      <c r="X526" s="162">
        <v>160670</v>
      </c>
      <c r="Y526" s="165">
        <v>186377.2</v>
      </c>
      <c r="Z526" s="146" t="s">
        <v>67</v>
      </c>
      <c r="AA526" s="146" t="s">
        <v>68</v>
      </c>
      <c r="AB526" s="146" t="s">
        <v>69</v>
      </c>
      <c r="AC526" s="146" t="s">
        <v>70</v>
      </c>
      <c r="AD526" s="146" t="s">
        <v>613</v>
      </c>
      <c r="AE526" s="146" t="s">
        <v>71</v>
      </c>
      <c r="AF526" s="168">
        <v>42537</v>
      </c>
      <c r="AG526" s="168">
        <v>42537</v>
      </c>
      <c r="AH526" s="149" t="s">
        <v>57</v>
      </c>
      <c r="AI526" s="146" t="s">
        <v>72</v>
      </c>
      <c r="AJ526" s="146" t="s">
        <v>73</v>
      </c>
      <c r="AK526" s="146" t="s">
        <v>72</v>
      </c>
      <c r="AL526" s="146" t="s">
        <v>72</v>
      </c>
      <c r="AM526" s="146" t="s">
        <v>72</v>
      </c>
      <c r="AN526" s="146" t="s">
        <v>72</v>
      </c>
      <c r="AO526" s="146" t="s">
        <v>74</v>
      </c>
      <c r="AP526" s="146" t="s">
        <v>74</v>
      </c>
      <c r="AQ526" s="146" t="s">
        <v>74</v>
      </c>
      <c r="AR526" s="146" t="s">
        <v>74</v>
      </c>
      <c r="AS526" s="146" t="s">
        <v>74</v>
      </c>
      <c r="AT526" s="146" t="s">
        <v>74</v>
      </c>
      <c r="AU526" s="146" t="s">
        <v>74</v>
      </c>
      <c r="AV526" s="146" t="s">
        <v>74</v>
      </c>
      <c r="AW526" s="146" t="s">
        <v>74</v>
      </c>
    </row>
    <row r="527" spans="1:49" s="18" customFormat="1" ht="22.15" customHeight="1" x14ac:dyDescent="0.25">
      <c r="A527" s="150"/>
      <c r="B527" s="147"/>
      <c r="C527" s="147"/>
      <c r="D527" s="212"/>
      <c r="E527" s="150"/>
      <c r="F527" s="147"/>
      <c r="G527" s="150"/>
      <c r="H527" s="147"/>
      <c r="I527" s="147"/>
      <c r="J527" s="147"/>
      <c r="K527" s="155"/>
      <c r="L527" s="155"/>
      <c r="M527" s="6" t="s">
        <v>75</v>
      </c>
      <c r="N527" s="6" t="s">
        <v>77</v>
      </c>
      <c r="O527" s="6" t="s">
        <v>77</v>
      </c>
      <c r="P527" s="10" t="s">
        <v>117</v>
      </c>
      <c r="Q527" s="4">
        <v>219240</v>
      </c>
      <c r="R527" s="6" t="s">
        <v>77</v>
      </c>
      <c r="S527" s="6" t="s">
        <v>77</v>
      </c>
      <c r="T527" s="6" t="s">
        <v>77</v>
      </c>
      <c r="U527" s="10" t="s">
        <v>64</v>
      </c>
      <c r="V527" s="157"/>
      <c r="W527" s="160"/>
      <c r="X527" s="163"/>
      <c r="Y527" s="166"/>
      <c r="Z527" s="147"/>
      <c r="AA527" s="147"/>
      <c r="AB527" s="147"/>
      <c r="AC527" s="147"/>
      <c r="AD527" s="147"/>
      <c r="AE527" s="147"/>
      <c r="AF527" s="169"/>
      <c r="AG527" s="169"/>
      <c r="AH527" s="150"/>
      <c r="AI527" s="147"/>
      <c r="AJ527" s="147"/>
      <c r="AK527" s="147"/>
      <c r="AL527" s="147"/>
      <c r="AM527" s="147"/>
      <c r="AN527" s="147"/>
      <c r="AO527" s="147"/>
      <c r="AP527" s="147"/>
      <c r="AQ527" s="147"/>
      <c r="AR527" s="147"/>
      <c r="AS527" s="147"/>
      <c r="AT527" s="147"/>
      <c r="AU527" s="147"/>
      <c r="AV527" s="147"/>
      <c r="AW527" s="147"/>
    </row>
    <row r="528" spans="1:49" s="18" customFormat="1" ht="22.15" customHeight="1" x14ac:dyDescent="0.25">
      <c r="A528" s="151"/>
      <c r="B528" s="148"/>
      <c r="C528" s="148"/>
      <c r="D528" s="213"/>
      <c r="E528" s="151"/>
      <c r="F528" s="148"/>
      <c r="G528" s="151"/>
      <c r="H528" s="148"/>
      <c r="I528" s="148"/>
      <c r="J528" s="148"/>
      <c r="K528" s="155"/>
      <c r="L528" s="155"/>
      <c r="M528" s="6" t="s">
        <v>75</v>
      </c>
      <c r="N528" s="6" t="s">
        <v>77</v>
      </c>
      <c r="O528" s="6" t="s">
        <v>77</v>
      </c>
      <c r="P528" s="10" t="s">
        <v>175</v>
      </c>
      <c r="Q528" s="4">
        <v>191400</v>
      </c>
      <c r="R528" s="6" t="s">
        <v>77</v>
      </c>
      <c r="S528" s="6" t="s">
        <v>77</v>
      </c>
      <c r="T528" s="6" t="s">
        <v>77</v>
      </c>
      <c r="U528" s="10" t="s">
        <v>64</v>
      </c>
      <c r="V528" s="158"/>
      <c r="W528" s="161"/>
      <c r="X528" s="164"/>
      <c r="Y528" s="167"/>
      <c r="Z528" s="148"/>
      <c r="AA528" s="148"/>
      <c r="AB528" s="148"/>
      <c r="AC528" s="148"/>
      <c r="AD528" s="148"/>
      <c r="AE528" s="148"/>
      <c r="AF528" s="170"/>
      <c r="AG528" s="170"/>
      <c r="AH528" s="151"/>
      <c r="AI528" s="148"/>
      <c r="AJ528" s="148"/>
      <c r="AK528" s="148"/>
      <c r="AL528" s="148"/>
      <c r="AM528" s="148"/>
      <c r="AN528" s="148"/>
      <c r="AO528" s="148"/>
      <c r="AP528" s="148"/>
      <c r="AQ528" s="148"/>
      <c r="AR528" s="148"/>
      <c r="AS528" s="148"/>
      <c r="AT528" s="148"/>
      <c r="AU528" s="148"/>
      <c r="AV528" s="148"/>
      <c r="AW528" s="148"/>
    </row>
    <row r="529" spans="1:49" s="18" customFormat="1" ht="22.15" customHeight="1" x14ac:dyDescent="0.25">
      <c r="A529" s="149" t="s">
        <v>53</v>
      </c>
      <c r="B529" s="146" t="s">
        <v>80</v>
      </c>
      <c r="C529" s="146">
        <v>2016</v>
      </c>
      <c r="D529" s="211" t="s">
        <v>569</v>
      </c>
      <c r="E529" s="149">
        <v>292</v>
      </c>
      <c r="F529" s="146" t="s">
        <v>56</v>
      </c>
      <c r="G529" s="149" t="s">
        <v>57</v>
      </c>
      <c r="H529" s="146" t="s">
        <v>58</v>
      </c>
      <c r="I529" s="146" t="s">
        <v>58</v>
      </c>
      <c r="J529" s="146" t="s">
        <v>613</v>
      </c>
      <c r="K529" s="155" t="s">
        <v>614</v>
      </c>
      <c r="L529" s="155" t="s">
        <v>614</v>
      </c>
      <c r="M529" s="6" t="s">
        <v>75</v>
      </c>
      <c r="N529" s="6" t="s">
        <v>77</v>
      </c>
      <c r="O529" s="6" t="s">
        <v>77</v>
      </c>
      <c r="P529" s="10" t="s">
        <v>529</v>
      </c>
      <c r="Q529" s="4">
        <v>265199.2</v>
      </c>
      <c r="R529" s="6" t="s">
        <v>77</v>
      </c>
      <c r="S529" s="6" t="s">
        <v>77</v>
      </c>
      <c r="T529" s="6" t="s">
        <v>77</v>
      </c>
      <c r="U529" s="10" t="s">
        <v>529</v>
      </c>
      <c r="V529" s="156" t="s">
        <v>617</v>
      </c>
      <c r="W529" s="159">
        <v>42538</v>
      </c>
      <c r="X529" s="162">
        <v>228620</v>
      </c>
      <c r="Y529" s="165">
        <v>265199.2</v>
      </c>
      <c r="Z529" s="146" t="s">
        <v>67</v>
      </c>
      <c r="AA529" s="146" t="s">
        <v>68</v>
      </c>
      <c r="AB529" s="146" t="s">
        <v>69</v>
      </c>
      <c r="AC529" s="146" t="s">
        <v>70</v>
      </c>
      <c r="AD529" s="146" t="s">
        <v>613</v>
      </c>
      <c r="AE529" s="146" t="s">
        <v>71</v>
      </c>
      <c r="AF529" s="168">
        <v>42538</v>
      </c>
      <c r="AG529" s="168">
        <v>42538</v>
      </c>
      <c r="AH529" s="149" t="s">
        <v>57</v>
      </c>
      <c r="AI529" s="146" t="s">
        <v>72</v>
      </c>
      <c r="AJ529" s="146" t="s">
        <v>73</v>
      </c>
      <c r="AK529" s="146" t="s">
        <v>72</v>
      </c>
      <c r="AL529" s="146" t="s">
        <v>72</v>
      </c>
      <c r="AM529" s="146" t="s">
        <v>72</v>
      </c>
      <c r="AN529" s="146" t="s">
        <v>72</v>
      </c>
      <c r="AO529" s="146" t="s">
        <v>74</v>
      </c>
      <c r="AP529" s="146" t="s">
        <v>74</v>
      </c>
      <c r="AQ529" s="146" t="s">
        <v>74</v>
      </c>
      <c r="AR529" s="146" t="s">
        <v>74</v>
      </c>
      <c r="AS529" s="146" t="s">
        <v>74</v>
      </c>
      <c r="AT529" s="146" t="s">
        <v>74</v>
      </c>
      <c r="AU529" s="146" t="s">
        <v>74</v>
      </c>
      <c r="AV529" s="146" t="s">
        <v>74</v>
      </c>
      <c r="AW529" s="146" t="s">
        <v>74</v>
      </c>
    </row>
    <row r="530" spans="1:49" s="18" customFormat="1" ht="22.15" customHeight="1" x14ac:dyDescent="0.25">
      <c r="A530" s="150"/>
      <c r="B530" s="147"/>
      <c r="C530" s="147"/>
      <c r="D530" s="212"/>
      <c r="E530" s="150"/>
      <c r="F530" s="147"/>
      <c r="G530" s="150"/>
      <c r="H530" s="147"/>
      <c r="I530" s="147"/>
      <c r="J530" s="147"/>
      <c r="K530" s="155"/>
      <c r="L530" s="155"/>
      <c r="M530" s="6" t="s">
        <v>75</v>
      </c>
      <c r="N530" s="6" t="s">
        <v>77</v>
      </c>
      <c r="O530" s="6" t="s">
        <v>77</v>
      </c>
      <c r="P530" s="10" t="s">
        <v>112</v>
      </c>
      <c r="Q530" s="4">
        <v>309557.59999999998</v>
      </c>
      <c r="R530" s="6" t="s">
        <v>77</v>
      </c>
      <c r="S530" s="6" t="s">
        <v>77</v>
      </c>
      <c r="T530" s="6" t="s">
        <v>77</v>
      </c>
      <c r="U530" s="10" t="s">
        <v>64</v>
      </c>
      <c r="V530" s="157"/>
      <c r="W530" s="160"/>
      <c r="X530" s="163"/>
      <c r="Y530" s="166"/>
      <c r="Z530" s="147"/>
      <c r="AA530" s="147"/>
      <c r="AB530" s="147"/>
      <c r="AC530" s="147"/>
      <c r="AD530" s="147"/>
      <c r="AE530" s="147"/>
      <c r="AF530" s="169"/>
      <c r="AG530" s="169"/>
      <c r="AH530" s="150"/>
      <c r="AI530" s="147"/>
      <c r="AJ530" s="147"/>
      <c r="AK530" s="147"/>
      <c r="AL530" s="147"/>
      <c r="AM530" s="147"/>
      <c r="AN530" s="147"/>
      <c r="AO530" s="147"/>
      <c r="AP530" s="147"/>
      <c r="AQ530" s="147"/>
      <c r="AR530" s="147"/>
      <c r="AS530" s="147"/>
      <c r="AT530" s="147"/>
      <c r="AU530" s="147"/>
      <c r="AV530" s="147"/>
      <c r="AW530" s="147"/>
    </row>
    <row r="531" spans="1:49" s="18" customFormat="1" ht="22.15" customHeight="1" x14ac:dyDescent="0.25">
      <c r="A531" s="151"/>
      <c r="B531" s="148"/>
      <c r="C531" s="148"/>
      <c r="D531" s="213"/>
      <c r="E531" s="151"/>
      <c r="F531" s="148"/>
      <c r="G531" s="151"/>
      <c r="H531" s="148"/>
      <c r="I531" s="148"/>
      <c r="J531" s="148"/>
      <c r="K531" s="155"/>
      <c r="L531" s="155"/>
      <c r="M531" s="6" t="s">
        <v>75</v>
      </c>
      <c r="N531" s="6" t="s">
        <v>77</v>
      </c>
      <c r="O531" s="6" t="s">
        <v>77</v>
      </c>
      <c r="P531" s="10" t="s">
        <v>174</v>
      </c>
      <c r="Q531" s="4">
        <v>272600</v>
      </c>
      <c r="R531" s="6" t="s">
        <v>77</v>
      </c>
      <c r="S531" s="6" t="s">
        <v>77</v>
      </c>
      <c r="T531" s="6" t="s">
        <v>77</v>
      </c>
      <c r="U531" s="10" t="s">
        <v>64</v>
      </c>
      <c r="V531" s="158"/>
      <c r="W531" s="161"/>
      <c r="X531" s="164"/>
      <c r="Y531" s="167"/>
      <c r="Z531" s="148"/>
      <c r="AA531" s="148"/>
      <c r="AB531" s="148"/>
      <c r="AC531" s="148"/>
      <c r="AD531" s="148"/>
      <c r="AE531" s="148"/>
      <c r="AF531" s="170"/>
      <c r="AG531" s="170"/>
      <c r="AH531" s="151"/>
      <c r="AI531" s="148"/>
      <c r="AJ531" s="148"/>
      <c r="AK531" s="148"/>
      <c r="AL531" s="148"/>
      <c r="AM531" s="148"/>
      <c r="AN531" s="148"/>
      <c r="AO531" s="148"/>
      <c r="AP531" s="148"/>
      <c r="AQ531" s="148"/>
      <c r="AR531" s="148"/>
      <c r="AS531" s="148"/>
      <c r="AT531" s="148"/>
      <c r="AU531" s="148"/>
      <c r="AV531" s="148"/>
      <c r="AW531" s="148"/>
    </row>
    <row r="532" spans="1:49" s="18" customFormat="1" ht="22.15" customHeight="1" x14ac:dyDescent="0.25">
      <c r="A532" s="149" t="s">
        <v>53</v>
      </c>
      <c r="B532" s="146" t="s">
        <v>80</v>
      </c>
      <c r="C532" s="146">
        <v>2016</v>
      </c>
      <c r="D532" s="211" t="s">
        <v>569</v>
      </c>
      <c r="E532" s="149">
        <v>277</v>
      </c>
      <c r="F532" s="146" t="s">
        <v>56</v>
      </c>
      <c r="G532" s="149" t="s">
        <v>57</v>
      </c>
      <c r="H532" s="146" t="s">
        <v>58</v>
      </c>
      <c r="I532" s="146" t="s">
        <v>58</v>
      </c>
      <c r="J532" s="146" t="s">
        <v>545</v>
      </c>
      <c r="K532" s="155" t="s">
        <v>312</v>
      </c>
      <c r="L532" s="155" t="s">
        <v>312</v>
      </c>
      <c r="M532" s="6" t="s">
        <v>257</v>
      </c>
      <c r="N532" s="6" t="s">
        <v>258</v>
      </c>
      <c r="O532" s="6" t="s">
        <v>589</v>
      </c>
      <c r="P532" s="10" t="s">
        <v>64</v>
      </c>
      <c r="Q532" s="4">
        <v>37723.769999999997</v>
      </c>
      <c r="R532" s="6" t="s">
        <v>257</v>
      </c>
      <c r="S532" s="6" t="s">
        <v>258</v>
      </c>
      <c r="T532" s="6" t="s">
        <v>589</v>
      </c>
      <c r="U532" s="10"/>
      <c r="V532" s="156" t="s">
        <v>618</v>
      </c>
      <c r="W532" s="159">
        <v>42538</v>
      </c>
      <c r="X532" s="162">
        <v>32723.77</v>
      </c>
      <c r="Y532" s="165">
        <v>37959.57</v>
      </c>
      <c r="Z532" s="146" t="s">
        <v>67</v>
      </c>
      <c r="AA532" s="146" t="s">
        <v>68</v>
      </c>
      <c r="AB532" s="146" t="s">
        <v>69</v>
      </c>
      <c r="AC532" s="146" t="s">
        <v>70</v>
      </c>
      <c r="AD532" s="146" t="s">
        <v>588</v>
      </c>
      <c r="AE532" s="146" t="s">
        <v>71</v>
      </c>
      <c r="AF532" s="168">
        <v>42538</v>
      </c>
      <c r="AG532" s="168">
        <v>42543</v>
      </c>
      <c r="AH532" s="149" t="s">
        <v>57</v>
      </c>
      <c r="AI532" s="146" t="s">
        <v>72</v>
      </c>
      <c r="AJ532" s="146" t="s">
        <v>73</v>
      </c>
      <c r="AK532" s="146" t="s">
        <v>72</v>
      </c>
      <c r="AL532" s="146" t="s">
        <v>72</v>
      </c>
      <c r="AM532" s="146" t="s">
        <v>72</v>
      </c>
      <c r="AN532" s="146" t="s">
        <v>72</v>
      </c>
      <c r="AO532" s="146" t="s">
        <v>74</v>
      </c>
      <c r="AP532" s="146" t="s">
        <v>74</v>
      </c>
      <c r="AQ532" s="146" t="s">
        <v>74</v>
      </c>
      <c r="AR532" s="146" t="s">
        <v>74</v>
      </c>
      <c r="AS532" s="146" t="s">
        <v>74</v>
      </c>
      <c r="AT532" s="146" t="s">
        <v>74</v>
      </c>
      <c r="AU532" s="146" t="s">
        <v>74</v>
      </c>
      <c r="AV532" s="146" t="s">
        <v>74</v>
      </c>
      <c r="AW532" s="146" t="s">
        <v>74</v>
      </c>
    </row>
    <row r="533" spans="1:49" s="18" customFormat="1" ht="22.15" customHeight="1" x14ac:dyDescent="0.25">
      <c r="A533" s="150"/>
      <c r="B533" s="147"/>
      <c r="C533" s="147"/>
      <c r="D533" s="212"/>
      <c r="E533" s="150"/>
      <c r="F533" s="147"/>
      <c r="G533" s="150"/>
      <c r="H533" s="147"/>
      <c r="I533" s="147"/>
      <c r="J533" s="147"/>
      <c r="K533" s="155"/>
      <c r="L533" s="155"/>
      <c r="M533" s="6" t="s">
        <v>75</v>
      </c>
      <c r="N533" s="6" t="s">
        <v>77</v>
      </c>
      <c r="O533" s="6" t="s">
        <v>77</v>
      </c>
      <c r="P533" s="10" t="s">
        <v>255</v>
      </c>
      <c r="Q533" s="4">
        <v>44148.44</v>
      </c>
      <c r="R533" s="6" t="s">
        <v>77</v>
      </c>
      <c r="S533" s="6" t="s">
        <v>77</v>
      </c>
      <c r="T533" s="6" t="s">
        <v>77</v>
      </c>
      <c r="U533" s="10" t="s">
        <v>64</v>
      </c>
      <c r="V533" s="157"/>
      <c r="W533" s="160"/>
      <c r="X533" s="163"/>
      <c r="Y533" s="166"/>
      <c r="Z533" s="147"/>
      <c r="AA533" s="147"/>
      <c r="AB533" s="147"/>
      <c r="AC533" s="147"/>
      <c r="AD533" s="147"/>
      <c r="AE533" s="147"/>
      <c r="AF533" s="169"/>
      <c r="AG533" s="169"/>
      <c r="AH533" s="150"/>
      <c r="AI533" s="147"/>
      <c r="AJ533" s="147"/>
      <c r="AK533" s="147"/>
      <c r="AL533" s="147"/>
      <c r="AM533" s="147"/>
      <c r="AN533" s="147"/>
      <c r="AO533" s="147"/>
      <c r="AP533" s="147"/>
      <c r="AQ533" s="147"/>
      <c r="AR533" s="147"/>
      <c r="AS533" s="147"/>
      <c r="AT533" s="147"/>
      <c r="AU533" s="147"/>
      <c r="AV533" s="147"/>
      <c r="AW533" s="147"/>
    </row>
    <row r="534" spans="1:49" s="18" customFormat="1" ht="22.15" customHeight="1" x14ac:dyDescent="0.25">
      <c r="A534" s="151"/>
      <c r="B534" s="148"/>
      <c r="C534" s="148"/>
      <c r="D534" s="213"/>
      <c r="E534" s="151"/>
      <c r="F534" s="148"/>
      <c r="G534" s="151"/>
      <c r="H534" s="148"/>
      <c r="I534" s="148"/>
      <c r="J534" s="148"/>
      <c r="K534" s="155"/>
      <c r="L534" s="155"/>
      <c r="M534" s="6" t="s">
        <v>279</v>
      </c>
      <c r="N534" s="6" t="s">
        <v>280</v>
      </c>
      <c r="O534" s="6" t="s">
        <v>281</v>
      </c>
      <c r="P534" s="10" t="s">
        <v>64</v>
      </c>
      <c r="Q534" s="4">
        <v>51796.32</v>
      </c>
      <c r="R534" s="6" t="s">
        <v>77</v>
      </c>
      <c r="S534" s="6" t="s">
        <v>77</v>
      </c>
      <c r="T534" s="6" t="s">
        <v>77</v>
      </c>
      <c r="U534" s="10" t="s">
        <v>64</v>
      </c>
      <c r="V534" s="158"/>
      <c r="W534" s="161"/>
      <c r="X534" s="164"/>
      <c r="Y534" s="167"/>
      <c r="Z534" s="148"/>
      <c r="AA534" s="148"/>
      <c r="AB534" s="148"/>
      <c r="AC534" s="148"/>
      <c r="AD534" s="148"/>
      <c r="AE534" s="148"/>
      <c r="AF534" s="170"/>
      <c r="AG534" s="170"/>
      <c r="AH534" s="151"/>
      <c r="AI534" s="148"/>
      <c r="AJ534" s="148"/>
      <c r="AK534" s="148"/>
      <c r="AL534" s="148"/>
      <c r="AM534" s="148"/>
      <c r="AN534" s="148"/>
      <c r="AO534" s="148"/>
      <c r="AP534" s="148"/>
      <c r="AQ534" s="148"/>
      <c r="AR534" s="148"/>
      <c r="AS534" s="148"/>
      <c r="AT534" s="148"/>
      <c r="AU534" s="148"/>
      <c r="AV534" s="148"/>
      <c r="AW534" s="148"/>
    </row>
    <row r="535" spans="1:49" s="18" customFormat="1" ht="22.15" customHeight="1" x14ac:dyDescent="0.25">
      <c r="A535" s="211" t="s">
        <v>134</v>
      </c>
      <c r="B535" s="211" t="s">
        <v>80</v>
      </c>
      <c r="C535" s="146">
        <v>2016</v>
      </c>
      <c r="D535" s="211" t="s">
        <v>569</v>
      </c>
      <c r="E535" s="149">
        <v>250</v>
      </c>
      <c r="F535" s="146" t="s">
        <v>438</v>
      </c>
      <c r="G535" s="149" t="s">
        <v>57</v>
      </c>
      <c r="H535" s="211" t="s">
        <v>58</v>
      </c>
      <c r="I535" s="211" t="s">
        <v>58</v>
      </c>
      <c r="J535" s="222" t="s">
        <v>212</v>
      </c>
      <c r="K535" s="155" t="s">
        <v>60</v>
      </c>
      <c r="L535" s="155" t="s">
        <v>60</v>
      </c>
      <c r="M535" s="6" t="s">
        <v>75</v>
      </c>
      <c r="N535" s="6" t="s">
        <v>77</v>
      </c>
      <c r="O535" s="6" t="s">
        <v>77</v>
      </c>
      <c r="P535" s="10" t="s">
        <v>619</v>
      </c>
      <c r="Q535" s="42">
        <v>992222.71999999997</v>
      </c>
      <c r="R535" s="6" t="s">
        <v>77</v>
      </c>
      <c r="S535" s="6" t="s">
        <v>77</v>
      </c>
      <c r="T535" s="6" t="s">
        <v>77</v>
      </c>
      <c r="U535" s="10" t="s">
        <v>619</v>
      </c>
      <c r="V535" s="146" t="s">
        <v>620</v>
      </c>
      <c r="W535" s="168">
        <v>42522</v>
      </c>
      <c r="X535" s="223">
        <v>855364.41</v>
      </c>
      <c r="Y535" s="226">
        <v>992222.71999999997</v>
      </c>
      <c r="Z535" s="146" t="s">
        <v>67</v>
      </c>
      <c r="AA535" s="146" t="s">
        <v>68</v>
      </c>
      <c r="AB535" s="219" t="s">
        <v>69</v>
      </c>
      <c r="AC535" s="219" t="s">
        <v>70</v>
      </c>
      <c r="AD535" s="222" t="s">
        <v>212</v>
      </c>
      <c r="AE535" s="146" t="s">
        <v>71</v>
      </c>
      <c r="AF535" s="168">
        <v>42522</v>
      </c>
      <c r="AG535" s="168">
        <v>42531</v>
      </c>
      <c r="AH535" s="149" t="s">
        <v>57</v>
      </c>
      <c r="AI535" s="146" t="s">
        <v>72</v>
      </c>
      <c r="AJ535" s="146" t="s">
        <v>73</v>
      </c>
      <c r="AK535" s="146" t="s">
        <v>72</v>
      </c>
      <c r="AL535" s="146" t="s">
        <v>72</v>
      </c>
      <c r="AM535" s="146" t="s">
        <v>72</v>
      </c>
      <c r="AN535" s="146" t="s">
        <v>72</v>
      </c>
      <c r="AO535" s="146" t="s">
        <v>74</v>
      </c>
      <c r="AP535" s="146" t="s">
        <v>74</v>
      </c>
      <c r="AQ535" s="146" t="s">
        <v>74</v>
      </c>
      <c r="AR535" s="146" t="s">
        <v>74</v>
      </c>
      <c r="AS535" s="146" t="s">
        <v>74</v>
      </c>
      <c r="AT535" s="146" t="s">
        <v>74</v>
      </c>
      <c r="AU535" s="146" t="s">
        <v>74</v>
      </c>
      <c r="AV535" s="146" t="s">
        <v>74</v>
      </c>
      <c r="AW535" s="146" t="s">
        <v>74</v>
      </c>
    </row>
    <row r="536" spans="1:49" s="18" customFormat="1" ht="22.15" customHeight="1" x14ac:dyDescent="0.25">
      <c r="A536" s="212"/>
      <c r="B536" s="212"/>
      <c r="C536" s="147"/>
      <c r="D536" s="212"/>
      <c r="E536" s="150"/>
      <c r="F536" s="147"/>
      <c r="G536" s="150"/>
      <c r="H536" s="212"/>
      <c r="I536" s="212"/>
      <c r="J536" s="222"/>
      <c r="K536" s="155"/>
      <c r="L536" s="155"/>
      <c r="M536" s="6" t="s">
        <v>75</v>
      </c>
      <c r="N536" s="6" t="s">
        <v>77</v>
      </c>
      <c r="O536" s="6" t="s">
        <v>77</v>
      </c>
      <c r="P536" s="10" t="s">
        <v>64</v>
      </c>
      <c r="Q536" s="6" t="s">
        <v>75</v>
      </c>
      <c r="R536" s="6" t="s">
        <v>77</v>
      </c>
      <c r="S536" s="6" t="s">
        <v>77</v>
      </c>
      <c r="T536" s="6" t="s">
        <v>77</v>
      </c>
      <c r="U536" s="10" t="s">
        <v>64</v>
      </c>
      <c r="V536" s="147"/>
      <c r="W536" s="169"/>
      <c r="X536" s="224"/>
      <c r="Y536" s="227"/>
      <c r="Z536" s="147"/>
      <c r="AA536" s="147"/>
      <c r="AB536" s="220"/>
      <c r="AC536" s="220"/>
      <c r="AD536" s="222"/>
      <c r="AE536" s="147"/>
      <c r="AF536" s="169"/>
      <c r="AG536" s="169"/>
      <c r="AH536" s="150"/>
      <c r="AI536" s="147"/>
      <c r="AJ536" s="147"/>
      <c r="AK536" s="147"/>
      <c r="AL536" s="147"/>
      <c r="AM536" s="147"/>
      <c r="AN536" s="147"/>
      <c r="AO536" s="147"/>
      <c r="AP536" s="147"/>
      <c r="AQ536" s="147"/>
      <c r="AR536" s="147"/>
      <c r="AS536" s="147"/>
      <c r="AT536" s="147"/>
      <c r="AU536" s="147"/>
      <c r="AV536" s="147"/>
      <c r="AW536" s="147"/>
    </row>
    <row r="537" spans="1:49" s="18" customFormat="1" ht="22.15" customHeight="1" x14ac:dyDescent="0.25">
      <c r="A537" s="213"/>
      <c r="B537" s="213"/>
      <c r="C537" s="148"/>
      <c r="D537" s="213"/>
      <c r="E537" s="151"/>
      <c r="F537" s="148"/>
      <c r="G537" s="151"/>
      <c r="H537" s="213"/>
      <c r="I537" s="213"/>
      <c r="J537" s="222"/>
      <c r="K537" s="155"/>
      <c r="L537" s="155"/>
      <c r="M537" s="6" t="s">
        <v>75</v>
      </c>
      <c r="N537" s="6" t="s">
        <v>77</v>
      </c>
      <c r="O537" s="6" t="s">
        <v>77</v>
      </c>
      <c r="P537" s="10" t="s">
        <v>64</v>
      </c>
      <c r="Q537" s="6" t="s">
        <v>75</v>
      </c>
      <c r="R537" s="6" t="s">
        <v>77</v>
      </c>
      <c r="S537" s="6" t="s">
        <v>77</v>
      </c>
      <c r="T537" s="6" t="s">
        <v>77</v>
      </c>
      <c r="U537" s="10" t="s">
        <v>64</v>
      </c>
      <c r="V537" s="148"/>
      <c r="W537" s="170"/>
      <c r="X537" s="225"/>
      <c r="Y537" s="228"/>
      <c r="Z537" s="148"/>
      <c r="AA537" s="148"/>
      <c r="AB537" s="221"/>
      <c r="AC537" s="221"/>
      <c r="AD537" s="222"/>
      <c r="AE537" s="148"/>
      <c r="AF537" s="170"/>
      <c r="AG537" s="170"/>
      <c r="AH537" s="151"/>
      <c r="AI537" s="148"/>
      <c r="AJ537" s="148"/>
      <c r="AK537" s="148"/>
      <c r="AL537" s="148"/>
      <c r="AM537" s="148"/>
      <c r="AN537" s="148"/>
      <c r="AO537" s="148"/>
      <c r="AP537" s="148"/>
      <c r="AQ537" s="148"/>
      <c r="AR537" s="148"/>
      <c r="AS537" s="148"/>
      <c r="AT537" s="148"/>
      <c r="AU537" s="148"/>
      <c r="AV537" s="148"/>
      <c r="AW537" s="148"/>
    </row>
    <row r="538" spans="1:49" s="18" customFormat="1" ht="22.15" customHeight="1" x14ac:dyDescent="0.25">
      <c r="A538" s="211" t="s">
        <v>134</v>
      </c>
      <c r="B538" s="211" t="s">
        <v>80</v>
      </c>
      <c r="C538" s="146">
        <v>2016</v>
      </c>
      <c r="D538" s="211" t="s">
        <v>569</v>
      </c>
      <c r="E538" s="149">
        <v>266</v>
      </c>
      <c r="F538" s="146" t="s">
        <v>438</v>
      </c>
      <c r="G538" s="149" t="s">
        <v>57</v>
      </c>
      <c r="H538" s="211" t="s">
        <v>58</v>
      </c>
      <c r="I538" s="211" t="s">
        <v>58</v>
      </c>
      <c r="J538" s="222" t="s">
        <v>219</v>
      </c>
      <c r="K538" s="155" t="s">
        <v>570</v>
      </c>
      <c r="L538" s="155" t="s">
        <v>570</v>
      </c>
      <c r="M538" s="6" t="s">
        <v>75</v>
      </c>
      <c r="N538" s="6" t="s">
        <v>77</v>
      </c>
      <c r="O538" s="6" t="s">
        <v>77</v>
      </c>
      <c r="P538" s="10" t="s">
        <v>621</v>
      </c>
      <c r="Q538" s="42">
        <v>874582</v>
      </c>
      <c r="R538" s="6" t="s">
        <v>77</v>
      </c>
      <c r="S538" s="6" t="s">
        <v>77</v>
      </c>
      <c r="T538" s="6" t="s">
        <v>77</v>
      </c>
      <c r="U538" s="10" t="s">
        <v>621</v>
      </c>
      <c r="V538" s="146" t="s">
        <v>622</v>
      </c>
      <c r="W538" s="168">
        <v>42524</v>
      </c>
      <c r="X538" s="223">
        <v>753950</v>
      </c>
      <c r="Y538" s="226">
        <v>874582</v>
      </c>
      <c r="Z538" s="146" t="s">
        <v>67</v>
      </c>
      <c r="AA538" s="146" t="s">
        <v>68</v>
      </c>
      <c r="AB538" s="219" t="s">
        <v>69</v>
      </c>
      <c r="AC538" s="219" t="s">
        <v>70</v>
      </c>
      <c r="AD538" s="146" t="s">
        <v>219</v>
      </c>
      <c r="AE538" s="146" t="s">
        <v>71</v>
      </c>
      <c r="AF538" s="168">
        <v>42524</v>
      </c>
      <c r="AG538" s="168">
        <v>42534</v>
      </c>
      <c r="AH538" s="149" t="s">
        <v>57</v>
      </c>
      <c r="AI538" s="146" t="s">
        <v>72</v>
      </c>
      <c r="AJ538" s="146" t="s">
        <v>73</v>
      </c>
      <c r="AK538" s="146" t="s">
        <v>72</v>
      </c>
      <c r="AL538" s="146" t="s">
        <v>72</v>
      </c>
      <c r="AM538" s="146" t="s">
        <v>72</v>
      </c>
      <c r="AN538" s="146" t="s">
        <v>72</v>
      </c>
      <c r="AO538" s="146" t="s">
        <v>74</v>
      </c>
      <c r="AP538" s="146" t="s">
        <v>74</v>
      </c>
      <c r="AQ538" s="146" t="s">
        <v>74</v>
      </c>
      <c r="AR538" s="146" t="s">
        <v>74</v>
      </c>
      <c r="AS538" s="146" t="s">
        <v>74</v>
      </c>
      <c r="AT538" s="146" t="s">
        <v>74</v>
      </c>
      <c r="AU538" s="146" t="s">
        <v>74</v>
      </c>
      <c r="AV538" s="146" t="s">
        <v>74</v>
      </c>
      <c r="AW538" s="146" t="s">
        <v>74</v>
      </c>
    </row>
    <row r="539" spans="1:49" s="18" customFormat="1" ht="22.15" customHeight="1" x14ac:dyDescent="0.25">
      <c r="A539" s="212"/>
      <c r="B539" s="212"/>
      <c r="C539" s="147"/>
      <c r="D539" s="212"/>
      <c r="E539" s="150"/>
      <c r="F539" s="147"/>
      <c r="G539" s="150"/>
      <c r="H539" s="212"/>
      <c r="I539" s="212"/>
      <c r="J539" s="222"/>
      <c r="K539" s="155"/>
      <c r="L539" s="155"/>
      <c r="M539" s="6" t="s">
        <v>75</v>
      </c>
      <c r="N539" s="6" t="s">
        <v>77</v>
      </c>
      <c r="O539" s="6" t="s">
        <v>77</v>
      </c>
      <c r="P539" s="10" t="s">
        <v>64</v>
      </c>
      <c r="Q539" s="6" t="s">
        <v>75</v>
      </c>
      <c r="R539" s="6" t="s">
        <v>77</v>
      </c>
      <c r="S539" s="6" t="s">
        <v>77</v>
      </c>
      <c r="T539" s="6" t="s">
        <v>77</v>
      </c>
      <c r="U539" s="10" t="s">
        <v>64</v>
      </c>
      <c r="V539" s="147"/>
      <c r="W539" s="169"/>
      <c r="X539" s="224"/>
      <c r="Y539" s="227"/>
      <c r="Z539" s="147"/>
      <c r="AA539" s="147"/>
      <c r="AB539" s="220"/>
      <c r="AC539" s="220"/>
      <c r="AD539" s="147"/>
      <c r="AE539" s="147"/>
      <c r="AF539" s="169"/>
      <c r="AG539" s="169"/>
      <c r="AH539" s="150"/>
      <c r="AI539" s="147"/>
      <c r="AJ539" s="147"/>
      <c r="AK539" s="147"/>
      <c r="AL539" s="147"/>
      <c r="AM539" s="147"/>
      <c r="AN539" s="147"/>
      <c r="AO539" s="147"/>
      <c r="AP539" s="147"/>
      <c r="AQ539" s="147"/>
      <c r="AR539" s="147"/>
      <c r="AS539" s="147"/>
      <c r="AT539" s="147"/>
      <c r="AU539" s="147"/>
      <c r="AV539" s="147"/>
      <c r="AW539" s="147"/>
    </row>
    <row r="540" spans="1:49" s="18" customFormat="1" ht="22.15" customHeight="1" x14ac:dyDescent="0.25">
      <c r="A540" s="213"/>
      <c r="B540" s="213"/>
      <c r="C540" s="148"/>
      <c r="D540" s="213"/>
      <c r="E540" s="151"/>
      <c r="F540" s="148"/>
      <c r="G540" s="151"/>
      <c r="H540" s="213"/>
      <c r="I540" s="213"/>
      <c r="J540" s="222"/>
      <c r="K540" s="155"/>
      <c r="L540" s="155"/>
      <c r="M540" s="6" t="s">
        <v>75</v>
      </c>
      <c r="N540" s="6" t="s">
        <v>77</v>
      </c>
      <c r="O540" s="6" t="s">
        <v>77</v>
      </c>
      <c r="P540" s="10" t="s">
        <v>64</v>
      </c>
      <c r="Q540" s="6" t="s">
        <v>75</v>
      </c>
      <c r="R540" s="6" t="s">
        <v>77</v>
      </c>
      <c r="S540" s="6" t="s">
        <v>77</v>
      </c>
      <c r="T540" s="6" t="s">
        <v>77</v>
      </c>
      <c r="U540" s="10" t="s">
        <v>64</v>
      </c>
      <c r="V540" s="148"/>
      <c r="W540" s="170"/>
      <c r="X540" s="225"/>
      <c r="Y540" s="228"/>
      <c r="Z540" s="148"/>
      <c r="AA540" s="148"/>
      <c r="AB540" s="221"/>
      <c r="AC540" s="221"/>
      <c r="AD540" s="148"/>
      <c r="AE540" s="148"/>
      <c r="AF540" s="170"/>
      <c r="AG540" s="170"/>
      <c r="AH540" s="151"/>
      <c r="AI540" s="148"/>
      <c r="AJ540" s="148"/>
      <c r="AK540" s="148"/>
      <c r="AL540" s="148"/>
      <c r="AM540" s="148"/>
      <c r="AN540" s="148"/>
      <c r="AO540" s="148"/>
      <c r="AP540" s="148"/>
      <c r="AQ540" s="148"/>
      <c r="AR540" s="148"/>
      <c r="AS540" s="148"/>
      <c r="AT540" s="148"/>
      <c r="AU540" s="148"/>
      <c r="AV540" s="148"/>
      <c r="AW540" s="148"/>
    </row>
    <row r="541" spans="1:49" s="18" customFormat="1" ht="22.15" customHeight="1" x14ac:dyDescent="0.25">
      <c r="A541" s="211" t="s">
        <v>134</v>
      </c>
      <c r="B541" s="211" t="s">
        <v>80</v>
      </c>
      <c r="C541" s="146">
        <v>2016</v>
      </c>
      <c r="D541" s="211" t="s">
        <v>569</v>
      </c>
      <c r="E541" s="149">
        <v>276</v>
      </c>
      <c r="F541" s="146" t="s">
        <v>438</v>
      </c>
      <c r="G541" s="149" t="s">
        <v>57</v>
      </c>
      <c r="H541" s="211" t="s">
        <v>58</v>
      </c>
      <c r="I541" s="211" t="s">
        <v>58</v>
      </c>
      <c r="J541" s="222" t="s">
        <v>212</v>
      </c>
      <c r="K541" s="155" t="s">
        <v>60</v>
      </c>
      <c r="L541" s="155" t="s">
        <v>60</v>
      </c>
      <c r="M541" s="6" t="s">
        <v>75</v>
      </c>
      <c r="N541" s="6" t="s">
        <v>77</v>
      </c>
      <c r="O541" s="6" t="s">
        <v>77</v>
      </c>
      <c r="P541" s="10" t="s">
        <v>205</v>
      </c>
      <c r="Q541" s="42">
        <v>1290455.8700000001</v>
      </c>
      <c r="R541" s="6" t="s">
        <v>77</v>
      </c>
      <c r="S541" s="6" t="s">
        <v>77</v>
      </c>
      <c r="T541" s="6" t="s">
        <v>77</v>
      </c>
      <c r="U541" s="10" t="s">
        <v>205</v>
      </c>
      <c r="V541" s="146" t="s">
        <v>623</v>
      </c>
      <c r="W541" s="168">
        <v>42524</v>
      </c>
      <c r="X541" s="223">
        <v>1112461.96</v>
      </c>
      <c r="Y541" s="226">
        <v>1290455.8700000001</v>
      </c>
      <c r="Z541" s="146" t="s">
        <v>67</v>
      </c>
      <c r="AA541" s="146" t="s">
        <v>68</v>
      </c>
      <c r="AB541" s="219" t="s">
        <v>69</v>
      </c>
      <c r="AC541" s="219" t="s">
        <v>70</v>
      </c>
      <c r="AD541" s="146" t="s">
        <v>212</v>
      </c>
      <c r="AE541" s="146" t="s">
        <v>71</v>
      </c>
      <c r="AF541" s="168">
        <v>42524</v>
      </c>
      <c r="AG541" s="168">
        <v>42534</v>
      </c>
      <c r="AH541" s="149" t="s">
        <v>57</v>
      </c>
      <c r="AI541" s="146" t="s">
        <v>72</v>
      </c>
      <c r="AJ541" s="146" t="s">
        <v>73</v>
      </c>
      <c r="AK541" s="146" t="s">
        <v>72</v>
      </c>
      <c r="AL541" s="146" t="s">
        <v>72</v>
      </c>
      <c r="AM541" s="146" t="s">
        <v>72</v>
      </c>
      <c r="AN541" s="146" t="s">
        <v>72</v>
      </c>
      <c r="AO541" s="146" t="s">
        <v>74</v>
      </c>
      <c r="AP541" s="146" t="s">
        <v>74</v>
      </c>
      <c r="AQ541" s="146" t="s">
        <v>74</v>
      </c>
      <c r="AR541" s="146" t="s">
        <v>74</v>
      </c>
      <c r="AS541" s="146" t="s">
        <v>74</v>
      </c>
      <c r="AT541" s="146" t="s">
        <v>74</v>
      </c>
      <c r="AU541" s="146" t="s">
        <v>74</v>
      </c>
      <c r="AV541" s="146" t="s">
        <v>74</v>
      </c>
      <c r="AW541" s="146" t="s">
        <v>74</v>
      </c>
    </row>
    <row r="542" spans="1:49" s="18" customFormat="1" ht="22.15" customHeight="1" x14ac:dyDescent="0.25">
      <c r="A542" s="212"/>
      <c r="B542" s="212"/>
      <c r="C542" s="147"/>
      <c r="D542" s="212"/>
      <c r="E542" s="150"/>
      <c r="F542" s="147"/>
      <c r="G542" s="150"/>
      <c r="H542" s="212"/>
      <c r="I542" s="212"/>
      <c r="J542" s="222"/>
      <c r="K542" s="155"/>
      <c r="L542" s="155"/>
      <c r="M542" s="6" t="s">
        <v>75</v>
      </c>
      <c r="N542" s="6" t="s">
        <v>77</v>
      </c>
      <c r="O542" s="6" t="s">
        <v>77</v>
      </c>
      <c r="P542" s="10" t="s">
        <v>64</v>
      </c>
      <c r="Q542" s="6" t="s">
        <v>75</v>
      </c>
      <c r="R542" s="6" t="s">
        <v>77</v>
      </c>
      <c r="S542" s="6" t="s">
        <v>77</v>
      </c>
      <c r="T542" s="6" t="s">
        <v>77</v>
      </c>
      <c r="U542" s="10" t="s">
        <v>64</v>
      </c>
      <c r="V542" s="147"/>
      <c r="W542" s="169"/>
      <c r="X542" s="224"/>
      <c r="Y542" s="227"/>
      <c r="Z542" s="147"/>
      <c r="AA542" s="147"/>
      <c r="AB542" s="220"/>
      <c r="AC542" s="220"/>
      <c r="AD542" s="147"/>
      <c r="AE542" s="147"/>
      <c r="AF542" s="169"/>
      <c r="AG542" s="169"/>
      <c r="AH542" s="150"/>
      <c r="AI542" s="147"/>
      <c r="AJ542" s="147"/>
      <c r="AK542" s="147"/>
      <c r="AL542" s="147"/>
      <c r="AM542" s="147"/>
      <c r="AN542" s="147"/>
      <c r="AO542" s="147"/>
      <c r="AP542" s="147"/>
      <c r="AQ542" s="147"/>
      <c r="AR542" s="147"/>
      <c r="AS542" s="147"/>
      <c r="AT542" s="147"/>
      <c r="AU542" s="147"/>
      <c r="AV542" s="147"/>
      <c r="AW542" s="147"/>
    </row>
    <row r="543" spans="1:49" s="18" customFormat="1" ht="22.15" customHeight="1" x14ac:dyDescent="0.25">
      <c r="A543" s="213"/>
      <c r="B543" s="213"/>
      <c r="C543" s="148"/>
      <c r="D543" s="213"/>
      <c r="E543" s="151"/>
      <c r="F543" s="148"/>
      <c r="G543" s="151"/>
      <c r="H543" s="213"/>
      <c r="I543" s="213"/>
      <c r="J543" s="222"/>
      <c r="K543" s="155"/>
      <c r="L543" s="155"/>
      <c r="M543" s="6" t="s">
        <v>75</v>
      </c>
      <c r="N543" s="6" t="s">
        <v>77</v>
      </c>
      <c r="O543" s="6" t="s">
        <v>77</v>
      </c>
      <c r="P543" s="10" t="s">
        <v>64</v>
      </c>
      <c r="Q543" s="6" t="s">
        <v>75</v>
      </c>
      <c r="R543" s="6" t="s">
        <v>77</v>
      </c>
      <c r="S543" s="6" t="s">
        <v>77</v>
      </c>
      <c r="T543" s="6" t="s">
        <v>77</v>
      </c>
      <c r="U543" s="10" t="s">
        <v>64</v>
      </c>
      <c r="V543" s="148"/>
      <c r="W543" s="170"/>
      <c r="X543" s="225"/>
      <c r="Y543" s="228"/>
      <c r="Z543" s="148"/>
      <c r="AA543" s="148"/>
      <c r="AB543" s="221"/>
      <c r="AC543" s="221"/>
      <c r="AD543" s="148"/>
      <c r="AE543" s="148"/>
      <c r="AF543" s="170"/>
      <c r="AG543" s="170"/>
      <c r="AH543" s="151"/>
      <c r="AI543" s="148"/>
      <c r="AJ543" s="148"/>
      <c r="AK543" s="148"/>
      <c r="AL543" s="148"/>
      <c r="AM543" s="148"/>
      <c r="AN543" s="148"/>
      <c r="AO543" s="148"/>
      <c r="AP543" s="148"/>
      <c r="AQ543" s="148"/>
      <c r="AR543" s="148"/>
      <c r="AS543" s="148"/>
      <c r="AT543" s="148"/>
      <c r="AU543" s="148"/>
      <c r="AV543" s="148"/>
      <c r="AW543" s="148"/>
    </row>
    <row r="544" spans="1:49" s="18" customFormat="1" ht="22.15" customHeight="1" x14ac:dyDescent="0.25">
      <c r="A544" s="211" t="s">
        <v>134</v>
      </c>
      <c r="B544" s="211" t="s">
        <v>54</v>
      </c>
      <c r="C544" s="146">
        <v>2016</v>
      </c>
      <c r="D544" s="211" t="s">
        <v>569</v>
      </c>
      <c r="E544" s="149">
        <v>281</v>
      </c>
      <c r="F544" s="146" t="s">
        <v>438</v>
      </c>
      <c r="G544" s="149" t="s">
        <v>57</v>
      </c>
      <c r="H544" s="211" t="s">
        <v>58</v>
      </c>
      <c r="I544" s="211" t="s">
        <v>58</v>
      </c>
      <c r="J544" s="222" t="s">
        <v>565</v>
      </c>
      <c r="K544" s="155" t="s">
        <v>207</v>
      </c>
      <c r="L544" s="155" t="s">
        <v>207</v>
      </c>
      <c r="M544" s="6" t="s">
        <v>75</v>
      </c>
      <c r="N544" s="6" t="s">
        <v>77</v>
      </c>
      <c r="O544" s="6" t="s">
        <v>77</v>
      </c>
      <c r="P544" s="10" t="s">
        <v>339</v>
      </c>
      <c r="Q544" s="42">
        <v>3025235.92</v>
      </c>
      <c r="R544" s="6" t="s">
        <v>77</v>
      </c>
      <c r="S544" s="6" t="s">
        <v>77</v>
      </c>
      <c r="T544" s="6" t="s">
        <v>77</v>
      </c>
      <c r="U544" s="10" t="s">
        <v>339</v>
      </c>
      <c r="V544" s="146" t="s">
        <v>624</v>
      </c>
      <c r="W544" s="168">
        <v>42496</v>
      </c>
      <c r="X544" s="223">
        <v>2607962</v>
      </c>
      <c r="Y544" s="226">
        <v>3025235.92</v>
      </c>
      <c r="Z544" s="146" t="s">
        <v>67</v>
      </c>
      <c r="AA544" s="146" t="s">
        <v>68</v>
      </c>
      <c r="AB544" s="219" t="s">
        <v>69</v>
      </c>
      <c r="AC544" s="219" t="s">
        <v>70</v>
      </c>
      <c r="AD544" s="146" t="s">
        <v>565</v>
      </c>
      <c r="AE544" s="146" t="s">
        <v>71</v>
      </c>
      <c r="AF544" s="168">
        <v>42527</v>
      </c>
      <c r="AG544" s="168">
        <v>42537</v>
      </c>
      <c r="AH544" s="149" t="s">
        <v>57</v>
      </c>
      <c r="AI544" s="146" t="s">
        <v>72</v>
      </c>
      <c r="AJ544" s="146" t="s">
        <v>73</v>
      </c>
      <c r="AK544" s="146" t="s">
        <v>72</v>
      </c>
      <c r="AL544" s="146" t="s">
        <v>72</v>
      </c>
      <c r="AM544" s="146" t="s">
        <v>72</v>
      </c>
      <c r="AN544" s="146" t="s">
        <v>72</v>
      </c>
      <c r="AO544" s="146" t="s">
        <v>74</v>
      </c>
      <c r="AP544" s="146" t="s">
        <v>74</v>
      </c>
      <c r="AQ544" s="146" t="s">
        <v>74</v>
      </c>
      <c r="AR544" s="146" t="s">
        <v>74</v>
      </c>
      <c r="AS544" s="146" t="s">
        <v>74</v>
      </c>
      <c r="AT544" s="146" t="s">
        <v>74</v>
      </c>
      <c r="AU544" s="146" t="s">
        <v>74</v>
      </c>
      <c r="AV544" s="146" t="s">
        <v>74</v>
      </c>
      <c r="AW544" s="146" t="s">
        <v>74</v>
      </c>
    </row>
    <row r="545" spans="1:49" s="18" customFormat="1" ht="22.15" customHeight="1" x14ac:dyDescent="0.25">
      <c r="A545" s="212"/>
      <c r="B545" s="212"/>
      <c r="C545" s="147"/>
      <c r="D545" s="212"/>
      <c r="E545" s="150"/>
      <c r="F545" s="147"/>
      <c r="G545" s="150"/>
      <c r="H545" s="212"/>
      <c r="I545" s="212"/>
      <c r="J545" s="222"/>
      <c r="K545" s="155"/>
      <c r="L545" s="155"/>
      <c r="M545" s="6" t="s">
        <v>75</v>
      </c>
      <c r="N545" s="6" t="s">
        <v>77</v>
      </c>
      <c r="O545" s="6" t="s">
        <v>77</v>
      </c>
      <c r="P545" s="10" t="s">
        <v>64</v>
      </c>
      <c r="Q545" s="6" t="s">
        <v>75</v>
      </c>
      <c r="R545" s="6" t="s">
        <v>77</v>
      </c>
      <c r="S545" s="6" t="s">
        <v>77</v>
      </c>
      <c r="T545" s="6" t="s">
        <v>77</v>
      </c>
      <c r="U545" s="10" t="s">
        <v>64</v>
      </c>
      <c r="V545" s="147"/>
      <c r="W545" s="169"/>
      <c r="X545" s="224"/>
      <c r="Y545" s="227"/>
      <c r="Z545" s="147"/>
      <c r="AA545" s="147"/>
      <c r="AB545" s="220"/>
      <c r="AC545" s="220"/>
      <c r="AD545" s="147"/>
      <c r="AE545" s="147"/>
      <c r="AF545" s="169"/>
      <c r="AG545" s="169"/>
      <c r="AH545" s="150"/>
      <c r="AI545" s="147"/>
      <c r="AJ545" s="147"/>
      <c r="AK545" s="147"/>
      <c r="AL545" s="147"/>
      <c r="AM545" s="147"/>
      <c r="AN545" s="147"/>
      <c r="AO545" s="147"/>
      <c r="AP545" s="147"/>
      <c r="AQ545" s="147"/>
      <c r="AR545" s="147"/>
      <c r="AS545" s="147"/>
      <c r="AT545" s="147"/>
      <c r="AU545" s="147"/>
      <c r="AV545" s="147"/>
      <c r="AW545" s="147"/>
    </row>
    <row r="546" spans="1:49" s="18" customFormat="1" ht="22.15" customHeight="1" x14ac:dyDescent="0.25">
      <c r="A546" s="213"/>
      <c r="B546" s="213"/>
      <c r="C546" s="148"/>
      <c r="D546" s="213"/>
      <c r="E546" s="151"/>
      <c r="F546" s="148"/>
      <c r="G546" s="151"/>
      <c r="H546" s="213"/>
      <c r="I546" s="213"/>
      <c r="J546" s="222"/>
      <c r="K546" s="155"/>
      <c r="L546" s="155"/>
      <c r="M546" s="6" t="s">
        <v>75</v>
      </c>
      <c r="N546" s="6" t="s">
        <v>77</v>
      </c>
      <c r="O546" s="6" t="s">
        <v>77</v>
      </c>
      <c r="P546" s="10" t="s">
        <v>64</v>
      </c>
      <c r="Q546" s="6" t="s">
        <v>75</v>
      </c>
      <c r="R546" s="6" t="s">
        <v>77</v>
      </c>
      <c r="S546" s="6" t="s">
        <v>77</v>
      </c>
      <c r="T546" s="6" t="s">
        <v>77</v>
      </c>
      <c r="U546" s="10" t="s">
        <v>64</v>
      </c>
      <c r="V546" s="148"/>
      <c r="W546" s="170"/>
      <c r="X546" s="225"/>
      <c r="Y546" s="228"/>
      <c r="Z546" s="148"/>
      <c r="AA546" s="148"/>
      <c r="AB546" s="221"/>
      <c r="AC546" s="221"/>
      <c r="AD546" s="148"/>
      <c r="AE546" s="148"/>
      <c r="AF546" s="170"/>
      <c r="AG546" s="170"/>
      <c r="AH546" s="151"/>
      <c r="AI546" s="148"/>
      <c r="AJ546" s="148"/>
      <c r="AK546" s="148"/>
      <c r="AL546" s="148"/>
      <c r="AM546" s="148"/>
      <c r="AN546" s="148"/>
      <c r="AO546" s="148"/>
      <c r="AP546" s="148"/>
      <c r="AQ546" s="148"/>
      <c r="AR546" s="148"/>
      <c r="AS546" s="148"/>
      <c r="AT546" s="148"/>
      <c r="AU546" s="148"/>
      <c r="AV546" s="148"/>
      <c r="AW546" s="148"/>
    </row>
    <row r="547" spans="1:49" s="18" customFormat="1" ht="22.15" customHeight="1" x14ac:dyDescent="0.25">
      <c r="A547" s="211" t="s">
        <v>134</v>
      </c>
      <c r="B547" s="211" t="s">
        <v>80</v>
      </c>
      <c r="C547" s="146">
        <v>2016</v>
      </c>
      <c r="D547" s="211" t="s">
        <v>569</v>
      </c>
      <c r="E547" s="149">
        <v>286</v>
      </c>
      <c r="F547" s="146" t="s">
        <v>438</v>
      </c>
      <c r="G547" s="149" t="s">
        <v>57</v>
      </c>
      <c r="H547" s="211" t="s">
        <v>58</v>
      </c>
      <c r="I547" s="211" t="s">
        <v>58</v>
      </c>
      <c r="J547" s="222" t="s">
        <v>166</v>
      </c>
      <c r="K547" s="155" t="s">
        <v>163</v>
      </c>
      <c r="L547" s="155" t="s">
        <v>163</v>
      </c>
      <c r="M547" s="6" t="s">
        <v>75</v>
      </c>
      <c r="N547" s="6" t="s">
        <v>77</v>
      </c>
      <c r="O547" s="6" t="s">
        <v>77</v>
      </c>
      <c r="P547" s="10" t="s">
        <v>625</v>
      </c>
      <c r="Q547" s="42">
        <v>27391984.34</v>
      </c>
      <c r="R547" s="6" t="s">
        <v>77</v>
      </c>
      <c r="S547" s="6" t="s">
        <v>77</v>
      </c>
      <c r="T547" s="6" t="s">
        <v>77</v>
      </c>
      <c r="U547" s="48" t="s">
        <v>625</v>
      </c>
      <c r="V547" s="146" t="s">
        <v>626</v>
      </c>
      <c r="W547" s="168">
        <v>42534</v>
      </c>
      <c r="X547" s="223">
        <v>27391984.34</v>
      </c>
      <c r="Y547" s="226">
        <v>27391984.34</v>
      </c>
      <c r="Z547" s="146" t="s">
        <v>67</v>
      </c>
      <c r="AA547" s="146" t="s">
        <v>68</v>
      </c>
      <c r="AB547" s="219" t="s">
        <v>69</v>
      </c>
      <c r="AC547" s="219" t="s">
        <v>70</v>
      </c>
      <c r="AD547" s="146" t="s">
        <v>166</v>
      </c>
      <c r="AE547" s="146" t="s">
        <v>71</v>
      </c>
      <c r="AF547" s="168">
        <v>42534</v>
      </c>
      <c r="AG547" s="168">
        <v>42544</v>
      </c>
      <c r="AH547" s="149" t="s">
        <v>57</v>
      </c>
      <c r="AI547" s="146" t="s">
        <v>72</v>
      </c>
      <c r="AJ547" s="146" t="s">
        <v>73</v>
      </c>
      <c r="AK547" s="146" t="s">
        <v>72</v>
      </c>
      <c r="AL547" s="146" t="s">
        <v>72</v>
      </c>
      <c r="AM547" s="146" t="s">
        <v>72</v>
      </c>
      <c r="AN547" s="146" t="s">
        <v>72</v>
      </c>
      <c r="AO547" s="146" t="s">
        <v>74</v>
      </c>
      <c r="AP547" s="146" t="s">
        <v>74</v>
      </c>
      <c r="AQ547" s="146" t="s">
        <v>74</v>
      </c>
      <c r="AR547" s="146" t="s">
        <v>74</v>
      </c>
      <c r="AS547" s="146" t="s">
        <v>74</v>
      </c>
      <c r="AT547" s="146" t="s">
        <v>74</v>
      </c>
      <c r="AU547" s="146" t="s">
        <v>74</v>
      </c>
      <c r="AV547" s="146" t="s">
        <v>74</v>
      </c>
      <c r="AW547" s="146" t="s">
        <v>74</v>
      </c>
    </row>
    <row r="548" spans="1:49" s="18" customFormat="1" ht="22.15" customHeight="1" x14ac:dyDescent="0.25">
      <c r="A548" s="212"/>
      <c r="B548" s="212"/>
      <c r="C548" s="147"/>
      <c r="D548" s="212"/>
      <c r="E548" s="150"/>
      <c r="F548" s="147"/>
      <c r="G548" s="150"/>
      <c r="H548" s="212"/>
      <c r="I548" s="212"/>
      <c r="J548" s="222"/>
      <c r="K548" s="155"/>
      <c r="L548" s="155"/>
      <c r="M548" s="6" t="s">
        <v>75</v>
      </c>
      <c r="N548" s="6" t="s">
        <v>77</v>
      </c>
      <c r="O548" s="6" t="s">
        <v>77</v>
      </c>
      <c r="P548" s="10" t="s">
        <v>64</v>
      </c>
      <c r="Q548" s="6" t="s">
        <v>75</v>
      </c>
      <c r="R548" s="6" t="s">
        <v>77</v>
      </c>
      <c r="S548" s="6" t="s">
        <v>77</v>
      </c>
      <c r="T548" s="6" t="s">
        <v>77</v>
      </c>
      <c r="U548" s="10" t="s">
        <v>64</v>
      </c>
      <c r="V548" s="147"/>
      <c r="W548" s="169"/>
      <c r="X548" s="224"/>
      <c r="Y548" s="227"/>
      <c r="Z548" s="147"/>
      <c r="AA548" s="147"/>
      <c r="AB548" s="220"/>
      <c r="AC548" s="220"/>
      <c r="AD548" s="147"/>
      <c r="AE548" s="147"/>
      <c r="AF548" s="169"/>
      <c r="AG548" s="169"/>
      <c r="AH548" s="150"/>
      <c r="AI548" s="147"/>
      <c r="AJ548" s="147"/>
      <c r="AK548" s="147"/>
      <c r="AL548" s="147"/>
      <c r="AM548" s="147"/>
      <c r="AN548" s="147"/>
      <c r="AO548" s="147"/>
      <c r="AP548" s="147"/>
      <c r="AQ548" s="147"/>
      <c r="AR548" s="147"/>
      <c r="AS548" s="147"/>
      <c r="AT548" s="147"/>
      <c r="AU548" s="147"/>
      <c r="AV548" s="147"/>
      <c r="AW548" s="147"/>
    </row>
    <row r="549" spans="1:49" s="18" customFormat="1" ht="22.15" customHeight="1" x14ac:dyDescent="0.25">
      <c r="A549" s="213"/>
      <c r="B549" s="213"/>
      <c r="C549" s="148"/>
      <c r="D549" s="213"/>
      <c r="E549" s="151"/>
      <c r="F549" s="148"/>
      <c r="G549" s="151"/>
      <c r="H549" s="213"/>
      <c r="I549" s="213"/>
      <c r="J549" s="222"/>
      <c r="K549" s="155"/>
      <c r="L549" s="155"/>
      <c r="M549" s="6" t="s">
        <v>75</v>
      </c>
      <c r="N549" s="6" t="s">
        <v>77</v>
      </c>
      <c r="O549" s="6" t="s">
        <v>77</v>
      </c>
      <c r="P549" s="10" t="s">
        <v>64</v>
      </c>
      <c r="Q549" s="6" t="s">
        <v>75</v>
      </c>
      <c r="R549" s="6" t="s">
        <v>77</v>
      </c>
      <c r="S549" s="6" t="s">
        <v>77</v>
      </c>
      <c r="T549" s="6" t="s">
        <v>77</v>
      </c>
      <c r="U549" s="10" t="s">
        <v>64</v>
      </c>
      <c r="V549" s="148"/>
      <c r="W549" s="170"/>
      <c r="X549" s="225"/>
      <c r="Y549" s="228"/>
      <c r="Z549" s="148"/>
      <c r="AA549" s="148"/>
      <c r="AB549" s="221"/>
      <c r="AC549" s="221"/>
      <c r="AD549" s="148"/>
      <c r="AE549" s="148"/>
      <c r="AF549" s="170"/>
      <c r="AG549" s="170"/>
      <c r="AH549" s="151"/>
      <c r="AI549" s="148"/>
      <c r="AJ549" s="148"/>
      <c r="AK549" s="148"/>
      <c r="AL549" s="148"/>
      <c r="AM549" s="148"/>
      <c r="AN549" s="148"/>
      <c r="AO549" s="148"/>
      <c r="AP549" s="148"/>
      <c r="AQ549" s="148"/>
      <c r="AR549" s="148"/>
      <c r="AS549" s="148"/>
      <c r="AT549" s="148"/>
      <c r="AU549" s="148"/>
      <c r="AV549" s="148"/>
      <c r="AW549" s="148"/>
    </row>
    <row r="550" spans="1:49" s="18" customFormat="1" ht="22.15" customHeight="1" x14ac:dyDescent="0.25">
      <c r="A550" s="211" t="s">
        <v>134</v>
      </c>
      <c r="B550" s="211" t="s">
        <v>80</v>
      </c>
      <c r="C550" s="146">
        <v>2016</v>
      </c>
      <c r="D550" s="211" t="s">
        <v>569</v>
      </c>
      <c r="E550" s="149">
        <v>296</v>
      </c>
      <c r="F550" s="146" t="s">
        <v>438</v>
      </c>
      <c r="G550" s="149" t="s">
        <v>57</v>
      </c>
      <c r="H550" s="211" t="s">
        <v>58</v>
      </c>
      <c r="I550" s="211" t="s">
        <v>58</v>
      </c>
      <c r="J550" s="222" t="s">
        <v>627</v>
      </c>
      <c r="K550" s="155" t="s">
        <v>114</v>
      </c>
      <c r="L550" s="155" t="s">
        <v>114</v>
      </c>
      <c r="M550" s="6" t="s">
        <v>75</v>
      </c>
      <c r="N550" s="6" t="s">
        <v>77</v>
      </c>
      <c r="O550" s="6" t="s">
        <v>77</v>
      </c>
      <c r="P550" s="10" t="s">
        <v>142</v>
      </c>
      <c r="Q550" s="42">
        <v>5861999.6799999997</v>
      </c>
      <c r="R550" s="6" t="s">
        <v>77</v>
      </c>
      <c r="S550" s="6" t="s">
        <v>77</v>
      </c>
      <c r="T550" s="6" t="s">
        <v>77</v>
      </c>
      <c r="U550" s="10" t="s">
        <v>142</v>
      </c>
      <c r="V550" s="146" t="s">
        <v>628</v>
      </c>
      <c r="W550" s="168">
        <v>42496</v>
      </c>
      <c r="X550" s="223">
        <v>5053448</v>
      </c>
      <c r="Y550" s="226">
        <v>5861999.6799999997</v>
      </c>
      <c r="Z550" s="146" t="s">
        <v>67</v>
      </c>
      <c r="AA550" s="146" t="s">
        <v>68</v>
      </c>
      <c r="AB550" s="219" t="s">
        <v>69</v>
      </c>
      <c r="AC550" s="219" t="s">
        <v>70</v>
      </c>
      <c r="AD550" s="222" t="s">
        <v>627</v>
      </c>
      <c r="AE550" s="146" t="s">
        <v>71</v>
      </c>
      <c r="AF550" s="168">
        <v>42527</v>
      </c>
      <c r="AG550" s="168">
        <v>42537</v>
      </c>
      <c r="AH550" s="149" t="s">
        <v>57</v>
      </c>
      <c r="AI550" s="146" t="s">
        <v>72</v>
      </c>
      <c r="AJ550" s="146" t="s">
        <v>73</v>
      </c>
      <c r="AK550" s="146" t="s">
        <v>72</v>
      </c>
      <c r="AL550" s="146" t="s">
        <v>72</v>
      </c>
      <c r="AM550" s="146" t="s">
        <v>72</v>
      </c>
      <c r="AN550" s="146" t="s">
        <v>72</v>
      </c>
      <c r="AO550" s="146" t="s">
        <v>74</v>
      </c>
      <c r="AP550" s="146" t="s">
        <v>74</v>
      </c>
      <c r="AQ550" s="146" t="s">
        <v>74</v>
      </c>
      <c r="AR550" s="146" t="s">
        <v>74</v>
      </c>
      <c r="AS550" s="146" t="s">
        <v>74</v>
      </c>
      <c r="AT550" s="146" t="s">
        <v>74</v>
      </c>
      <c r="AU550" s="146" t="s">
        <v>74</v>
      </c>
      <c r="AV550" s="146" t="s">
        <v>74</v>
      </c>
      <c r="AW550" s="146" t="s">
        <v>74</v>
      </c>
    </row>
    <row r="551" spans="1:49" s="18" customFormat="1" ht="22.15" customHeight="1" x14ac:dyDescent="0.25">
      <c r="A551" s="212"/>
      <c r="B551" s="212"/>
      <c r="C551" s="147"/>
      <c r="D551" s="212"/>
      <c r="E551" s="150"/>
      <c r="F551" s="147"/>
      <c r="G551" s="150"/>
      <c r="H551" s="212"/>
      <c r="I551" s="212"/>
      <c r="J551" s="222"/>
      <c r="K551" s="155"/>
      <c r="L551" s="155"/>
      <c r="M551" s="6" t="s">
        <v>75</v>
      </c>
      <c r="N551" s="6" t="s">
        <v>77</v>
      </c>
      <c r="O551" s="6" t="s">
        <v>77</v>
      </c>
      <c r="P551" s="10" t="s">
        <v>64</v>
      </c>
      <c r="Q551" s="6" t="s">
        <v>75</v>
      </c>
      <c r="R551" s="6" t="s">
        <v>77</v>
      </c>
      <c r="S551" s="6" t="s">
        <v>77</v>
      </c>
      <c r="T551" s="6" t="s">
        <v>77</v>
      </c>
      <c r="U551" s="10" t="s">
        <v>64</v>
      </c>
      <c r="V551" s="147"/>
      <c r="W551" s="169"/>
      <c r="X551" s="224"/>
      <c r="Y551" s="227"/>
      <c r="Z551" s="147"/>
      <c r="AA551" s="147"/>
      <c r="AB551" s="220"/>
      <c r="AC551" s="220"/>
      <c r="AD551" s="222"/>
      <c r="AE551" s="147"/>
      <c r="AF551" s="169"/>
      <c r="AG551" s="169"/>
      <c r="AH551" s="150"/>
      <c r="AI551" s="147"/>
      <c r="AJ551" s="147"/>
      <c r="AK551" s="147"/>
      <c r="AL551" s="147"/>
      <c r="AM551" s="147"/>
      <c r="AN551" s="147"/>
      <c r="AO551" s="147"/>
      <c r="AP551" s="147"/>
      <c r="AQ551" s="147"/>
      <c r="AR551" s="147"/>
      <c r="AS551" s="147"/>
      <c r="AT551" s="147"/>
      <c r="AU551" s="147"/>
      <c r="AV551" s="147"/>
      <c r="AW551" s="147"/>
    </row>
    <row r="552" spans="1:49" s="18" customFormat="1" ht="22.15" customHeight="1" x14ac:dyDescent="0.25">
      <c r="A552" s="213"/>
      <c r="B552" s="213"/>
      <c r="C552" s="148"/>
      <c r="D552" s="213"/>
      <c r="E552" s="151"/>
      <c r="F552" s="148"/>
      <c r="G552" s="151"/>
      <c r="H552" s="213"/>
      <c r="I552" s="213"/>
      <c r="J552" s="222"/>
      <c r="K552" s="155"/>
      <c r="L552" s="155"/>
      <c r="M552" s="6" t="s">
        <v>75</v>
      </c>
      <c r="N552" s="6" t="s">
        <v>77</v>
      </c>
      <c r="O552" s="6" t="s">
        <v>77</v>
      </c>
      <c r="P552" s="10" t="s">
        <v>64</v>
      </c>
      <c r="Q552" s="6" t="s">
        <v>75</v>
      </c>
      <c r="R552" s="6" t="s">
        <v>77</v>
      </c>
      <c r="S552" s="6" t="s">
        <v>77</v>
      </c>
      <c r="T552" s="6" t="s">
        <v>77</v>
      </c>
      <c r="U552" s="10" t="s">
        <v>64</v>
      </c>
      <c r="V552" s="148"/>
      <c r="W552" s="170"/>
      <c r="X552" s="225"/>
      <c r="Y552" s="228"/>
      <c r="Z552" s="148"/>
      <c r="AA552" s="148"/>
      <c r="AB552" s="221"/>
      <c r="AC552" s="221"/>
      <c r="AD552" s="222"/>
      <c r="AE552" s="148"/>
      <c r="AF552" s="170"/>
      <c r="AG552" s="170"/>
      <c r="AH552" s="151"/>
      <c r="AI552" s="148"/>
      <c r="AJ552" s="148"/>
      <c r="AK552" s="148"/>
      <c r="AL552" s="148"/>
      <c r="AM552" s="148"/>
      <c r="AN552" s="148"/>
      <c r="AO552" s="148"/>
      <c r="AP552" s="148"/>
      <c r="AQ552" s="148"/>
      <c r="AR552" s="148"/>
      <c r="AS552" s="148"/>
      <c r="AT552" s="148"/>
      <c r="AU552" s="148"/>
      <c r="AV552" s="148"/>
      <c r="AW552" s="148"/>
    </row>
    <row r="553" spans="1:49" s="18" customFormat="1" ht="22.15" customHeight="1" x14ac:dyDescent="0.25">
      <c r="A553" s="211" t="s">
        <v>134</v>
      </c>
      <c r="B553" s="211" t="s">
        <v>80</v>
      </c>
      <c r="C553" s="146">
        <v>2016</v>
      </c>
      <c r="D553" s="211" t="s">
        <v>569</v>
      </c>
      <c r="E553" s="149">
        <v>299</v>
      </c>
      <c r="F553" s="146" t="s">
        <v>438</v>
      </c>
      <c r="G553" s="149" t="s">
        <v>57</v>
      </c>
      <c r="H553" s="211" t="s">
        <v>58</v>
      </c>
      <c r="I553" s="211" t="s">
        <v>58</v>
      </c>
      <c r="J553" s="222" t="s">
        <v>629</v>
      </c>
      <c r="K553" s="155" t="s">
        <v>114</v>
      </c>
      <c r="L553" s="155" t="s">
        <v>114</v>
      </c>
      <c r="M553" s="6" t="s">
        <v>75</v>
      </c>
      <c r="N553" s="6" t="s">
        <v>77</v>
      </c>
      <c r="O553" s="6" t="s">
        <v>77</v>
      </c>
      <c r="P553" s="10" t="s">
        <v>323</v>
      </c>
      <c r="Q553" s="42">
        <v>14352907.359999999</v>
      </c>
      <c r="R553" s="6" t="s">
        <v>77</v>
      </c>
      <c r="S553" s="6" t="s">
        <v>77</v>
      </c>
      <c r="T553" s="6" t="s">
        <v>77</v>
      </c>
      <c r="U553" s="10" t="s">
        <v>323</v>
      </c>
      <c r="V553" s="172" t="s">
        <v>630</v>
      </c>
      <c r="W553" s="168">
        <v>42529</v>
      </c>
      <c r="X553" s="223">
        <v>12373196</v>
      </c>
      <c r="Y553" s="226">
        <v>14352907.359999999</v>
      </c>
      <c r="Z553" s="146" t="s">
        <v>67</v>
      </c>
      <c r="AA553" s="146" t="s">
        <v>68</v>
      </c>
      <c r="AB553" s="219" t="s">
        <v>69</v>
      </c>
      <c r="AC553" s="219" t="s">
        <v>70</v>
      </c>
      <c r="AD553" s="146" t="s">
        <v>629</v>
      </c>
      <c r="AE553" s="146" t="s">
        <v>71</v>
      </c>
      <c r="AF553" s="168">
        <v>42529</v>
      </c>
      <c r="AG553" s="168">
        <v>42599</v>
      </c>
      <c r="AH553" s="149" t="s">
        <v>57</v>
      </c>
      <c r="AI553" s="146" t="s">
        <v>72</v>
      </c>
      <c r="AJ553" s="146" t="s">
        <v>73</v>
      </c>
      <c r="AK553" s="146" t="s">
        <v>72</v>
      </c>
      <c r="AL553" s="146" t="s">
        <v>72</v>
      </c>
      <c r="AM553" s="146" t="s">
        <v>72</v>
      </c>
      <c r="AN553" s="146" t="s">
        <v>72</v>
      </c>
      <c r="AO553" s="146" t="s">
        <v>74</v>
      </c>
      <c r="AP553" s="146" t="s">
        <v>74</v>
      </c>
      <c r="AQ553" s="146" t="s">
        <v>74</v>
      </c>
      <c r="AR553" s="146" t="s">
        <v>74</v>
      </c>
      <c r="AS553" s="146" t="s">
        <v>74</v>
      </c>
      <c r="AT553" s="146" t="s">
        <v>74</v>
      </c>
      <c r="AU553" s="146" t="s">
        <v>74</v>
      </c>
      <c r="AV553" s="146" t="s">
        <v>74</v>
      </c>
      <c r="AW553" s="146" t="s">
        <v>74</v>
      </c>
    </row>
    <row r="554" spans="1:49" s="18" customFormat="1" ht="22.15" customHeight="1" x14ac:dyDescent="0.25">
      <c r="A554" s="212"/>
      <c r="B554" s="212"/>
      <c r="C554" s="147"/>
      <c r="D554" s="212"/>
      <c r="E554" s="150"/>
      <c r="F554" s="147"/>
      <c r="G554" s="150"/>
      <c r="H554" s="212"/>
      <c r="I554" s="212"/>
      <c r="J554" s="222"/>
      <c r="K554" s="155"/>
      <c r="L554" s="155"/>
      <c r="M554" s="6" t="s">
        <v>75</v>
      </c>
      <c r="N554" s="6" t="s">
        <v>77</v>
      </c>
      <c r="O554" s="6" t="s">
        <v>77</v>
      </c>
      <c r="P554" s="10" t="s">
        <v>64</v>
      </c>
      <c r="Q554" s="6" t="s">
        <v>75</v>
      </c>
      <c r="R554" s="6" t="s">
        <v>77</v>
      </c>
      <c r="S554" s="6" t="s">
        <v>77</v>
      </c>
      <c r="T554" s="6" t="s">
        <v>77</v>
      </c>
      <c r="U554" s="10" t="s">
        <v>64</v>
      </c>
      <c r="V554" s="173"/>
      <c r="W554" s="169"/>
      <c r="X554" s="224"/>
      <c r="Y554" s="227"/>
      <c r="Z554" s="147"/>
      <c r="AA554" s="147"/>
      <c r="AB554" s="220"/>
      <c r="AC554" s="220"/>
      <c r="AD554" s="147"/>
      <c r="AE554" s="147"/>
      <c r="AF554" s="169"/>
      <c r="AG554" s="169"/>
      <c r="AH554" s="150"/>
      <c r="AI554" s="147"/>
      <c r="AJ554" s="147"/>
      <c r="AK554" s="147"/>
      <c r="AL554" s="147"/>
      <c r="AM554" s="147"/>
      <c r="AN554" s="147"/>
      <c r="AO554" s="147"/>
      <c r="AP554" s="147"/>
      <c r="AQ554" s="147"/>
      <c r="AR554" s="147"/>
      <c r="AS554" s="147"/>
      <c r="AT554" s="147"/>
      <c r="AU554" s="147"/>
      <c r="AV554" s="147"/>
      <c r="AW554" s="147"/>
    </row>
    <row r="555" spans="1:49" s="18" customFormat="1" ht="22.15" customHeight="1" x14ac:dyDescent="0.25">
      <c r="A555" s="213"/>
      <c r="B555" s="213"/>
      <c r="C555" s="148"/>
      <c r="D555" s="213"/>
      <c r="E555" s="151"/>
      <c r="F555" s="148"/>
      <c r="G555" s="151"/>
      <c r="H555" s="213"/>
      <c r="I555" s="213"/>
      <c r="J555" s="222"/>
      <c r="K555" s="155"/>
      <c r="L555" s="155"/>
      <c r="M555" s="6" t="s">
        <v>75</v>
      </c>
      <c r="N555" s="6" t="s">
        <v>77</v>
      </c>
      <c r="O555" s="6" t="s">
        <v>77</v>
      </c>
      <c r="P555" s="10" t="s">
        <v>64</v>
      </c>
      <c r="Q555" s="6" t="s">
        <v>75</v>
      </c>
      <c r="R555" s="6" t="s">
        <v>77</v>
      </c>
      <c r="S555" s="6" t="s">
        <v>77</v>
      </c>
      <c r="T555" s="6" t="s">
        <v>77</v>
      </c>
      <c r="U555" s="10" t="s">
        <v>64</v>
      </c>
      <c r="V555" s="174"/>
      <c r="W555" s="170"/>
      <c r="X555" s="225"/>
      <c r="Y555" s="228"/>
      <c r="Z555" s="148"/>
      <c r="AA555" s="148"/>
      <c r="AB555" s="221"/>
      <c r="AC555" s="221"/>
      <c r="AD555" s="148"/>
      <c r="AE555" s="148"/>
      <c r="AF555" s="170"/>
      <c r="AG555" s="170"/>
      <c r="AH555" s="151"/>
      <c r="AI555" s="148"/>
      <c r="AJ555" s="148"/>
      <c r="AK555" s="148"/>
      <c r="AL555" s="148"/>
      <c r="AM555" s="148"/>
      <c r="AN555" s="148"/>
      <c r="AO555" s="148"/>
      <c r="AP555" s="148"/>
      <c r="AQ555" s="148"/>
      <c r="AR555" s="148"/>
      <c r="AS555" s="148"/>
      <c r="AT555" s="148"/>
      <c r="AU555" s="148"/>
      <c r="AV555" s="148"/>
      <c r="AW555" s="148"/>
    </row>
    <row r="556" spans="1:49" s="18" customFormat="1" ht="22.15" customHeight="1" x14ac:dyDescent="0.25">
      <c r="A556" s="149" t="s">
        <v>53</v>
      </c>
      <c r="B556" s="149" t="s">
        <v>54</v>
      </c>
      <c r="C556" s="149">
        <v>2016</v>
      </c>
      <c r="D556" s="149" t="s">
        <v>569</v>
      </c>
      <c r="E556" s="149">
        <v>298</v>
      </c>
      <c r="F556" s="149" t="s">
        <v>56</v>
      </c>
      <c r="G556" s="149" t="s">
        <v>57</v>
      </c>
      <c r="H556" s="149" t="s">
        <v>58</v>
      </c>
      <c r="I556" s="149" t="s">
        <v>58</v>
      </c>
      <c r="J556" s="149" t="s">
        <v>234</v>
      </c>
      <c r="K556" s="171" t="s">
        <v>60</v>
      </c>
      <c r="L556" s="171" t="s">
        <v>60</v>
      </c>
      <c r="M556" s="6" t="s">
        <v>75</v>
      </c>
      <c r="N556" s="6" t="s">
        <v>77</v>
      </c>
      <c r="O556" s="6" t="s">
        <v>77</v>
      </c>
      <c r="P556" s="11" t="s">
        <v>631</v>
      </c>
      <c r="Q556" s="12">
        <f>40603.45*1.16</f>
        <v>47100.001999999993</v>
      </c>
      <c r="R556" s="6" t="s">
        <v>77</v>
      </c>
      <c r="S556" s="6" t="s">
        <v>77</v>
      </c>
      <c r="T556" s="6" t="s">
        <v>77</v>
      </c>
      <c r="U556" s="11" t="s">
        <v>631</v>
      </c>
      <c r="V556" s="172" t="s">
        <v>632</v>
      </c>
      <c r="W556" s="175">
        <v>42543</v>
      </c>
      <c r="X556" s="178">
        <v>40603.449999999997</v>
      </c>
      <c r="Y556" s="178">
        <v>47100</v>
      </c>
      <c r="Z556" s="181" t="s">
        <v>67</v>
      </c>
      <c r="AA556" s="181" t="s">
        <v>68</v>
      </c>
      <c r="AB556" s="181" t="s">
        <v>69</v>
      </c>
      <c r="AC556" s="181" t="s">
        <v>70</v>
      </c>
      <c r="AD556" s="181" t="s">
        <v>234</v>
      </c>
      <c r="AE556" s="181" t="s">
        <v>71</v>
      </c>
      <c r="AF556" s="184">
        <v>42543</v>
      </c>
      <c r="AG556" s="184">
        <v>42545</v>
      </c>
      <c r="AH556" s="149" t="s">
        <v>57</v>
      </c>
      <c r="AI556" s="149" t="s">
        <v>72</v>
      </c>
      <c r="AJ556" s="149" t="s">
        <v>73</v>
      </c>
      <c r="AK556" s="149" t="s">
        <v>72</v>
      </c>
      <c r="AL556" s="149" t="s">
        <v>72</v>
      </c>
      <c r="AM556" s="149" t="s">
        <v>72</v>
      </c>
      <c r="AN556" s="149" t="s">
        <v>72</v>
      </c>
      <c r="AO556" s="149" t="s">
        <v>74</v>
      </c>
      <c r="AP556" s="149" t="s">
        <v>74</v>
      </c>
      <c r="AQ556" s="149" t="s">
        <v>74</v>
      </c>
      <c r="AR556" s="149" t="s">
        <v>74</v>
      </c>
      <c r="AS556" s="149" t="s">
        <v>74</v>
      </c>
      <c r="AT556" s="149" t="s">
        <v>74</v>
      </c>
      <c r="AU556" s="149" t="s">
        <v>74</v>
      </c>
      <c r="AV556" s="149" t="s">
        <v>74</v>
      </c>
      <c r="AW556" s="149" t="s">
        <v>74</v>
      </c>
    </row>
    <row r="557" spans="1:49" s="18" customFormat="1" ht="22.15" customHeight="1" x14ac:dyDescent="0.25">
      <c r="A557" s="150"/>
      <c r="B557" s="150"/>
      <c r="C557" s="150"/>
      <c r="D557" s="150"/>
      <c r="E557" s="150"/>
      <c r="F557" s="150"/>
      <c r="G557" s="150"/>
      <c r="H557" s="150"/>
      <c r="I557" s="150"/>
      <c r="J557" s="150"/>
      <c r="K557" s="171"/>
      <c r="L557" s="171"/>
      <c r="M557" s="40" t="s">
        <v>240</v>
      </c>
      <c r="N557" s="41" t="s">
        <v>241</v>
      </c>
      <c r="O557" s="40" t="s">
        <v>242</v>
      </c>
      <c r="P557" s="10" t="s">
        <v>64</v>
      </c>
      <c r="Q557" s="12">
        <f>52000*1.16</f>
        <v>60319.999999999993</v>
      </c>
      <c r="R557" s="6" t="s">
        <v>77</v>
      </c>
      <c r="S557" s="6" t="s">
        <v>77</v>
      </c>
      <c r="T557" s="6" t="s">
        <v>77</v>
      </c>
      <c r="U557" s="10" t="s">
        <v>64</v>
      </c>
      <c r="V557" s="173"/>
      <c r="W557" s="176"/>
      <c r="X557" s="179"/>
      <c r="Y557" s="179"/>
      <c r="Z557" s="182"/>
      <c r="AA557" s="182"/>
      <c r="AB557" s="182"/>
      <c r="AC557" s="182"/>
      <c r="AD557" s="182"/>
      <c r="AE557" s="182"/>
      <c r="AF557" s="185"/>
      <c r="AG557" s="185"/>
      <c r="AH557" s="150"/>
      <c r="AI557" s="150"/>
      <c r="AJ557" s="150"/>
      <c r="AK557" s="150"/>
      <c r="AL557" s="150"/>
      <c r="AM557" s="150"/>
      <c r="AN557" s="150"/>
      <c r="AO557" s="150"/>
      <c r="AP557" s="150"/>
      <c r="AQ557" s="150"/>
      <c r="AR557" s="150"/>
      <c r="AS557" s="150"/>
      <c r="AT557" s="150"/>
      <c r="AU557" s="150"/>
      <c r="AV557" s="150"/>
      <c r="AW557" s="150"/>
    </row>
    <row r="558" spans="1:49" s="18" customFormat="1" ht="22.15" customHeight="1" x14ac:dyDescent="0.25">
      <c r="A558" s="151"/>
      <c r="B558" s="151"/>
      <c r="C558" s="151"/>
      <c r="D558" s="151"/>
      <c r="E558" s="151"/>
      <c r="F558" s="151"/>
      <c r="G558" s="151"/>
      <c r="H558" s="151"/>
      <c r="I558" s="151"/>
      <c r="J558" s="150"/>
      <c r="K558" s="171"/>
      <c r="L558" s="171"/>
      <c r="M558" s="40" t="s">
        <v>237</v>
      </c>
      <c r="N558" s="41" t="s">
        <v>238</v>
      </c>
      <c r="O558" s="40" t="s">
        <v>239</v>
      </c>
      <c r="P558" s="10" t="s">
        <v>64</v>
      </c>
      <c r="Q558" s="12">
        <f>55000*1.16</f>
        <v>63799.999999999993</v>
      </c>
      <c r="R558" s="6" t="s">
        <v>77</v>
      </c>
      <c r="S558" s="6" t="s">
        <v>77</v>
      </c>
      <c r="T558" s="6" t="s">
        <v>77</v>
      </c>
      <c r="U558" s="10" t="s">
        <v>64</v>
      </c>
      <c r="V558" s="173"/>
      <c r="W558" s="176"/>
      <c r="X558" s="179"/>
      <c r="Y558" s="179"/>
      <c r="Z558" s="182"/>
      <c r="AA558" s="182"/>
      <c r="AB558" s="182"/>
      <c r="AC558" s="182"/>
      <c r="AD558" s="182"/>
      <c r="AE558" s="182"/>
      <c r="AF558" s="185"/>
      <c r="AG558" s="185"/>
      <c r="AH558" s="150"/>
      <c r="AI558" s="150"/>
      <c r="AJ558" s="150"/>
      <c r="AK558" s="150"/>
      <c r="AL558" s="150"/>
      <c r="AM558" s="150"/>
      <c r="AN558" s="150"/>
      <c r="AO558" s="150"/>
      <c r="AP558" s="150"/>
      <c r="AQ558" s="150"/>
      <c r="AR558" s="150"/>
      <c r="AS558" s="150"/>
      <c r="AT558" s="150"/>
      <c r="AU558" s="150"/>
      <c r="AV558" s="150"/>
      <c r="AW558" s="150"/>
    </row>
    <row r="559" spans="1:49" s="18" customFormat="1" ht="22.15" customHeight="1" x14ac:dyDescent="0.25">
      <c r="A559" s="149" t="s">
        <v>53</v>
      </c>
      <c r="B559" s="149" t="s">
        <v>54</v>
      </c>
      <c r="C559" s="149">
        <v>2016</v>
      </c>
      <c r="D559" s="149" t="s">
        <v>569</v>
      </c>
      <c r="E559" s="149">
        <v>304</v>
      </c>
      <c r="F559" s="149" t="s">
        <v>56</v>
      </c>
      <c r="G559" s="149" t="s">
        <v>57</v>
      </c>
      <c r="H559" s="149" t="s">
        <v>58</v>
      </c>
      <c r="I559" s="149" t="s">
        <v>58</v>
      </c>
      <c r="J559" s="149" t="s">
        <v>234</v>
      </c>
      <c r="K559" s="171" t="s">
        <v>60</v>
      </c>
      <c r="L559" s="171" t="s">
        <v>60</v>
      </c>
      <c r="M559" s="6" t="s">
        <v>240</v>
      </c>
      <c r="N559" s="6" t="s">
        <v>241</v>
      </c>
      <c r="O559" s="6" t="s">
        <v>242</v>
      </c>
      <c r="P559" s="10" t="s">
        <v>64</v>
      </c>
      <c r="Q559" s="12">
        <f>24000*1.16</f>
        <v>27839.999999999996</v>
      </c>
      <c r="R559" s="6" t="s">
        <v>240</v>
      </c>
      <c r="S559" s="6" t="s">
        <v>241</v>
      </c>
      <c r="T559" s="6" t="s">
        <v>242</v>
      </c>
      <c r="U559" s="10" t="s">
        <v>64</v>
      </c>
      <c r="V559" s="172" t="s">
        <v>633</v>
      </c>
      <c r="W559" s="175">
        <v>42538</v>
      </c>
      <c r="X559" s="178">
        <v>24000</v>
      </c>
      <c r="Y559" s="178">
        <v>27840</v>
      </c>
      <c r="Z559" s="181" t="s">
        <v>67</v>
      </c>
      <c r="AA559" s="181" t="s">
        <v>68</v>
      </c>
      <c r="AB559" s="181" t="s">
        <v>69</v>
      </c>
      <c r="AC559" s="181" t="s">
        <v>70</v>
      </c>
      <c r="AD559" s="181" t="s">
        <v>234</v>
      </c>
      <c r="AE559" s="181" t="s">
        <v>71</v>
      </c>
      <c r="AF559" s="184">
        <v>42538</v>
      </c>
      <c r="AG559" s="184">
        <v>42541</v>
      </c>
      <c r="AH559" s="149" t="s">
        <v>57</v>
      </c>
      <c r="AI559" s="149" t="s">
        <v>72</v>
      </c>
      <c r="AJ559" s="149" t="s">
        <v>73</v>
      </c>
      <c r="AK559" s="149" t="s">
        <v>72</v>
      </c>
      <c r="AL559" s="149" t="s">
        <v>72</v>
      </c>
      <c r="AM559" s="149" t="s">
        <v>72</v>
      </c>
      <c r="AN559" s="149" t="s">
        <v>72</v>
      </c>
      <c r="AO559" s="149" t="s">
        <v>74</v>
      </c>
      <c r="AP559" s="149" t="s">
        <v>74</v>
      </c>
      <c r="AQ559" s="149" t="s">
        <v>74</v>
      </c>
      <c r="AR559" s="149" t="s">
        <v>74</v>
      </c>
      <c r="AS559" s="149" t="s">
        <v>74</v>
      </c>
      <c r="AT559" s="149" t="s">
        <v>74</v>
      </c>
      <c r="AU559" s="149" t="s">
        <v>74</v>
      </c>
      <c r="AV559" s="149" t="s">
        <v>74</v>
      </c>
      <c r="AW559" s="149" t="s">
        <v>74</v>
      </c>
    </row>
    <row r="560" spans="1:49" s="18" customFormat="1" ht="22.15" customHeight="1" x14ac:dyDescent="0.25">
      <c r="A560" s="150"/>
      <c r="B560" s="150"/>
      <c r="C560" s="150"/>
      <c r="D560" s="150"/>
      <c r="E560" s="150"/>
      <c r="F560" s="150"/>
      <c r="G560" s="150"/>
      <c r="H560" s="150"/>
      <c r="I560" s="150"/>
      <c r="J560" s="150"/>
      <c r="K560" s="171"/>
      <c r="L560" s="171"/>
      <c r="M560" s="40" t="s">
        <v>237</v>
      </c>
      <c r="N560" s="41" t="s">
        <v>238</v>
      </c>
      <c r="O560" s="40" t="s">
        <v>239</v>
      </c>
      <c r="P560" s="10" t="s">
        <v>64</v>
      </c>
      <c r="Q560" s="12">
        <f>30000*1.16</f>
        <v>34800</v>
      </c>
      <c r="R560" s="6" t="s">
        <v>77</v>
      </c>
      <c r="S560" s="6" t="s">
        <v>77</v>
      </c>
      <c r="T560" s="6" t="s">
        <v>77</v>
      </c>
      <c r="U560" s="10" t="s">
        <v>64</v>
      </c>
      <c r="V560" s="173"/>
      <c r="W560" s="176"/>
      <c r="X560" s="179"/>
      <c r="Y560" s="179"/>
      <c r="Z560" s="182"/>
      <c r="AA560" s="182"/>
      <c r="AB560" s="182"/>
      <c r="AC560" s="182"/>
      <c r="AD560" s="182"/>
      <c r="AE560" s="182"/>
      <c r="AF560" s="185"/>
      <c r="AG560" s="185"/>
      <c r="AH560" s="150"/>
      <c r="AI560" s="150"/>
      <c r="AJ560" s="150"/>
      <c r="AK560" s="150"/>
      <c r="AL560" s="150"/>
      <c r="AM560" s="150"/>
      <c r="AN560" s="150"/>
      <c r="AO560" s="150"/>
      <c r="AP560" s="150"/>
      <c r="AQ560" s="150"/>
      <c r="AR560" s="150"/>
      <c r="AS560" s="150"/>
      <c r="AT560" s="150"/>
      <c r="AU560" s="150"/>
      <c r="AV560" s="150"/>
      <c r="AW560" s="150"/>
    </row>
    <row r="561" spans="1:49" s="18" customFormat="1" ht="22.15" customHeight="1" x14ac:dyDescent="0.25">
      <c r="A561" s="151"/>
      <c r="B561" s="151"/>
      <c r="C561" s="151"/>
      <c r="D561" s="151"/>
      <c r="E561" s="151"/>
      <c r="F561" s="151"/>
      <c r="G561" s="151"/>
      <c r="H561" s="151"/>
      <c r="I561" s="151"/>
      <c r="J561" s="150"/>
      <c r="K561" s="171"/>
      <c r="L561" s="171"/>
      <c r="M561" s="6" t="s">
        <v>634</v>
      </c>
      <c r="N561" s="6" t="s">
        <v>635</v>
      </c>
      <c r="O561" s="6" t="s">
        <v>636</v>
      </c>
      <c r="P561" s="10" t="s">
        <v>64</v>
      </c>
      <c r="Q561" s="12">
        <f>28000*1.16</f>
        <v>32479.999999999996</v>
      </c>
      <c r="R561" s="6" t="s">
        <v>77</v>
      </c>
      <c r="S561" s="6" t="s">
        <v>77</v>
      </c>
      <c r="T561" s="6" t="s">
        <v>77</v>
      </c>
      <c r="U561" s="10" t="s">
        <v>64</v>
      </c>
      <c r="V561" s="173"/>
      <c r="W561" s="176"/>
      <c r="X561" s="179"/>
      <c r="Y561" s="179"/>
      <c r="Z561" s="182"/>
      <c r="AA561" s="182"/>
      <c r="AB561" s="182"/>
      <c r="AC561" s="182"/>
      <c r="AD561" s="182"/>
      <c r="AE561" s="182"/>
      <c r="AF561" s="185"/>
      <c r="AG561" s="185"/>
      <c r="AH561" s="150"/>
      <c r="AI561" s="150"/>
      <c r="AJ561" s="150"/>
      <c r="AK561" s="150"/>
      <c r="AL561" s="150"/>
      <c r="AM561" s="150"/>
      <c r="AN561" s="150"/>
      <c r="AO561" s="150"/>
      <c r="AP561" s="150"/>
      <c r="AQ561" s="150"/>
      <c r="AR561" s="150"/>
      <c r="AS561" s="150"/>
      <c r="AT561" s="150"/>
      <c r="AU561" s="150"/>
      <c r="AV561" s="150"/>
      <c r="AW561" s="150"/>
    </row>
    <row r="562" spans="1:49" s="18" customFormat="1" ht="22.15" customHeight="1" x14ac:dyDescent="0.25">
      <c r="A562" s="149" t="s">
        <v>53</v>
      </c>
      <c r="B562" s="149" t="s">
        <v>80</v>
      </c>
      <c r="C562" s="149">
        <v>2016</v>
      </c>
      <c r="D562" s="149" t="s">
        <v>569</v>
      </c>
      <c r="E562" s="149">
        <v>301</v>
      </c>
      <c r="F562" s="149" t="s">
        <v>56</v>
      </c>
      <c r="G562" s="149" t="s">
        <v>57</v>
      </c>
      <c r="H562" s="149" t="s">
        <v>58</v>
      </c>
      <c r="I562" s="149" t="s">
        <v>58</v>
      </c>
      <c r="J562" s="149" t="s">
        <v>111</v>
      </c>
      <c r="K562" s="171" t="s">
        <v>93</v>
      </c>
      <c r="L562" s="171" t="s">
        <v>93</v>
      </c>
      <c r="M562" s="68" t="s">
        <v>372</v>
      </c>
      <c r="N562" s="68" t="s">
        <v>373</v>
      </c>
      <c r="O562" s="68" t="s">
        <v>374</v>
      </c>
      <c r="P562" s="10" t="s">
        <v>64</v>
      </c>
      <c r="Q562" s="12">
        <v>80361.19</v>
      </c>
      <c r="R562" s="68" t="s">
        <v>372</v>
      </c>
      <c r="S562" s="68" t="s">
        <v>373</v>
      </c>
      <c r="T562" s="68" t="s">
        <v>374</v>
      </c>
      <c r="U562" s="10" t="s">
        <v>64</v>
      </c>
      <c r="V562" s="172" t="s">
        <v>637</v>
      </c>
      <c r="W562" s="175">
        <v>42538</v>
      </c>
      <c r="X562" s="178">
        <v>69276.89</v>
      </c>
      <c r="Y562" s="178">
        <v>80361.19</v>
      </c>
      <c r="Z562" s="181" t="s">
        <v>67</v>
      </c>
      <c r="AA562" s="181" t="s">
        <v>68</v>
      </c>
      <c r="AB562" s="181" t="s">
        <v>69</v>
      </c>
      <c r="AC562" s="181" t="s">
        <v>70</v>
      </c>
      <c r="AD562" s="181" t="s">
        <v>111</v>
      </c>
      <c r="AE562" s="181" t="s">
        <v>71</v>
      </c>
      <c r="AF562" s="184">
        <v>42538</v>
      </c>
      <c r="AG562" s="184">
        <v>42542</v>
      </c>
      <c r="AH562" s="149" t="s">
        <v>57</v>
      </c>
      <c r="AI562" s="149" t="s">
        <v>72</v>
      </c>
      <c r="AJ562" s="149" t="s">
        <v>73</v>
      </c>
      <c r="AK562" s="149" t="s">
        <v>72</v>
      </c>
      <c r="AL562" s="149" t="s">
        <v>72</v>
      </c>
      <c r="AM562" s="149" t="s">
        <v>72</v>
      </c>
      <c r="AN562" s="149" t="s">
        <v>72</v>
      </c>
      <c r="AO562" s="149" t="s">
        <v>74</v>
      </c>
      <c r="AP562" s="149" t="s">
        <v>74</v>
      </c>
      <c r="AQ562" s="149" t="s">
        <v>74</v>
      </c>
      <c r="AR562" s="149" t="s">
        <v>74</v>
      </c>
      <c r="AS562" s="149" t="s">
        <v>74</v>
      </c>
      <c r="AT562" s="149" t="s">
        <v>74</v>
      </c>
      <c r="AU562" s="149" t="s">
        <v>74</v>
      </c>
      <c r="AV562" s="149" t="s">
        <v>74</v>
      </c>
      <c r="AW562" s="149" t="s">
        <v>74</v>
      </c>
    </row>
    <row r="563" spans="1:49" s="18" customFormat="1" ht="22.15" customHeight="1" x14ac:dyDescent="0.25">
      <c r="A563" s="150"/>
      <c r="B563" s="150"/>
      <c r="C563" s="150"/>
      <c r="D563" s="150"/>
      <c r="E563" s="150"/>
      <c r="F563" s="150"/>
      <c r="G563" s="150"/>
      <c r="H563" s="150"/>
      <c r="I563" s="150"/>
      <c r="J563" s="150"/>
      <c r="K563" s="171"/>
      <c r="L563" s="171"/>
      <c r="M563" s="6"/>
      <c r="N563" s="6" t="s">
        <v>77</v>
      </c>
      <c r="O563" s="6" t="s">
        <v>77</v>
      </c>
      <c r="P563" s="10" t="s">
        <v>591</v>
      </c>
      <c r="Q563" s="12">
        <f>72301*1.16</f>
        <v>83869.159999999989</v>
      </c>
      <c r="R563" s="6" t="s">
        <v>77</v>
      </c>
      <c r="S563" s="6" t="s">
        <v>77</v>
      </c>
      <c r="T563" s="6" t="s">
        <v>77</v>
      </c>
      <c r="U563" s="10" t="s">
        <v>64</v>
      </c>
      <c r="V563" s="173"/>
      <c r="W563" s="176"/>
      <c r="X563" s="179"/>
      <c r="Y563" s="179"/>
      <c r="Z563" s="182"/>
      <c r="AA563" s="182"/>
      <c r="AB563" s="182"/>
      <c r="AC563" s="182"/>
      <c r="AD563" s="182"/>
      <c r="AE563" s="182"/>
      <c r="AF563" s="185"/>
      <c r="AG563" s="185"/>
      <c r="AH563" s="150"/>
      <c r="AI563" s="150"/>
      <c r="AJ563" s="150"/>
      <c r="AK563" s="150"/>
      <c r="AL563" s="150"/>
      <c r="AM563" s="150"/>
      <c r="AN563" s="150"/>
      <c r="AO563" s="150"/>
      <c r="AP563" s="150"/>
      <c r="AQ563" s="150"/>
      <c r="AR563" s="150"/>
      <c r="AS563" s="150"/>
      <c r="AT563" s="150"/>
      <c r="AU563" s="150"/>
      <c r="AV563" s="150"/>
      <c r="AW563" s="150"/>
    </row>
    <row r="564" spans="1:49" s="18" customFormat="1" ht="22.15" customHeight="1" x14ac:dyDescent="0.25">
      <c r="A564" s="151"/>
      <c r="B564" s="151"/>
      <c r="C564" s="151"/>
      <c r="D564" s="151"/>
      <c r="E564" s="151"/>
      <c r="F564" s="151"/>
      <c r="G564" s="151"/>
      <c r="H564" s="151"/>
      <c r="I564" s="151"/>
      <c r="J564" s="150"/>
      <c r="K564" s="171"/>
      <c r="L564" s="171"/>
      <c r="M564" s="6" t="s">
        <v>75</v>
      </c>
      <c r="N564" s="6" t="s">
        <v>77</v>
      </c>
      <c r="O564" s="6" t="s">
        <v>77</v>
      </c>
      <c r="P564" s="10" t="s">
        <v>112</v>
      </c>
      <c r="Q564" s="12">
        <f>75467*1.16</f>
        <v>87541.72</v>
      </c>
      <c r="R564" s="6" t="s">
        <v>77</v>
      </c>
      <c r="S564" s="6" t="s">
        <v>77</v>
      </c>
      <c r="T564" s="6" t="s">
        <v>77</v>
      </c>
      <c r="U564" s="10" t="s">
        <v>64</v>
      </c>
      <c r="V564" s="173"/>
      <c r="W564" s="176"/>
      <c r="X564" s="179"/>
      <c r="Y564" s="179"/>
      <c r="Z564" s="182"/>
      <c r="AA564" s="182"/>
      <c r="AB564" s="182"/>
      <c r="AC564" s="182"/>
      <c r="AD564" s="182"/>
      <c r="AE564" s="182"/>
      <c r="AF564" s="185"/>
      <c r="AG564" s="185"/>
      <c r="AH564" s="150"/>
      <c r="AI564" s="150"/>
      <c r="AJ564" s="150"/>
      <c r="AK564" s="150"/>
      <c r="AL564" s="150"/>
      <c r="AM564" s="150"/>
      <c r="AN564" s="150"/>
      <c r="AO564" s="150"/>
      <c r="AP564" s="150"/>
      <c r="AQ564" s="150"/>
      <c r="AR564" s="150"/>
      <c r="AS564" s="150"/>
      <c r="AT564" s="150"/>
      <c r="AU564" s="150"/>
      <c r="AV564" s="150"/>
      <c r="AW564" s="150"/>
    </row>
    <row r="565" spans="1:49" s="18" customFormat="1" ht="22.15" customHeight="1" x14ac:dyDescent="0.25">
      <c r="A565" s="149" t="s">
        <v>53</v>
      </c>
      <c r="B565" s="149" t="s">
        <v>80</v>
      </c>
      <c r="C565" s="149">
        <v>2016</v>
      </c>
      <c r="D565" s="149" t="s">
        <v>569</v>
      </c>
      <c r="E565" s="149">
        <v>305</v>
      </c>
      <c r="F565" s="149" t="s">
        <v>56</v>
      </c>
      <c r="G565" s="149" t="s">
        <v>57</v>
      </c>
      <c r="H565" s="149" t="s">
        <v>58</v>
      </c>
      <c r="I565" s="149" t="s">
        <v>58</v>
      </c>
      <c r="J565" s="149" t="s">
        <v>111</v>
      </c>
      <c r="K565" s="171" t="s">
        <v>448</v>
      </c>
      <c r="L565" s="171" t="s">
        <v>448</v>
      </c>
      <c r="M565" s="68" t="s">
        <v>372</v>
      </c>
      <c r="N565" s="68" t="s">
        <v>373</v>
      </c>
      <c r="O565" s="68" t="s">
        <v>374</v>
      </c>
      <c r="P565" s="10" t="s">
        <v>64</v>
      </c>
      <c r="Q565" s="12">
        <v>31576.62</v>
      </c>
      <c r="R565" s="68" t="s">
        <v>372</v>
      </c>
      <c r="S565" s="68" t="s">
        <v>373</v>
      </c>
      <c r="T565" s="68" t="s">
        <v>374</v>
      </c>
      <c r="U565" s="10" t="s">
        <v>64</v>
      </c>
      <c r="V565" s="172" t="s">
        <v>638</v>
      </c>
      <c r="W565" s="175">
        <v>42538</v>
      </c>
      <c r="X565" s="178">
        <v>27221.22</v>
      </c>
      <c r="Y565" s="178">
        <v>31576.62</v>
      </c>
      <c r="Z565" s="181" t="s">
        <v>67</v>
      </c>
      <c r="AA565" s="181" t="s">
        <v>68</v>
      </c>
      <c r="AB565" s="181" t="s">
        <v>69</v>
      </c>
      <c r="AC565" s="181" t="s">
        <v>70</v>
      </c>
      <c r="AD565" s="181" t="s">
        <v>111</v>
      </c>
      <c r="AE565" s="181" t="s">
        <v>71</v>
      </c>
      <c r="AF565" s="184">
        <v>42538</v>
      </c>
      <c r="AG565" s="184">
        <v>42538</v>
      </c>
      <c r="AH565" s="149" t="s">
        <v>57</v>
      </c>
      <c r="AI565" s="149" t="s">
        <v>72</v>
      </c>
      <c r="AJ565" s="149" t="s">
        <v>73</v>
      </c>
      <c r="AK565" s="149" t="s">
        <v>72</v>
      </c>
      <c r="AL565" s="149" t="s">
        <v>72</v>
      </c>
      <c r="AM565" s="149" t="s">
        <v>72</v>
      </c>
      <c r="AN565" s="149" t="s">
        <v>72</v>
      </c>
      <c r="AO565" s="149" t="s">
        <v>74</v>
      </c>
      <c r="AP565" s="149" t="s">
        <v>74</v>
      </c>
      <c r="AQ565" s="149" t="s">
        <v>74</v>
      </c>
      <c r="AR565" s="149" t="s">
        <v>74</v>
      </c>
      <c r="AS565" s="149" t="s">
        <v>74</v>
      </c>
      <c r="AT565" s="149" t="s">
        <v>74</v>
      </c>
      <c r="AU565" s="149" t="s">
        <v>74</v>
      </c>
      <c r="AV565" s="149" t="s">
        <v>74</v>
      </c>
      <c r="AW565" s="149" t="s">
        <v>74</v>
      </c>
    </row>
    <row r="566" spans="1:49" s="18" customFormat="1" ht="22.15" customHeight="1" x14ac:dyDescent="0.25">
      <c r="A566" s="150"/>
      <c r="B566" s="150"/>
      <c r="C566" s="150"/>
      <c r="D566" s="150"/>
      <c r="E566" s="150"/>
      <c r="F566" s="150"/>
      <c r="G566" s="150"/>
      <c r="H566" s="150"/>
      <c r="I566" s="150"/>
      <c r="J566" s="150"/>
      <c r="K566" s="171"/>
      <c r="L566" s="171"/>
      <c r="M566" s="6" t="s">
        <v>75</v>
      </c>
      <c r="N566" s="6" t="s">
        <v>77</v>
      </c>
      <c r="O566" s="6" t="s">
        <v>77</v>
      </c>
      <c r="P566" s="10" t="s">
        <v>591</v>
      </c>
      <c r="Q566" s="12">
        <f>29578*1.16</f>
        <v>34310.479999999996</v>
      </c>
      <c r="R566" s="6" t="s">
        <v>77</v>
      </c>
      <c r="S566" s="6" t="s">
        <v>77</v>
      </c>
      <c r="T566" s="6" t="s">
        <v>77</v>
      </c>
      <c r="U566" s="10" t="s">
        <v>64</v>
      </c>
      <c r="V566" s="173"/>
      <c r="W566" s="176"/>
      <c r="X566" s="179"/>
      <c r="Y566" s="179"/>
      <c r="Z566" s="182"/>
      <c r="AA566" s="182"/>
      <c r="AB566" s="182"/>
      <c r="AC566" s="182"/>
      <c r="AD566" s="182"/>
      <c r="AE566" s="182"/>
      <c r="AF566" s="185"/>
      <c r="AG566" s="185"/>
      <c r="AH566" s="150"/>
      <c r="AI566" s="150"/>
      <c r="AJ566" s="150"/>
      <c r="AK566" s="150"/>
      <c r="AL566" s="150"/>
      <c r="AM566" s="150"/>
      <c r="AN566" s="150"/>
      <c r="AO566" s="150"/>
      <c r="AP566" s="150"/>
      <c r="AQ566" s="150"/>
      <c r="AR566" s="150"/>
      <c r="AS566" s="150"/>
      <c r="AT566" s="150"/>
      <c r="AU566" s="150"/>
      <c r="AV566" s="150"/>
      <c r="AW566" s="150"/>
    </row>
    <row r="567" spans="1:49" s="18" customFormat="1" ht="22.15" customHeight="1" x14ac:dyDescent="0.25">
      <c r="A567" s="151"/>
      <c r="B567" s="151"/>
      <c r="C567" s="151"/>
      <c r="D567" s="151"/>
      <c r="E567" s="151"/>
      <c r="F567" s="151"/>
      <c r="G567" s="151"/>
      <c r="H567" s="151"/>
      <c r="I567" s="151"/>
      <c r="J567" s="150"/>
      <c r="K567" s="171"/>
      <c r="L567" s="171"/>
      <c r="M567" s="6" t="s">
        <v>75</v>
      </c>
      <c r="N567" s="6" t="s">
        <v>77</v>
      </c>
      <c r="O567" s="6" t="s">
        <v>77</v>
      </c>
      <c r="P567" s="10" t="s">
        <v>112</v>
      </c>
      <c r="Q567" s="12">
        <f>30519*1.16</f>
        <v>35402.04</v>
      </c>
      <c r="R567" s="6" t="s">
        <v>77</v>
      </c>
      <c r="S567" s="6" t="s">
        <v>77</v>
      </c>
      <c r="T567" s="6" t="s">
        <v>77</v>
      </c>
      <c r="U567" s="10" t="s">
        <v>64</v>
      </c>
      <c r="V567" s="173"/>
      <c r="W567" s="176"/>
      <c r="X567" s="179"/>
      <c r="Y567" s="179"/>
      <c r="Z567" s="182"/>
      <c r="AA567" s="182"/>
      <c r="AB567" s="182"/>
      <c r="AC567" s="182"/>
      <c r="AD567" s="182"/>
      <c r="AE567" s="182"/>
      <c r="AF567" s="185"/>
      <c r="AG567" s="185"/>
      <c r="AH567" s="150"/>
      <c r="AI567" s="150"/>
      <c r="AJ567" s="150"/>
      <c r="AK567" s="150"/>
      <c r="AL567" s="150"/>
      <c r="AM567" s="150"/>
      <c r="AN567" s="150"/>
      <c r="AO567" s="150"/>
      <c r="AP567" s="150"/>
      <c r="AQ567" s="150"/>
      <c r="AR567" s="150"/>
      <c r="AS567" s="150"/>
      <c r="AT567" s="150"/>
      <c r="AU567" s="150"/>
      <c r="AV567" s="150"/>
      <c r="AW567" s="150"/>
    </row>
    <row r="568" spans="1:49" s="18" customFormat="1" ht="22.15" customHeight="1" x14ac:dyDescent="0.25">
      <c r="A568" s="149" t="s">
        <v>53</v>
      </c>
      <c r="B568" s="149" t="s">
        <v>54</v>
      </c>
      <c r="C568" s="149">
        <v>2016</v>
      </c>
      <c r="D568" s="149" t="s">
        <v>569</v>
      </c>
      <c r="E568" s="149">
        <v>306</v>
      </c>
      <c r="F568" s="149" t="s">
        <v>56</v>
      </c>
      <c r="G568" s="149" t="s">
        <v>57</v>
      </c>
      <c r="H568" s="149" t="s">
        <v>58</v>
      </c>
      <c r="I568" s="149" t="s">
        <v>58</v>
      </c>
      <c r="J568" s="149" t="s">
        <v>234</v>
      </c>
      <c r="K568" s="171" t="s">
        <v>60</v>
      </c>
      <c r="L568" s="171" t="s">
        <v>60</v>
      </c>
      <c r="M568" s="6" t="s">
        <v>240</v>
      </c>
      <c r="N568" s="6" t="s">
        <v>241</v>
      </c>
      <c r="O568" s="6" t="s">
        <v>242</v>
      </c>
      <c r="P568" s="10" t="s">
        <v>64</v>
      </c>
      <c r="Q568" s="12">
        <v>69600</v>
      </c>
      <c r="R568" s="6" t="s">
        <v>240</v>
      </c>
      <c r="S568" s="6" t="s">
        <v>241</v>
      </c>
      <c r="T568" s="6" t="s">
        <v>242</v>
      </c>
      <c r="U568" s="10" t="s">
        <v>64</v>
      </c>
      <c r="V568" s="172" t="s">
        <v>639</v>
      </c>
      <c r="W568" s="175">
        <v>42545</v>
      </c>
      <c r="X568" s="178">
        <v>60000</v>
      </c>
      <c r="Y568" s="178">
        <v>69600</v>
      </c>
      <c r="Z568" s="181" t="s">
        <v>67</v>
      </c>
      <c r="AA568" s="181" t="s">
        <v>68</v>
      </c>
      <c r="AB568" s="181" t="s">
        <v>69</v>
      </c>
      <c r="AC568" s="181" t="s">
        <v>70</v>
      </c>
      <c r="AD568" s="181" t="s">
        <v>234</v>
      </c>
      <c r="AE568" s="181" t="s">
        <v>71</v>
      </c>
      <c r="AF568" s="184">
        <v>42545</v>
      </c>
      <c r="AG568" s="184">
        <v>42548</v>
      </c>
      <c r="AH568" s="149" t="s">
        <v>57</v>
      </c>
      <c r="AI568" s="149" t="s">
        <v>72</v>
      </c>
      <c r="AJ568" s="149" t="s">
        <v>73</v>
      </c>
      <c r="AK568" s="149" t="s">
        <v>72</v>
      </c>
      <c r="AL568" s="149" t="s">
        <v>72</v>
      </c>
      <c r="AM568" s="149" t="s">
        <v>72</v>
      </c>
      <c r="AN568" s="149" t="s">
        <v>72</v>
      </c>
      <c r="AO568" s="149" t="s">
        <v>74</v>
      </c>
      <c r="AP568" s="149" t="s">
        <v>74</v>
      </c>
      <c r="AQ568" s="149" t="s">
        <v>74</v>
      </c>
      <c r="AR568" s="149" t="s">
        <v>74</v>
      </c>
      <c r="AS568" s="149" t="s">
        <v>74</v>
      </c>
      <c r="AT568" s="149" t="s">
        <v>74</v>
      </c>
      <c r="AU568" s="149" t="s">
        <v>74</v>
      </c>
      <c r="AV568" s="149" t="s">
        <v>74</v>
      </c>
      <c r="AW568" s="149" t="s">
        <v>74</v>
      </c>
    </row>
    <row r="569" spans="1:49" s="18" customFormat="1" ht="22.15" customHeight="1" x14ac:dyDescent="0.25">
      <c r="A569" s="150"/>
      <c r="B569" s="150"/>
      <c r="C569" s="150"/>
      <c r="D569" s="150"/>
      <c r="E569" s="150"/>
      <c r="F569" s="150"/>
      <c r="G569" s="150"/>
      <c r="H569" s="150"/>
      <c r="I569" s="150"/>
      <c r="J569" s="150"/>
      <c r="K569" s="171"/>
      <c r="L569" s="171"/>
      <c r="M569" s="6" t="s">
        <v>634</v>
      </c>
      <c r="N569" s="6" t="s">
        <v>635</v>
      </c>
      <c r="O569" s="6" t="s">
        <v>636</v>
      </c>
      <c r="P569" s="10" t="s">
        <v>64</v>
      </c>
      <c r="Q569" s="12">
        <f>80000*1.16</f>
        <v>92800</v>
      </c>
      <c r="R569" s="6" t="s">
        <v>77</v>
      </c>
      <c r="S569" s="6" t="s">
        <v>77</v>
      </c>
      <c r="T569" s="6" t="s">
        <v>77</v>
      </c>
      <c r="U569" s="10" t="s">
        <v>64</v>
      </c>
      <c r="V569" s="173"/>
      <c r="W569" s="176"/>
      <c r="X569" s="179"/>
      <c r="Y569" s="179"/>
      <c r="Z569" s="182"/>
      <c r="AA569" s="182"/>
      <c r="AB569" s="182"/>
      <c r="AC569" s="182"/>
      <c r="AD569" s="182"/>
      <c r="AE569" s="182"/>
      <c r="AF569" s="185"/>
      <c r="AG569" s="185"/>
      <c r="AH569" s="150"/>
      <c r="AI569" s="150"/>
      <c r="AJ569" s="150"/>
      <c r="AK569" s="150"/>
      <c r="AL569" s="150"/>
      <c r="AM569" s="150"/>
      <c r="AN569" s="150"/>
      <c r="AO569" s="150"/>
      <c r="AP569" s="150"/>
      <c r="AQ569" s="150"/>
      <c r="AR569" s="150"/>
      <c r="AS569" s="150"/>
      <c r="AT569" s="150"/>
      <c r="AU569" s="150"/>
      <c r="AV569" s="150"/>
      <c r="AW569" s="150"/>
    </row>
    <row r="570" spans="1:49" s="18" customFormat="1" ht="22.15" customHeight="1" x14ac:dyDescent="0.25">
      <c r="A570" s="151"/>
      <c r="B570" s="151"/>
      <c r="C570" s="151"/>
      <c r="D570" s="151"/>
      <c r="E570" s="151"/>
      <c r="F570" s="151"/>
      <c r="G570" s="151"/>
      <c r="H570" s="151"/>
      <c r="I570" s="151"/>
      <c r="J570" s="150"/>
      <c r="K570" s="171"/>
      <c r="L570" s="171"/>
      <c r="M570" s="6" t="s">
        <v>75</v>
      </c>
      <c r="N570" s="6" t="s">
        <v>77</v>
      </c>
      <c r="O570" s="6" t="s">
        <v>77</v>
      </c>
      <c r="P570" s="11" t="s">
        <v>631</v>
      </c>
      <c r="Q570" s="12">
        <f>56465.51*1.16</f>
        <v>65499.991600000001</v>
      </c>
      <c r="R570" s="6" t="s">
        <v>77</v>
      </c>
      <c r="S570" s="6" t="s">
        <v>77</v>
      </c>
      <c r="T570" s="6" t="s">
        <v>77</v>
      </c>
      <c r="U570" s="10" t="s">
        <v>64</v>
      </c>
      <c r="V570" s="173"/>
      <c r="W570" s="176"/>
      <c r="X570" s="179"/>
      <c r="Y570" s="179"/>
      <c r="Z570" s="182"/>
      <c r="AA570" s="182"/>
      <c r="AB570" s="182"/>
      <c r="AC570" s="182"/>
      <c r="AD570" s="182"/>
      <c r="AE570" s="182"/>
      <c r="AF570" s="185"/>
      <c r="AG570" s="185"/>
      <c r="AH570" s="150"/>
      <c r="AI570" s="150"/>
      <c r="AJ570" s="150"/>
      <c r="AK570" s="150"/>
      <c r="AL570" s="150"/>
      <c r="AM570" s="150"/>
      <c r="AN570" s="150"/>
      <c r="AO570" s="150"/>
      <c r="AP570" s="150"/>
      <c r="AQ570" s="150"/>
      <c r="AR570" s="150"/>
      <c r="AS570" s="150"/>
      <c r="AT570" s="150"/>
      <c r="AU570" s="150"/>
      <c r="AV570" s="150"/>
      <c r="AW570" s="150"/>
    </row>
    <row r="571" spans="1:49" s="18" customFormat="1" ht="52.15" customHeight="1" x14ac:dyDescent="0.25">
      <c r="A571" s="60" t="s">
        <v>53</v>
      </c>
      <c r="B571" s="64" t="s">
        <v>54</v>
      </c>
      <c r="C571" s="60">
        <v>2016</v>
      </c>
      <c r="D571" s="60" t="s">
        <v>569</v>
      </c>
      <c r="E571" s="60">
        <v>307</v>
      </c>
      <c r="F571" s="60" t="s">
        <v>56</v>
      </c>
      <c r="G571" s="60" t="s">
        <v>57</v>
      </c>
      <c r="H571" s="60" t="s">
        <v>58</v>
      </c>
      <c r="I571" s="60" t="s">
        <v>58</v>
      </c>
      <c r="J571" s="60" t="s">
        <v>234</v>
      </c>
      <c r="K571" s="64" t="s">
        <v>60</v>
      </c>
      <c r="L571" s="64" t="s">
        <v>60</v>
      </c>
      <c r="M571" s="6" t="s">
        <v>240</v>
      </c>
      <c r="N571" s="6" t="s">
        <v>241</v>
      </c>
      <c r="O571" s="6" t="s">
        <v>242</v>
      </c>
      <c r="P571" s="10" t="s">
        <v>64</v>
      </c>
      <c r="Q571" s="12">
        <v>9280</v>
      </c>
      <c r="R571" s="68" t="s">
        <v>240</v>
      </c>
      <c r="S571" s="68" t="s">
        <v>241</v>
      </c>
      <c r="T571" s="68" t="s">
        <v>242</v>
      </c>
      <c r="U571" s="10" t="s">
        <v>64</v>
      </c>
      <c r="V571" s="65" t="s">
        <v>640</v>
      </c>
      <c r="W571" s="66">
        <v>42913</v>
      </c>
      <c r="X571" s="63">
        <v>8000</v>
      </c>
      <c r="Y571" s="63">
        <v>9280</v>
      </c>
      <c r="Z571" s="61" t="s">
        <v>67</v>
      </c>
      <c r="AA571" s="61" t="s">
        <v>68</v>
      </c>
      <c r="AB571" s="61" t="s">
        <v>69</v>
      </c>
      <c r="AC571" s="61" t="s">
        <v>70</v>
      </c>
      <c r="AD571" s="61" t="s">
        <v>234</v>
      </c>
      <c r="AE571" s="61" t="s">
        <v>71</v>
      </c>
      <c r="AF571" s="62">
        <v>42548</v>
      </c>
      <c r="AG571" s="62">
        <v>42549</v>
      </c>
      <c r="AH571" s="60" t="s">
        <v>57</v>
      </c>
      <c r="AI571" s="60" t="s">
        <v>72</v>
      </c>
      <c r="AJ571" s="60" t="s">
        <v>73</v>
      </c>
      <c r="AK571" s="60" t="s">
        <v>72</v>
      </c>
      <c r="AL571" s="60" t="s">
        <v>72</v>
      </c>
      <c r="AM571" s="60" t="s">
        <v>72</v>
      </c>
      <c r="AN571" s="60" t="s">
        <v>72</v>
      </c>
      <c r="AO571" s="60" t="s">
        <v>74</v>
      </c>
      <c r="AP571" s="60" t="s">
        <v>74</v>
      </c>
      <c r="AQ571" s="60" t="s">
        <v>74</v>
      </c>
      <c r="AR571" s="60" t="s">
        <v>74</v>
      </c>
      <c r="AS571" s="60" t="s">
        <v>74</v>
      </c>
      <c r="AT571" s="60" t="s">
        <v>74</v>
      </c>
      <c r="AU571" s="60" t="s">
        <v>74</v>
      </c>
      <c r="AV571" s="60" t="s">
        <v>74</v>
      </c>
      <c r="AW571" s="60" t="s">
        <v>74</v>
      </c>
    </row>
    <row r="572" spans="1:49" s="18" customFormat="1" ht="54.6" customHeight="1" x14ac:dyDescent="0.25">
      <c r="A572" s="60" t="s">
        <v>53</v>
      </c>
      <c r="B572" s="64" t="s">
        <v>54</v>
      </c>
      <c r="C572" s="60">
        <v>2016</v>
      </c>
      <c r="D572" s="60" t="s">
        <v>569</v>
      </c>
      <c r="E572" s="60">
        <v>308</v>
      </c>
      <c r="F572" s="60" t="s">
        <v>56</v>
      </c>
      <c r="G572" s="60" t="s">
        <v>57</v>
      </c>
      <c r="H572" s="60" t="s">
        <v>58</v>
      </c>
      <c r="I572" s="60" t="s">
        <v>58</v>
      </c>
      <c r="J572" s="60" t="s">
        <v>234</v>
      </c>
      <c r="K572" s="64" t="s">
        <v>60</v>
      </c>
      <c r="L572" s="64" t="s">
        <v>60</v>
      </c>
      <c r="M572" s="6" t="s">
        <v>240</v>
      </c>
      <c r="N572" s="6" t="s">
        <v>241</v>
      </c>
      <c r="O572" s="6" t="s">
        <v>242</v>
      </c>
      <c r="P572" s="10" t="s">
        <v>64</v>
      </c>
      <c r="Q572" s="12">
        <v>6960</v>
      </c>
      <c r="R572" s="68" t="s">
        <v>240</v>
      </c>
      <c r="S572" s="68" t="s">
        <v>241</v>
      </c>
      <c r="T572" s="68" t="s">
        <v>242</v>
      </c>
      <c r="U572" s="10" t="s">
        <v>64</v>
      </c>
      <c r="V572" s="65" t="s">
        <v>641</v>
      </c>
      <c r="W572" s="66">
        <v>42548</v>
      </c>
      <c r="X572" s="63">
        <v>6000</v>
      </c>
      <c r="Y572" s="63">
        <v>6960</v>
      </c>
      <c r="Z572" s="61" t="s">
        <v>67</v>
      </c>
      <c r="AA572" s="61" t="s">
        <v>68</v>
      </c>
      <c r="AB572" s="61" t="s">
        <v>69</v>
      </c>
      <c r="AC572" s="61" t="s">
        <v>70</v>
      </c>
      <c r="AD572" s="61" t="s">
        <v>234</v>
      </c>
      <c r="AE572" s="61" t="s">
        <v>71</v>
      </c>
      <c r="AF572" s="62">
        <v>42548</v>
      </c>
      <c r="AG572" s="62">
        <v>42551</v>
      </c>
      <c r="AH572" s="60" t="s">
        <v>57</v>
      </c>
      <c r="AI572" s="60" t="s">
        <v>72</v>
      </c>
      <c r="AJ572" s="60" t="s">
        <v>73</v>
      </c>
      <c r="AK572" s="60" t="s">
        <v>72</v>
      </c>
      <c r="AL572" s="60" t="s">
        <v>72</v>
      </c>
      <c r="AM572" s="60" t="s">
        <v>72</v>
      </c>
      <c r="AN572" s="60" t="s">
        <v>72</v>
      </c>
      <c r="AO572" s="60" t="s">
        <v>74</v>
      </c>
      <c r="AP572" s="60" t="s">
        <v>74</v>
      </c>
      <c r="AQ572" s="60" t="s">
        <v>74</v>
      </c>
      <c r="AR572" s="60" t="s">
        <v>74</v>
      </c>
      <c r="AS572" s="60" t="s">
        <v>74</v>
      </c>
      <c r="AT572" s="60" t="s">
        <v>74</v>
      </c>
      <c r="AU572" s="60" t="s">
        <v>74</v>
      </c>
      <c r="AV572" s="60" t="s">
        <v>74</v>
      </c>
      <c r="AW572" s="60" t="s">
        <v>74</v>
      </c>
    </row>
    <row r="573" spans="1:49" s="18" customFormat="1" ht="22.15" customHeight="1" x14ac:dyDescent="0.25">
      <c r="A573" s="149" t="s">
        <v>53</v>
      </c>
      <c r="B573" s="149" t="s">
        <v>80</v>
      </c>
      <c r="C573" s="149">
        <v>2016</v>
      </c>
      <c r="D573" s="149" t="s">
        <v>569</v>
      </c>
      <c r="E573" s="149">
        <v>282</v>
      </c>
      <c r="F573" s="149" t="s">
        <v>56</v>
      </c>
      <c r="G573" s="149" t="s">
        <v>57</v>
      </c>
      <c r="H573" s="149" t="s">
        <v>58</v>
      </c>
      <c r="I573" s="149" t="s">
        <v>58</v>
      </c>
      <c r="J573" s="149" t="s">
        <v>463</v>
      </c>
      <c r="K573" s="171" t="s">
        <v>642</v>
      </c>
      <c r="L573" s="171" t="s">
        <v>643</v>
      </c>
      <c r="M573" s="6" t="s">
        <v>292</v>
      </c>
      <c r="N573" s="6" t="s">
        <v>242</v>
      </c>
      <c r="O573" s="6" t="s">
        <v>262</v>
      </c>
      <c r="P573" s="10" t="s">
        <v>64</v>
      </c>
      <c r="Q573" s="12">
        <v>253692</v>
      </c>
      <c r="R573" s="68" t="s">
        <v>292</v>
      </c>
      <c r="S573" s="68" t="s">
        <v>242</v>
      </c>
      <c r="T573" s="68" t="s">
        <v>262</v>
      </c>
      <c r="U573" s="10" t="s">
        <v>64</v>
      </c>
      <c r="V573" s="172" t="s">
        <v>644</v>
      </c>
      <c r="W573" s="175">
        <v>42549</v>
      </c>
      <c r="X573" s="178">
        <v>218700</v>
      </c>
      <c r="Y573" s="178">
        <v>253692</v>
      </c>
      <c r="Z573" s="181" t="s">
        <v>67</v>
      </c>
      <c r="AA573" s="181" t="s">
        <v>68</v>
      </c>
      <c r="AB573" s="181" t="s">
        <v>69</v>
      </c>
      <c r="AC573" s="181" t="s">
        <v>70</v>
      </c>
      <c r="AD573" s="181" t="s">
        <v>463</v>
      </c>
      <c r="AE573" s="181" t="s">
        <v>71</v>
      </c>
      <c r="AF573" s="184">
        <v>42549</v>
      </c>
      <c r="AG573" s="184">
        <v>42566</v>
      </c>
      <c r="AH573" s="149" t="s">
        <v>57</v>
      </c>
      <c r="AI573" s="149" t="s">
        <v>72</v>
      </c>
      <c r="AJ573" s="149" t="s">
        <v>73</v>
      </c>
      <c r="AK573" s="149" t="s">
        <v>72</v>
      </c>
      <c r="AL573" s="149" t="s">
        <v>72</v>
      </c>
      <c r="AM573" s="149" t="s">
        <v>72</v>
      </c>
      <c r="AN573" s="149" t="s">
        <v>72</v>
      </c>
      <c r="AO573" s="149" t="s">
        <v>74</v>
      </c>
      <c r="AP573" s="149" t="s">
        <v>74</v>
      </c>
      <c r="AQ573" s="149" t="s">
        <v>74</v>
      </c>
      <c r="AR573" s="149" t="s">
        <v>74</v>
      </c>
      <c r="AS573" s="149" t="s">
        <v>74</v>
      </c>
      <c r="AT573" s="149" t="s">
        <v>74</v>
      </c>
      <c r="AU573" s="149" t="s">
        <v>74</v>
      </c>
      <c r="AV573" s="149" t="s">
        <v>74</v>
      </c>
      <c r="AW573" s="149" t="s">
        <v>74</v>
      </c>
    </row>
    <row r="574" spans="1:49" s="18" customFormat="1" ht="43.9" customHeight="1" x14ac:dyDescent="0.25">
      <c r="A574" s="150"/>
      <c r="B574" s="150"/>
      <c r="C574" s="150"/>
      <c r="D574" s="150"/>
      <c r="E574" s="150"/>
      <c r="F574" s="150"/>
      <c r="G574" s="150"/>
      <c r="H574" s="150"/>
      <c r="I574" s="150"/>
      <c r="J574" s="150"/>
      <c r="K574" s="171"/>
      <c r="L574" s="171"/>
      <c r="M574" s="6" t="s">
        <v>75</v>
      </c>
      <c r="N574" s="6" t="s">
        <v>77</v>
      </c>
      <c r="O574" s="6" t="s">
        <v>77</v>
      </c>
      <c r="P574" s="10" t="s">
        <v>79</v>
      </c>
      <c r="Q574" s="12">
        <f>219000*1.16</f>
        <v>254039.99999999997</v>
      </c>
      <c r="R574" s="6" t="s">
        <v>77</v>
      </c>
      <c r="S574" s="6" t="s">
        <v>77</v>
      </c>
      <c r="T574" s="6" t="s">
        <v>77</v>
      </c>
      <c r="U574" s="10" t="s">
        <v>64</v>
      </c>
      <c r="V574" s="173"/>
      <c r="W574" s="176"/>
      <c r="X574" s="179"/>
      <c r="Y574" s="179"/>
      <c r="Z574" s="182"/>
      <c r="AA574" s="182"/>
      <c r="AB574" s="182"/>
      <c r="AC574" s="182"/>
      <c r="AD574" s="182"/>
      <c r="AE574" s="182"/>
      <c r="AF574" s="185"/>
      <c r="AG574" s="185"/>
      <c r="AH574" s="150"/>
      <c r="AI574" s="150"/>
      <c r="AJ574" s="150"/>
      <c r="AK574" s="150"/>
      <c r="AL574" s="150"/>
      <c r="AM574" s="150"/>
      <c r="AN574" s="150"/>
      <c r="AO574" s="150"/>
      <c r="AP574" s="150"/>
      <c r="AQ574" s="150"/>
      <c r="AR574" s="150"/>
      <c r="AS574" s="150"/>
      <c r="AT574" s="150"/>
      <c r="AU574" s="150"/>
      <c r="AV574" s="150"/>
      <c r="AW574" s="150"/>
    </row>
    <row r="575" spans="1:49" s="18" customFormat="1" ht="39.6" customHeight="1" x14ac:dyDescent="0.25">
      <c r="A575" s="151"/>
      <c r="B575" s="151"/>
      <c r="C575" s="151"/>
      <c r="D575" s="151"/>
      <c r="E575" s="151"/>
      <c r="F575" s="151"/>
      <c r="G575" s="151"/>
      <c r="H575" s="151"/>
      <c r="I575" s="151"/>
      <c r="J575" s="150"/>
      <c r="K575" s="171"/>
      <c r="L575" s="171"/>
      <c r="M575" s="6" t="s">
        <v>75</v>
      </c>
      <c r="N575" s="6" t="s">
        <v>77</v>
      </c>
      <c r="O575" s="6" t="s">
        <v>77</v>
      </c>
      <c r="P575" s="10" t="s">
        <v>205</v>
      </c>
      <c r="Q575" s="12">
        <f>293600*1.16</f>
        <v>340576</v>
      </c>
      <c r="R575" s="6" t="s">
        <v>77</v>
      </c>
      <c r="S575" s="6" t="s">
        <v>77</v>
      </c>
      <c r="T575" s="6" t="s">
        <v>77</v>
      </c>
      <c r="U575" s="10" t="s">
        <v>64</v>
      </c>
      <c r="V575" s="173"/>
      <c r="W575" s="176"/>
      <c r="X575" s="179"/>
      <c r="Y575" s="179"/>
      <c r="Z575" s="182"/>
      <c r="AA575" s="182"/>
      <c r="AB575" s="182"/>
      <c r="AC575" s="182"/>
      <c r="AD575" s="182"/>
      <c r="AE575" s="182"/>
      <c r="AF575" s="185"/>
      <c r="AG575" s="185"/>
      <c r="AH575" s="150"/>
      <c r="AI575" s="150"/>
      <c r="AJ575" s="150"/>
      <c r="AK575" s="150"/>
      <c r="AL575" s="150"/>
      <c r="AM575" s="150"/>
      <c r="AN575" s="150"/>
      <c r="AO575" s="150"/>
      <c r="AP575" s="150"/>
      <c r="AQ575" s="150"/>
      <c r="AR575" s="150"/>
      <c r="AS575" s="150"/>
      <c r="AT575" s="150"/>
      <c r="AU575" s="150"/>
      <c r="AV575" s="150"/>
      <c r="AW575" s="150"/>
    </row>
    <row r="576" spans="1:49" s="18" customFormat="1" ht="22.15" customHeight="1" x14ac:dyDescent="0.25">
      <c r="A576" s="149" t="s">
        <v>134</v>
      </c>
      <c r="B576" s="149" t="s">
        <v>80</v>
      </c>
      <c r="C576" s="149">
        <v>2016</v>
      </c>
      <c r="D576" s="149" t="s">
        <v>569</v>
      </c>
      <c r="E576" s="149">
        <v>321</v>
      </c>
      <c r="F576" s="149" t="s">
        <v>438</v>
      </c>
      <c r="G576" s="149" t="s">
        <v>57</v>
      </c>
      <c r="H576" s="149" t="s">
        <v>58</v>
      </c>
      <c r="I576" s="149" t="s">
        <v>58</v>
      </c>
      <c r="J576" s="149" t="s">
        <v>645</v>
      </c>
      <c r="K576" s="171" t="s">
        <v>570</v>
      </c>
      <c r="L576" s="171" t="s">
        <v>570</v>
      </c>
      <c r="M576" s="6" t="s">
        <v>75</v>
      </c>
      <c r="N576" s="6" t="s">
        <v>77</v>
      </c>
      <c r="O576" s="6" t="s">
        <v>77</v>
      </c>
      <c r="P576" s="10" t="s">
        <v>646</v>
      </c>
      <c r="Q576" s="12">
        <v>2604112.0699999998</v>
      </c>
      <c r="R576" s="6" t="s">
        <v>77</v>
      </c>
      <c r="S576" s="6" t="s">
        <v>77</v>
      </c>
      <c r="T576" s="6" t="s">
        <v>77</v>
      </c>
      <c r="U576" s="10" t="s">
        <v>646</v>
      </c>
      <c r="V576" s="172" t="s">
        <v>647</v>
      </c>
      <c r="W576" s="175">
        <v>42549</v>
      </c>
      <c r="X576" s="178">
        <v>2244924.2000000002</v>
      </c>
      <c r="Y576" s="178">
        <v>2604112.0699999998</v>
      </c>
      <c r="Z576" s="181" t="s">
        <v>67</v>
      </c>
      <c r="AA576" s="181" t="s">
        <v>68</v>
      </c>
      <c r="AB576" s="181" t="s">
        <v>69</v>
      </c>
      <c r="AC576" s="181" t="s">
        <v>70</v>
      </c>
      <c r="AD576" s="181" t="s">
        <v>648</v>
      </c>
      <c r="AE576" s="181" t="s">
        <v>71</v>
      </c>
      <c r="AF576" s="271">
        <v>42549</v>
      </c>
      <c r="AG576" s="271">
        <v>42559</v>
      </c>
      <c r="AH576" s="149" t="s">
        <v>57</v>
      </c>
      <c r="AI576" s="149" t="s">
        <v>72</v>
      </c>
      <c r="AJ576" s="149" t="s">
        <v>73</v>
      </c>
      <c r="AK576" s="149" t="s">
        <v>72</v>
      </c>
      <c r="AL576" s="149" t="s">
        <v>72</v>
      </c>
      <c r="AM576" s="149" t="s">
        <v>72</v>
      </c>
      <c r="AN576" s="149" t="s">
        <v>72</v>
      </c>
      <c r="AO576" s="149" t="s">
        <v>74</v>
      </c>
      <c r="AP576" s="149" t="s">
        <v>74</v>
      </c>
      <c r="AQ576" s="149" t="s">
        <v>74</v>
      </c>
      <c r="AR576" s="149" t="s">
        <v>74</v>
      </c>
      <c r="AS576" s="149" t="s">
        <v>74</v>
      </c>
      <c r="AT576" s="149" t="s">
        <v>74</v>
      </c>
      <c r="AU576" s="149" t="s">
        <v>74</v>
      </c>
      <c r="AV576" s="149" t="s">
        <v>74</v>
      </c>
      <c r="AW576" s="149" t="s">
        <v>74</v>
      </c>
    </row>
    <row r="577" spans="1:49" s="18" customFormat="1" ht="22.15" customHeight="1" x14ac:dyDescent="0.25">
      <c r="A577" s="150"/>
      <c r="B577" s="150"/>
      <c r="C577" s="150"/>
      <c r="D577" s="150"/>
      <c r="E577" s="150"/>
      <c r="F577" s="150"/>
      <c r="G577" s="150"/>
      <c r="H577" s="150"/>
      <c r="I577" s="150"/>
      <c r="J577" s="150"/>
      <c r="K577" s="171"/>
      <c r="L577" s="171"/>
      <c r="M577" s="6" t="s">
        <v>75</v>
      </c>
      <c r="N577" s="6" t="s">
        <v>77</v>
      </c>
      <c r="O577" s="6" t="s">
        <v>77</v>
      </c>
      <c r="P577" s="10" t="s">
        <v>64</v>
      </c>
      <c r="Q577" s="6" t="s">
        <v>77</v>
      </c>
      <c r="R577" s="6" t="s">
        <v>77</v>
      </c>
      <c r="S577" s="6" t="s">
        <v>77</v>
      </c>
      <c r="T577" s="6" t="s">
        <v>77</v>
      </c>
      <c r="U577" s="10" t="s">
        <v>64</v>
      </c>
      <c r="V577" s="173"/>
      <c r="W577" s="176"/>
      <c r="X577" s="179"/>
      <c r="Y577" s="179"/>
      <c r="Z577" s="182"/>
      <c r="AA577" s="182"/>
      <c r="AB577" s="182"/>
      <c r="AC577" s="182"/>
      <c r="AD577" s="182"/>
      <c r="AE577" s="182"/>
      <c r="AF577" s="272"/>
      <c r="AG577" s="272"/>
      <c r="AH577" s="150"/>
      <c r="AI577" s="150"/>
      <c r="AJ577" s="150"/>
      <c r="AK577" s="150"/>
      <c r="AL577" s="150"/>
      <c r="AM577" s="150"/>
      <c r="AN577" s="150"/>
      <c r="AO577" s="150"/>
      <c r="AP577" s="150"/>
      <c r="AQ577" s="150"/>
      <c r="AR577" s="150"/>
      <c r="AS577" s="150"/>
      <c r="AT577" s="150"/>
      <c r="AU577" s="150"/>
      <c r="AV577" s="150"/>
      <c r="AW577" s="150"/>
    </row>
    <row r="578" spans="1:49" s="18" customFormat="1" ht="22.15" customHeight="1" x14ac:dyDescent="0.25">
      <c r="A578" s="150"/>
      <c r="B578" s="150"/>
      <c r="C578" s="150"/>
      <c r="D578" s="150"/>
      <c r="E578" s="150"/>
      <c r="F578" s="150"/>
      <c r="G578" s="150"/>
      <c r="H578" s="150"/>
      <c r="I578" s="150"/>
      <c r="J578" s="150"/>
      <c r="K578" s="171"/>
      <c r="L578" s="171"/>
      <c r="M578" s="6" t="s">
        <v>75</v>
      </c>
      <c r="N578" s="6" t="s">
        <v>77</v>
      </c>
      <c r="O578" s="6" t="s">
        <v>77</v>
      </c>
      <c r="P578" s="10" t="s">
        <v>64</v>
      </c>
      <c r="Q578" s="6" t="s">
        <v>77</v>
      </c>
      <c r="R578" s="6" t="s">
        <v>77</v>
      </c>
      <c r="S578" s="6" t="s">
        <v>77</v>
      </c>
      <c r="T578" s="6" t="s">
        <v>77</v>
      </c>
      <c r="U578" s="10" t="s">
        <v>64</v>
      </c>
      <c r="V578" s="173"/>
      <c r="W578" s="176"/>
      <c r="X578" s="179"/>
      <c r="Y578" s="179"/>
      <c r="Z578" s="182"/>
      <c r="AA578" s="182"/>
      <c r="AB578" s="182"/>
      <c r="AC578" s="182"/>
      <c r="AD578" s="182"/>
      <c r="AE578" s="182"/>
      <c r="AF578" s="272"/>
      <c r="AG578" s="272"/>
      <c r="AH578" s="150"/>
      <c r="AI578" s="150"/>
      <c r="AJ578" s="150"/>
      <c r="AK578" s="150"/>
      <c r="AL578" s="150"/>
      <c r="AM578" s="150"/>
      <c r="AN578" s="150"/>
      <c r="AO578" s="150"/>
      <c r="AP578" s="150"/>
      <c r="AQ578" s="150"/>
      <c r="AR578" s="150"/>
      <c r="AS578" s="150"/>
      <c r="AT578" s="150"/>
      <c r="AU578" s="150"/>
      <c r="AV578" s="150"/>
      <c r="AW578" s="150"/>
    </row>
    <row r="579" spans="1:49" s="18" customFormat="1" ht="22.15" customHeight="1" x14ac:dyDescent="0.25">
      <c r="A579" s="151"/>
      <c r="B579" s="151"/>
      <c r="C579" s="151"/>
      <c r="D579" s="151"/>
      <c r="E579" s="151"/>
      <c r="F579" s="151"/>
      <c r="G579" s="151"/>
      <c r="H579" s="151"/>
      <c r="I579" s="151"/>
      <c r="J579" s="151"/>
      <c r="K579" s="171"/>
      <c r="L579" s="171"/>
      <c r="M579" s="6" t="s">
        <v>75</v>
      </c>
      <c r="N579" s="6" t="s">
        <v>77</v>
      </c>
      <c r="O579" s="6" t="s">
        <v>77</v>
      </c>
      <c r="P579" s="10" t="s">
        <v>64</v>
      </c>
      <c r="Q579" s="6" t="s">
        <v>77</v>
      </c>
      <c r="R579" s="6" t="s">
        <v>77</v>
      </c>
      <c r="S579" s="6" t="s">
        <v>77</v>
      </c>
      <c r="T579" s="6" t="s">
        <v>77</v>
      </c>
      <c r="U579" s="10" t="s">
        <v>64</v>
      </c>
      <c r="V579" s="174"/>
      <c r="W579" s="177"/>
      <c r="X579" s="180"/>
      <c r="Y579" s="180"/>
      <c r="Z579" s="183"/>
      <c r="AA579" s="183"/>
      <c r="AB579" s="183"/>
      <c r="AC579" s="183"/>
      <c r="AD579" s="183"/>
      <c r="AE579" s="183"/>
      <c r="AF579" s="273"/>
      <c r="AG579" s="273"/>
      <c r="AH579" s="151"/>
      <c r="AI579" s="151"/>
      <c r="AJ579" s="151"/>
      <c r="AK579" s="151"/>
      <c r="AL579" s="151"/>
      <c r="AM579" s="151"/>
      <c r="AN579" s="151"/>
      <c r="AO579" s="151"/>
      <c r="AP579" s="151"/>
      <c r="AQ579" s="151"/>
      <c r="AR579" s="151"/>
      <c r="AS579" s="151"/>
      <c r="AT579" s="151"/>
      <c r="AU579" s="151"/>
      <c r="AV579" s="151"/>
      <c r="AW579" s="151"/>
    </row>
    <row r="580" spans="1:49" s="18" customFormat="1" ht="22.15" customHeight="1" x14ac:dyDescent="0.25">
      <c r="A580" s="149" t="s">
        <v>134</v>
      </c>
      <c r="B580" s="149" t="s">
        <v>54</v>
      </c>
      <c r="C580" s="149">
        <v>2016</v>
      </c>
      <c r="D580" s="149" t="s">
        <v>569</v>
      </c>
      <c r="E580" s="149">
        <v>320</v>
      </c>
      <c r="F580" s="149" t="s">
        <v>438</v>
      </c>
      <c r="G580" s="149" t="s">
        <v>57</v>
      </c>
      <c r="H580" s="149" t="s">
        <v>58</v>
      </c>
      <c r="I580" s="149" t="s">
        <v>58</v>
      </c>
      <c r="J580" s="149" t="s">
        <v>565</v>
      </c>
      <c r="K580" s="149" t="s">
        <v>649</v>
      </c>
      <c r="L580" s="149" t="s">
        <v>649</v>
      </c>
      <c r="M580" s="6" t="s">
        <v>75</v>
      </c>
      <c r="N580" s="6" t="s">
        <v>77</v>
      </c>
      <c r="O580" s="6" t="s">
        <v>77</v>
      </c>
      <c r="P580" s="10" t="s">
        <v>339</v>
      </c>
      <c r="Q580" s="12">
        <v>3056368</v>
      </c>
      <c r="R580" s="6" t="s">
        <v>77</v>
      </c>
      <c r="S580" s="6" t="s">
        <v>77</v>
      </c>
      <c r="T580" s="6" t="s">
        <v>77</v>
      </c>
      <c r="U580" s="10" t="s">
        <v>139</v>
      </c>
      <c r="V580" s="172" t="s">
        <v>650</v>
      </c>
      <c r="W580" s="175">
        <v>42549</v>
      </c>
      <c r="X580" s="178">
        <f>Y580/1.16</f>
        <v>2634800</v>
      </c>
      <c r="Y580" s="178">
        <v>3056368</v>
      </c>
      <c r="Z580" s="181" t="s">
        <v>67</v>
      </c>
      <c r="AA580" s="181" t="s">
        <v>68</v>
      </c>
      <c r="AB580" s="181" t="s">
        <v>69</v>
      </c>
      <c r="AC580" s="181" t="s">
        <v>70</v>
      </c>
      <c r="AD580" s="181" t="s">
        <v>565</v>
      </c>
      <c r="AE580" s="181" t="s">
        <v>71</v>
      </c>
      <c r="AF580" s="184">
        <v>42549</v>
      </c>
      <c r="AG580" s="184">
        <v>42559</v>
      </c>
      <c r="AH580" s="149" t="s">
        <v>57</v>
      </c>
      <c r="AI580" s="149" t="s">
        <v>72</v>
      </c>
      <c r="AJ580" s="149" t="s">
        <v>73</v>
      </c>
      <c r="AK580" s="149" t="s">
        <v>72</v>
      </c>
      <c r="AL580" s="149" t="s">
        <v>72</v>
      </c>
      <c r="AM580" s="149" t="s">
        <v>72</v>
      </c>
      <c r="AN580" s="149" t="s">
        <v>72</v>
      </c>
      <c r="AO580" s="149" t="s">
        <v>74</v>
      </c>
      <c r="AP580" s="149" t="s">
        <v>74</v>
      </c>
      <c r="AQ580" s="149" t="s">
        <v>74</v>
      </c>
      <c r="AR580" s="149" t="s">
        <v>74</v>
      </c>
      <c r="AS580" s="149" t="s">
        <v>74</v>
      </c>
      <c r="AT580" s="149" t="s">
        <v>74</v>
      </c>
      <c r="AU580" s="149" t="s">
        <v>74</v>
      </c>
      <c r="AV580" s="149" t="s">
        <v>74</v>
      </c>
      <c r="AW580" s="149" t="s">
        <v>74</v>
      </c>
    </row>
    <row r="581" spans="1:49" s="18" customFormat="1" ht="22.15" customHeight="1" x14ac:dyDescent="0.25">
      <c r="A581" s="150"/>
      <c r="B581" s="150"/>
      <c r="C581" s="150"/>
      <c r="D581" s="150"/>
      <c r="E581" s="150"/>
      <c r="F581" s="150"/>
      <c r="G581" s="150"/>
      <c r="H581" s="150"/>
      <c r="I581" s="150"/>
      <c r="J581" s="150"/>
      <c r="K581" s="150"/>
      <c r="L581" s="150"/>
      <c r="M581" s="6" t="s">
        <v>75</v>
      </c>
      <c r="N581" s="6" t="s">
        <v>77</v>
      </c>
      <c r="O581" s="6" t="s">
        <v>77</v>
      </c>
      <c r="P581" s="10" t="s">
        <v>64</v>
      </c>
      <c r="Q581" s="6" t="s">
        <v>77</v>
      </c>
      <c r="R581" s="6" t="s">
        <v>77</v>
      </c>
      <c r="S581" s="6" t="s">
        <v>77</v>
      </c>
      <c r="T581" s="6" t="s">
        <v>77</v>
      </c>
      <c r="U581" s="10" t="s">
        <v>64</v>
      </c>
      <c r="V581" s="173"/>
      <c r="W581" s="176"/>
      <c r="X581" s="179"/>
      <c r="Y581" s="179"/>
      <c r="Z581" s="182"/>
      <c r="AA581" s="182"/>
      <c r="AB581" s="182"/>
      <c r="AC581" s="182"/>
      <c r="AD581" s="182"/>
      <c r="AE581" s="182"/>
      <c r="AF581" s="185"/>
      <c r="AG581" s="185"/>
      <c r="AH581" s="150"/>
      <c r="AI581" s="150"/>
      <c r="AJ581" s="150"/>
      <c r="AK581" s="150"/>
      <c r="AL581" s="150"/>
      <c r="AM581" s="150"/>
      <c r="AN581" s="150"/>
      <c r="AO581" s="150"/>
      <c r="AP581" s="150"/>
      <c r="AQ581" s="150"/>
      <c r="AR581" s="150"/>
      <c r="AS581" s="150"/>
      <c r="AT581" s="150"/>
      <c r="AU581" s="150"/>
      <c r="AV581" s="150"/>
      <c r="AW581" s="150"/>
    </row>
    <row r="582" spans="1:49" s="18" customFormat="1" ht="22.15" customHeight="1" x14ac:dyDescent="0.25">
      <c r="A582" s="150"/>
      <c r="B582" s="150"/>
      <c r="C582" s="150"/>
      <c r="D582" s="150"/>
      <c r="E582" s="150"/>
      <c r="F582" s="150"/>
      <c r="G582" s="150"/>
      <c r="H582" s="150"/>
      <c r="I582" s="150"/>
      <c r="J582" s="150"/>
      <c r="K582" s="150"/>
      <c r="L582" s="150"/>
      <c r="M582" s="6" t="s">
        <v>75</v>
      </c>
      <c r="N582" s="6" t="s">
        <v>77</v>
      </c>
      <c r="O582" s="6" t="s">
        <v>77</v>
      </c>
      <c r="P582" s="10" t="s">
        <v>64</v>
      </c>
      <c r="Q582" s="6" t="s">
        <v>77</v>
      </c>
      <c r="R582" s="6" t="s">
        <v>77</v>
      </c>
      <c r="S582" s="6" t="s">
        <v>77</v>
      </c>
      <c r="T582" s="6" t="s">
        <v>77</v>
      </c>
      <c r="U582" s="10" t="s">
        <v>64</v>
      </c>
      <c r="V582" s="173"/>
      <c r="W582" s="176"/>
      <c r="X582" s="179"/>
      <c r="Y582" s="179"/>
      <c r="Z582" s="182"/>
      <c r="AA582" s="182"/>
      <c r="AB582" s="182"/>
      <c r="AC582" s="182"/>
      <c r="AD582" s="182"/>
      <c r="AE582" s="182"/>
      <c r="AF582" s="185"/>
      <c r="AG582" s="185"/>
      <c r="AH582" s="150"/>
      <c r="AI582" s="150"/>
      <c r="AJ582" s="150"/>
      <c r="AK582" s="150"/>
      <c r="AL582" s="150"/>
      <c r="AM582" s="150"/>
      <c r="AN582" s="150"/>
      <c r="AO582" s="150"/>
      <c r="AP582" s="150"/>
      <c r="AQ582" s="150"/>
      <c r="AR582" s="150"/>
      <c r="AS582" s="150"/>
      <c r="AT582" s="150"/>
      <c r="AU582" s="150"/>
      <c r="AV582" s="150"/>
      <c r="AW582" s="150"/>
    </row>
    <row r="583" spans="1:49" s="18" customFormat="1" ht="22.15" customHeight="1" x14ac:dyDescent="0.25">
      <c r="A583" s="151"/>
      <c r="B583" s="151"/>
      <c r="C583" s="151"/>
      <c r="D583" s="151"/>
      <c r="E583" s="151"/>
      <c r="F583" s="151"/>
      <c r="G583" s="151"/>
      <c r="H583" s="151"/>
      <c r="I583" s="151"/>
      <c r="J583" s="151"/>
      <c r="K583" s="151"/>
      <c r="L583" s="151"/>
      <c r="M583" s="6" t="s">
        <v>75</v>
      </c>
      <c r="N583" s="6" t="s">
        <v>77</v>
      </c>
      <c r="O583" s="6" t="s">
        <v>77</v>
      </c>
      <c r="P583" s="10" t="s">
        <v>64</v>
      </c>
      <c r="Q583" s="6" t="s">
        <v>77</v>
      </c>
      <c r="R583" s="6" t="s">
        <v>77</v>
      </c>
      <c r="S583" s="6" t="s">
        <v>77</v>
      </c>
      <c r="T583" s="6" t="s">
        <v>77</v>
      </c>
      <c r="U583" s="10" t="s">
        <v>64</v>
      </c>
      <c r="V583" s="174"/>
      <c r="W583" s="177"/>
      <c r="X583" s="180"/>
      <c r="Y583" s="180"/>
      <c r="Z583" s="183"/>
      <c r="AA583" s="183"/>
      <c r="AB583" s="183"/>
      <c r="AC583" s="183"/>
      <c r="AD583" s="183"/>
      <c r="AE583" s="183"/>
      <c r="AF583" s="186"/>
      <c r="AG583" s="186"/>
      <c r="AH583" s="151"/>
      <c r="AI583" s="151"/>
      <c r="AJ583" s="151"/>
      <c r="AK583" s="151"/>
      <c r="AL583" s="151"/>
      <c r="AM583" s="151"/>
      <c r="AN583" s="151"/>
      <c r="AO583" s="151"/>
      <c r="AP583" s="151"/>
      <c r="AQ583" s="151"/>
      <c r="AR583" s="151"/>
      <c r="AS583" s="151"/>
      <c r="AT583" s="151"/>
      <c r="AU583" s="151"/>
      <c r="AV583" s="151"/>
      <c r="AW583" s="151"/>
    </row>
    <row r="584" spans="1:49" s="18" customFormat="1" ht="22.15" customHeight="1" x14ac:dyDescent="0.25">
      <c r="A584" s="149" t="s">
        <v>134</v>
      </c>
      <c r="B584" s="149" t="s">
        <v>80</v>
      </c>
      <c r="C584" s="149">
        <v>2016</v>
      </c>
      <c r="D584" s="149" t="s">
        <v>569</v>
      </c>
      <c r="E584" s="149">
        <v>336</v>
      </c>
      <c r="F584" s="149" t="s">
        <v>438</v>
      </c>
      <c r="G584" s="149" t="s">
        <v>57</v>
      </c>
      <c r="H584" s="149" t="s">
        <v>58</v>
      </c>
      <c r="I584" s="149" t="s">
        <v>58</v>
      </c>
      <c r="J584" s="149" t="s">
        <v>651</v>
      </c>
      <c r="K584" s="171" t="s">
        <v>93</v>
      </c>
      <c r="L584" s="171" t="s">
        <v>93</v>
      </c>
      <c r="M584" s="6" t="s">
        <v>75</v>
      </c>
      <c r="N584" s="6" t="s">
        <v>77</v>
      </c>
      <c r="O584" s="6" t="s">
        <v>77</v>
      </c>
      <c r="P584" s="10" t="s">
        <v>326</v>
      </c>
      <c r="Q584" s="12">
        <v>1763200</v>
      </c>
      <c r="R584" s="6" t="s">
        <v>77</v>
      </c>
      <c r="S584" s="6" t="s">
        <v>77</v>
      </c>
      <c r="T584" s="6" t="s">
        <v>77</v>
      </c>
      <c r="U584" s="10" t="s">
        <v>326</v>
      </c>
      <c r="V584" s="172" t="s">
        <v>652</v>
      </c>
      <c r="W584" s="175">
        <v>42548</v>
      </c>
      <c r="X584" s="178">
        <f>Y584/1.16</f>
        <v>1520000</v>
      </c>
      <c r="Y584" s="178">
        <v>1763200</v>
      </c>
      <c r="Z584" s="181" t="s">
        <v>67</v>
      </c>
      <c r="AA584" s="181" t="s">
        <v>68</v>
      </c>
      <c r="AB584" s="181" t="s">
        <v>69</v>
      </c>
      <c r="AC584" s="181" t="s">
        <v>70</v>
      </c>
      <c r="AD584" s="181" t="s">
        <v>651</v>
      </c>
      <c r="AE584" s="181" t="s">
        <v>71</v>
      </c>
      <c r="AF584" s="184">
        <v>42548</v>
      </c>
      <c r="AG584" s="184">
        <v>42558</v>
      </c>
      <c r="AH584" s="149" t="s">
        <v>57</v>
      </c>
      <c r="AI584" s="149" t="s">
        <v>72</v>
      </c>
      <c r="AJ584" s="149" t="s">
        <v>73</v>
      </c>
      <c r="AK584" s="149" t="s">
        <v>72</v>
      </c>
      <c r="AL584" s="149" t="s">
        <v>72</v>
      </c>
      <c r="AM584" s="149" t="s">
        <v>72</v>
      </c>
      <c r="AN584" s="149" t="s">
        <v>72</v>
      </c>
      <c r="AO584" s="149" t="s">
        <v>74</v>
      </c>
      <c r="AP584" s="149" t="s">
        <v>74</v>
      </c>
      <c r="AQ584" s="149" t="s">
        <v>74</v>
      </c>
      <c r="AR584" s="149" t="s">
        <v>74</v>
      </c>
      <c r="AS584" s="149" t="s">
        <v>74</v>
      </c>
      <c r="AT584" s="149" t="s">
        <v>74</v>
      </c>
      <c r="AU584" s="149" t="s">
        <v>74</v>
      </c>
      <c r="AV584" s="149" t="s">
        <v>74</v>
      </c>
      <c r="AW584" s="149" t="s">
        <v>74</v>
      </c>
    </row>
    <row r="585" spans="1:49" s="18" customFormat="1" ht="22.15" customHeight="1" x14ac:dyDescent="0.25">
      <c r="A585" s="150"/>
      <c r="B585" s="150"/>
      <c r="C585" s="150"/>
      <c r="D585" s="150"/>
      <c r="E585" s="150"/>
      <c r="F585" s="150"/>
      <c r="G585" s="150"/>
      <c r="H585" s="150"/>
      <c r="I585" s="150"/>
      <c r="J585" s="150"/>
      <c r="K585" s="171"/>
      <c r="L585" s="171"/>
      <c r="M585" s="6" t="s">
        <v>75</v>
      </c>
      <c r="N585" s="6" t="s">
        <v>77</v>
      </c>
      <c r="O585" s="6" t="s">
        <v>77</v>
      </c>
      <c r="P585" s="10" t="s">
        <v>64</v>
      </c>
      <c r="Q585" s="6" t="s">
        <v>77</v>
      </c>
      <c r="R585" s="6" t="s">
        <v>77</v>
      </c>
      <c r="S585" s="6" t="s">
        <v>77</v>
      </c>
      <c r="T585" s="6" t="s">
        <v>77</v>
      </c>
      <c r="U585" s="10" t="s">
        <v>64</v>
      </c>
      <c r="V585" s="173"/>
      <c r="W585" s="176"/>
      <c r="X585" s="179"/>
      <c r="Y585" s="179"/>
      <c r="Z585" s="182"/>
      <c r="AA585" s="182"/>
      <c r="AB585" s="182"/>
      <c r="AC585" s="182"/>
      <c r="AD585" s="182"/>
      <c r="AE585" s="182"/>
      <c r="AF585" s="185"/>
      <c r="AG585" s="185"/>
      <c r="AH585" s="150"/>
      <c r="AI585" s="150"/>
      <c r="AJ585" s="150"/>
      <c r="AK585" s="150"/>
      <c r="AL585" s="150"/>
      <c r="AM585" s="150"/>
      <c r="AN585" s="150"/>
      <c r="AO585" s="150"/>
      <c r="AP585" s="150"/>
      <c r="AQ585" s="150"/>
      <c r="AR585" s="150"/>
      <c r="AS585" s="150"/>
      <c r="AT585" s="150"/>
      <c r="AU585" s="150"/>
      <c r="AV585" s="150"/>
      <c r="AW585" s="150"/>
    </row>
    <row r="586" spans="1:49" s="18" customFormat="1" ht="22.15" customHeight="1" x14ac:dyDescent="0.25">
      <c r="A586" s="150"/>
      <c r="B586" s="150"/>
      <c r="C586" s="150"/>
      <c r="D586" s="150"/>
      <c r="E586" s="150"/>
      <c r="F586" s="150"/>
      <c r="G586" s="150"/>
      <c r="H586" s="150"/>
      <c r="I586" s="150"/>
      <c r="J586" s="150"/>
      <c r="K586" s="171"/>
      <c r="L586" s="171"/>
      <c r="M586" s="6" t="s">
        <v>75</v>
      </c>
      <c r="N586" s="6" t="s">
        <v>77</v>
      </c>
      <c r="O586" s="6" t="s">
        <v>77</v>
      </c>
      <c r="P586" s="10" t="s">
        <v>64</v>
      </c>
      <c r="Q586" s="6" t="s">
        <v>77</v>
      </c>
      <c r="R586" s="6" t="s">
        <v>77</v>
      </c>
      <c r="S586" s="6" t="s">
        <v>77</v>
      </c>
      <c r="T586" s="6" t="s">
        <v>77</v>
      </c>
      <c r="U586" s="10" t="s">
        <v>64</v>
      </c>
      <c r="V586" s="173"/>
      <c r="W586" s="176"/>
      <c r="X586" s="179"/>
      <c r="Y586" s="179"/>
      <c r="Z586" s="182"/>
      <c r="AA586" s="182"/>
      <c r="AB586" s="182"/>
      <c r="AC586" s="182"/>
      <c r="AD586" s="182"/>
      <c r="AE586" s="182"/>
      <c r="AF586" s="185"/>
      <c r="AG586" s="185"/>
      <c r="AH586" s="150"/>
      <c r="AI586" s="150"/>
      <c r="AJ586" s="150"/>
      <c r="AK586" s="150"/>
      <c r="AL586" s="150"/>
      <c r="AM586" s="150"/>
      <c r="AN586" s="150"/>
      <c r="AO586" s="150"/>
      <c r="AP586" s="150"/>
      <c r="AQ586" s="150"/>
      <c r="AR586" s="150"/>
      <c r="AS586" s="150"/>
      <c r="AT586" s="150"/>
      <c r="AU586" s="150"/>
      <c r="AV586" s="150"/>
      <c r="AW586" s="150"/>
    </row>
    <row r="587" spans="1:49" s="18" customFormat="1" ht="22.15" customHeight="1" x14ac:dyDescent="0.25">
      <c r="A587" s="151"/>
      <c r="B587" s="151"/>
      <c r="C587" s="151"/>
      <c r="D587" s="151"/>
      <c r="E587" s="151"/>
      <c r="F587" s="151"/>
      <c r="G587" s="151"/>
      <c r="H587" s="151"/>
      <c r="I587" s="151"/>
      <c r="J587" s="151"/>
      <c r="K587" s="171"/>
      <c r="L587" s="171"/>
      <c r="M587" s="6" t="s">
        <v>75</v>
      </c>
      <c r="N587" s="6" t="s">
        <v>77</v>
      </c>
      <c r="O587" s="6" t="s">
        <v>77</v>
      </c>
      <c r="P587" s="10" t="s">
        <v>64</v>
      </c>
      <c r="Q587" s="6" t="s">
        <v>77</v>
      </c>
      <c r="R587" s="6" t="s">
        <v>77</v>
      </c>
      <c r="S587" s="6" t="s">
        <v>77</v>
      </c>
      <c r="T587" s="6" t="s">
        <v>77</v>
      </c>
      <c r="U587" s="10" t="s">
        <v>64</v>
      </c>
      <c r="V587" s="174"/>
      <c r="W587" s="177"/>
      <c r="X587" s="180"/>
      <c r="Y587" s="180"/>
      <c r="Z587" s="183"/>
      <c r="AA587" s="183"/>
      <c r="AB587" s="183"/>
      <c r="AC587" s="183"/>
      <c r="AD587" s="183"/>
      <c r="AE587" s="183"/>
      <c r="AF587" s="186"/>
      <c r="AG587" s="186"/>
      <c r="AH587" s="151"/>
      <c r="AI587" s="151"/>
      <c r="AJ587" s="151"/>
      <c r="AK587" s="151"/>
      <c r="AL587" s="151"/>
      <c r="AM587" s="151"/>
      <c r="AN587" s="151"/>
      <c r="AO587" s="151"/>
      <c r="AP587" s="151"/>
      <c r="AQ587" s="151"/>
      <c r="AR587" s="151"/>
      <c r="AS587" s="151"/>
      <c r="AT587" s="151"/>
      <c r="AU587" s="151"/>
      <c r="AV587" s="151"/>
      <c r="AW587" s="151"/>
    </row>
    <row r="588" spans="1:49" s="18" customFormat="1" ht="22.15" customHeight="1" x14ac:dyDescent="0.25">
      <c r="A588" s="149" t="s">
        <v>134</v>
      </c>
      <c r="B588" s="149" t="s">
        <v>80</v>
      </c>
      <c r="C588" s="149">
        <v>2016</v>
      </c>
      <c r="D588" s="149" t="s">
        <v>569</v>
      </c>
      <c r="E588" s="149">
        <v>337</v>
      </c>
      <c r="F588" s="149" t="s">
        <v>438</v>
      </c>
      <c r="G588" s="149" t="s">
        <v>57</v>
      </c>
      <c r="H588" s="149" t="s">
        <v>58</v>
      </c>
      <c r="I588" s="149" t="s">
        <v>58</v>
      </c>
      <c r="J588" s="149" t="s">
        <v>653</v>
      </c>
      <c r="K588" s="171" t="s">
        <v>93</v>
      </c>
      <c r="L588" s="171" t="s">
        <v>93</v>
      </c>
      <c r="M588" s="6" t="s">
        <v>75</v>
      </c>
      <c r="N588" s="6" t="s">
        <v>77</v>
      </c>
      <c r="O588" s="6" t="s">
        <v>77</v>
      </c>
      <c r="P588" s="10" t="s">
        <v>654</v>
      </c>
      <c r="Q588" s="12">
        <v>1670400</v>
      </c>
      <c r="R588" s="6" t="s">
        <v>77</v>
      </c>
      <c r="S588" s="6" t="s">
        <v>77</v>
      </c>
      <c r="T588" s="6" t="s">
        <v>77</v>
      </c>
      <c r="U588" s="10" t="s">
        <v>654</v>
      </c>
      <c r="V588" s="172" t="s">
        <v>655</v>
      </c>
      <c r="W588" s="175">
        <v>42548</v>
      </c>
      <c r="X588" s="178">
        <f>Y588/1.16</f>
        <v>1440000</v>
      </c>
      <c r="Y588" s="178">
        <v>1670400</v>
      </c>
      <c r="Z588" s="181" t="s">
        <v>67</v>
      </c>
      <c r="AA588" s="181" t="s">
        <v>68</v>
      </c>
      <c r="AB588" s="181" t="s">
        <v>69</v>
      </c>
      <c r="AC588" s="181" t="s">
        <v>70</v>
      </c>
      <c r="AD588" s="149" t="s">
        <v>653</v>
      </c>
      <c r="AE588" s="181" t="s">
        <v>71</v>
      </c>
      <c r="AF588" s="184">
        <v>42548</v>
      </c>
      <c r="AG588" s="184">
        <v>42558</v>
      </c>
      <c r="AH588" s="149" t="s">
        <v>57</v>
      </c>
      <c r="AI588" s="149" t="s">
        <v>72</v>
      </c>
      <c r="AJ588" s="149" t="s">
        <v>73</v>
      </c>
      <c r="AK588" s="149" t="s">
        <v>72</v>
      </c>
      <c r="AL588" s="149" t="s">
        <v>72</v>
      </c>
      <c r="AM588" s="149" t="s">
        <v>72</v>
      </c>
      <c r="AN588" s="149" t="s">
        <v>72</v>
      </c>
      <c r="AO588" s="149" t="s">
        <v>74</v>
      </c>
      <c r="AP588" s="149" t="s">
        <v>74</v>
      </c>
      <c r="AQ588" s="149" t="s">
        <v>74</v>
      </c>
      <c r="AR588" s="149" t="s">
        <v>74</v>
      </c>
      <c r="AS588" s="149" t="s">
        <v>74</v>
      </c>
      <c r="AT588" s="149" t="s">
        <v>74</v>
      </c>
      <c r="AU588" s="149" t="s">
        <v>74</v>
      </c>
      <c r="AV588" s="149" t="s">
        <v>74</v>
      </c>
      <c r="AW588" s="149" t="s">
        <v>74</v>
      </c>
    </row>
    <row r="589" spans="1:49" s="18" customFormat="1" ht="22.15" customHeight="1" x14ac:dyDescent="0.25">
      <c r="A589" s="150"/>
      <c r="B589" s="150"/>
      <c r="C589" s="150"/>
      <c r="D589" s="150"/>
      <c r="E589" s="150"/>
      <c r="F589" s="150"/>
      <c r="G589" s="150"/>
      <c r="H589" s="150"/>
      <c r="I589" s="150"/>
      <c r="J589" s="150"/>
      <c r="K589" s="171"/>
      <c r="L589" s="171"/>
      <c r="M589" s="6" t="s">
        <v>75</v>
      </c>
      <c r="N589" s="6" t="s">
        <v>77</v>
      </c>
      <c r="O589" s="6" t="s">
        <v>77</v>
      </c>
      <c r="P589" s="10" t="s">
        <v>64</v>
      </c>
      <c r="Q589" s="6" t="s">
        <v>77</v>
      </c>
      <c r="R589" s="6" t="s">
        <v>77</v>
      </c>
      <c r="S589" s="6" t="s">
        <v>77</v>
      </c>
      <c r="T589" s="6" t="s">
        <v>77</v>
      </c>
      <c r="U589" s="10" t="s">
        <v>64</v>
      </c>
      <c r="V589" s="173"/>
      <c r="W589" s="176"/>
      <c r="X589" s="179"/>
      <c r="Y589" s="179"/>
      <c r="Z589" s="182"/>
      <c r="AA589" s="182"/>
      <c r="AB589" s="182"/>
      <c r="AC589" s="182"/>
      <c r="AD589" s="150"/>
      <c r="AE589" s="182"/>
      <c r="AF589" s="185"/>
      <c r="AG589" s="185"/>
      <c r="AH589" s="150"/>
      <c r="AI589" s="150"/>
      <c r="AJ589" s="150"/>
      <c r="AK589" s="150"/>
      <c r="AL589" s="150"/>
      <c r="AM589" s="150"/>
      <c r="AN589" s="150"/>
      <c r="AO589" s="150"/>
      <c r="AP589" s="150"/>
      <c r="AQ589" s="150"/>
      <c r="AR589" s="150"/>
      <c r="AS589" s="150"/>
      <c r="AT589" s="150"/>
      <c r="AU589" s="150"/>
      <c r="AV589" s="150"/>
      <c r="AW589" s="150"/>
    </row>
    <row r="590" spans="1:49" s="18" customFormat="1" ht="22.15" customHeight="1" x14ac:dyDescent="0.25">
      <c r="A590" s="150"/>
      <c r="B590" s="150"/>
      <c r="C590" s="150"/>
      <c r="D590" s="150"/>
      <c r="E590" s="150"/>
      <c r="F590" s="150"/>
      <c r="G590" s="150"/>
      <c r="H590" s="150"/>
      <c r="I590" s="150"/>
      <c r="J590" s="150"/>
      <c r="K590" s="171"/>
      <c r="L590" s="171"/>
      <c r="M590" s="6" t="s">
        <v>75</v>
      </c>
      <c r="N590" s="6" t="s">
        <v>77</v>
      </c>
      <c r="O590" s="6" t="s">
        <v>77</v>
      </c>
      <c r="P590" s="10" t="s">
        <v>64</v>
      </c>
      <c r="Q590" s="6" t="s">
        <v>77</v>
      </c>
      <c r="R590" s="6" t="s">
        <v>77</v>
      </c>
      <c r="S590" s="6" t="s">
        <v>77</v>
      </c>
      <c r="T590" s="6" t="s">
        <v>77</v>
      </c>
      <c r="U590" s="10" t="s">
        <v>64</v>
      </c>
      <c r="V590" s="173"/>
      <c r="W590" s="176"/>
      <c r="X590" s="179"/>
      <c r="Y590" s="179"/>
      <c r="Z590" s="182"/>
      <c r="AA590" s="182"/>
      <c r="AB590" s="182"/>
      <c r="AC590" s="182"/>
      <c r="AD590" s="150"/>
      <c r="AE590" s="182"/>
      <c r="AF590" s="185"/>
      <c r="AG590" s="185"/>
      <c r="AH590" s="150"/>
      <c r="AI590" s="150"/>
      <c r="AJ590" s="150"/>
      <c r="AK590" s="150"/>
      <c r="AL590" s="150"/>
      <c r="AM590" s="150"/>
      <c r="AN590" s="150"/>
      <c r="AO590" s="150"/>
      <c r="AP590" s="150"/>
      <c r="AQ590" s="150"/>
      <c r="AR590" s="150"/>
      <c r="AS590" s="150"/>
      <c r="AT590" s="150"/>
      <c r="AU590" s="150"/>
      <c r="AV590" s="150"/>
      <c r="AW590" s="150"/>
    </row>
    <row r="591" spans="1:49" s="18" customFormat="1" ht="22.15" customHeight="1" x14ac:dyDescent="0.25">
      <c r="A591" s="151"/>
      <c r="B591" s="151"/>
      <c r="C591" s="151"/>
      <c r="D591" s="151"/>
      <c r="E591" s="151"/>
      <c r="F591" s="151"/>
      <c r="G591" s="151"/>
      <c r="H591" s="151"/>
      <c r="I591" s="151"/>
      <c r="J591" s="151"/>
      <c r="K591" s="171"/>
      <c r="L591" s="171"/>
      <c r="M591" s="6" t="s">
        <v>75</v>
      </c>
      <c r="N591" s="6" t="s">
        <v>77</v>
      </c>
      <c r="O591" s="6" t="s">
        <v>77</v>
      </c>
      <c r="P591" s="10" t="s">
        <v>64</v>
      </c>
      <c r="Q591" s="6" t="s">
        <v>77</v>
      </c>
      <c r="R591" s="6" t="s">
        <v>77</v>
      </c>
      <c r="S591" s="6" t="s">
        <v>77</v>
      </c>
      <c r="T591" s="6" t="s">
        <v>77</v>
      </c>
      <c r="U591" s="10" t="s">
        <v>64</v>
      </c>
      <c r="V591" s="174"/>
      <c r="W591" s="177"/>
      <c r="X591" s="180"/>
      <c r="Y591" s="180"/>
      <c r="Z591" s="183"/>
      <c r="AA591" s="183"/>
      <c r="AB591" s="183"/>
      <c r="AC591" s="183"/>
      <c r="AD591" s="151"/>
      <c r="AE591" s="183"/>
      <c r="AF591" s="186"/>
      <c r="AG591" s="186"/>
      <c r="AH591" s="151"/>
      <c r="AI591" s="151"/>
      <c r="AJ591" s="151"/>
      <c r="AK591" s="151"/>
      <c r="AL591" s="151"/>
      <c r="AM591" s="151"/>
      <c r="AN591" s="151"/>
      <c r="AO591" s="151"/>
      <c r="AP591" s="151"/>
      <c r="AQ591" s="151"/>
      <c r="AR591" s="151"/>
      <c r="AS591" s="151"/>
      <c r="AT591" s="151"/>
      <c r="AU591" s="151"/>
      <c r="AV591" s="151"/>
      <c r="AW591" s="151"/>
    </row>
    <row r="592" spans="1:49" s="18" customFormat="1" ht="22.15" customHeight="1" x14ac:dyDescent="0.25">
      <c r="A592" s="149" t="s">
        <v>53</v>
      </c>
      <c r="B592" s="149" t="s">
        <v>80</v>
      </c>
      <c r="C592" s="149">
        <v>2016</v>
      </c>
      <c r="D592" s="149" t="s">
        <v>656</v>
      </c>
      <c r="E592" s="149">
        <v>310</v>
      </c>
      <c r="F592" s="149" t="s">
        <v>56</v>
      </c>
      <c r="G592" s="149" t="s">
        <v>57</v>
      </c>
      <c r="H592" s="149" t="s">
        <v>58</v>
      </c>
      <c r="I592" s="149" t="s">
        <v>58</v>
      </c>
      <c r="J592" s="149" t="s">
        <v>111</v>
      </c>
      <c r="K592" s="171" t="s">
        <v>93</v>
      </c>
      <c r="L592" s="171" t="s">
        <v>93</v>
      </c>
      <c r="M592" s="6" t="s">
        <v>75</v>
      </c>
      <c r="N592" s="6" t="s">
        <v>77</v>
      </c>
      <c r="O592" s="6" t="s">
        <v>77</v>
      </c>
      <c r="P592" s="10" t="s">
        <v>115</v>
      </c>
      <c r="Q592" s="12">
        <v>38249.839999999997</v>
      </c>
      <c r="R592" s="6" t="s">
        <v>77</v>
      </c>
      <c r="S592" s="6" t="s">
        <v>77</v>
      </c>
      <c r="T592" s="6" t="s">
        <v>77</v>
      </c>
      <c r="U592" s="10" t="s">
        <v>115</v>
      </c>
      <c r="V592" s="172" t="s">
        <v>657</v>
      </c>
      <c r="W592" s="175">
        <v>42552</v>
      </c>
      <c r="X592" s="178">
        <f>Y592/1.16</f>
        <v>32974</v>
      </c>
      <c r="Y592" s="178">
        <v>38249.839999999997</v>
      </c>
      <c r="Z592" s="181" t="s">
        <v>67</v>
      </c>
      <c r="AA592" s="181" t="s">
        <v>68</v>
      </c>
      <c r="AB592" s="181" t="s">
        <v>69</v>
      </c>
      <c r="AC592" s="181" t="s">
        <v>70</v>
      </c>
      <c r="AD592" s="181" t="s">
        <v>111</v>
      </c>
      <c r="AE592" s="181" t="s">
        <v>71</v>
      </c>
      <c r="AF592" s="184">
        <v>42552</v>
      </c>
      <c r="AG592" s="184">
        <v>42552</v>
      </c>
      <c r="AH592" s="149" t="s">
        <v>57</v>
      </c>
      <c r="AI592" s="149" t="s">
        <v>72</v>
      </c>
      <c r="AJ592" s="149" t="s">
        <v>73</v>
      </c>
      <c r="AK592" s="149" t="s">
        <v>72</v>
      </c>
      <c r="AL592" s="149" t="s">
        <v>72</v>
      </c>
      <c r="AM592" s="149" t="s">
        <v>72</v>
      </c>
      <c r="AN592" s="149" t="s">
        <v>72</v>
      </c>
      <c r="AO592" s="149" t="s">
        <v>74</v>
      </c>
      <c r="AP592" s="149" t="s">
        <v>74</v>
      </c>
      <c r="AQ592" s="149" t="s">
        <v>74</v>
      </c>
      <c r="AR592" s="149" t="s">
        <v>74</v>
      </c>
      <c r="AS592" s="149" t="s">
        <v>74</v>
      </c>
      <c r="AT592" s="149" t="s">
        <v>74</v>
      </c>
      <c r="AU592" s="149" t="s">
        <v>74</v>
      </c>
      <c r="AV592" s="149" t="s">
        <v>74</v>
      </c>
      <c r="AW592" s="149" t="s">
        <v>74</v>
      </c>
    </row>
    <row r="593" spans="1:49" s="18" customFormat="1" ht="22.15" customHeight="1" x14ac:dyDescent="0.25">
      <c r="A593" s="150"/>
      <c r="B593" s="150"/>
      <c r="C593" s="150"/>
      <c r="D593" s="150"/>
      <c r="E593" s="150"/>
      <c r="F593" s="150"/>
      <c r="G593" s="150"/>
      <c r="H593" s="150"/>
      <c r="I593" s="150"/>
      <c r="J593" s="150"/>
      <c r="K593" s="171"/>
      <c r="L593" s="171"/>
      <c r="M593" s="6" t="s">
        <v>75</v>
      </c>
      <c r="N593" s="6" t="s">
        <v>77</v>
      </c>
      <c r="O593" s="6" t="s">
        <v>77</v>
      </c>
      <c r="P593" s="10" t="s">
        <v>112</v>
      </c>
      <c r="Q593" s="12">
        <f>33890*1.16</f>
        <v>39312.399999999994</v>
      </c>
      <c r="R593" s="6" t="s">
        <v>77</v>
      </c>
      <c r="S593" s="6" t="s">
        <v>77</v>
      </c>
      <c r="T593" s="6" t="s">
        <v>77</v>
      </c>
      <c r="U593" s="10" t="s">
        <v>64</v>
      </c>
      <c r="V593" s="173"/>
      <c r="W593" s="176"/>
      <c r="X593" s="179"/>
      <c r="Y593" s="179"/>
      <c r="Z593" s="182"/>
      <c r="AA593" s="182"/>
      <c r="AB593" s="182"/>
      <c r="AC593" s="182"/>
      <c r="AD593" s="182"/>
      <c r="AE593" s="182"/>
      <c r="AF593" s="185"/>
      <c r="AG593" s="185"/>
      <c r="AH593" s="150"/>
      <c r="AI593" s="150"/>
      <c r="AJ593" s="150"/>
      <c r="AK593" s="150"/>
      <c r="AL593" s="150"/>
      <c r="AM593" s="150"/>
      <c r="AN593" s="150"/>
      <c r="AO593" s="150"/>
      <c r="AP593" s="150"/>
      <c r="AQ593" s="150"/>
      <c r="AR593" s="150"/>
      <c r="AS593" s="150"/>
      <c r="AT593" s="150"/>
      <c r="AU593" s="150"/>
      <c r="AV593" s="150"/>
      <c r="AW593" s="150"/>
    </row>
    <row r="594" spans="1:49" s="18" customFormat="1" ht="22.15" customHeight="1" x14ac:dyDescent="0.25">
      <c r="A594" s="151"/>
      <c r="B594" s="151"/>
      <c r="C594" s="151"/>
      <c r="D594" s="151"/>
      <c r="E594" s="151"/>
      <c r="F594" s="151"/>
      <c r="G594" s="151"/>
      <c r="H594" s="151"/>
      <c r="I594" s="151"/>
      <c r="J594" s="150"/>
      <c r="K594" s="171"/>
      <c r="L594" s="171"/>
      <c r="M594" s="6" t="s">
        <v>75</v>
      </c>
      <c r="N594" s="6" t="s">
        <v>77</v>
      </c>
      <c r="O594" s="6" t="s">
        <v>77</v>
      </c>
      <c r="P594" s="10" t="s">
        <v>117</v>
      </c>
      <c r="Q594" s="12">
        <f>39365.28*1.16</f>
        <v>45663.724799999996</v>
      </c>
      <c r="R594" s="6" t="s">
        <v>77</v>
      </c>
      <c r="S594" s="6" t="s">
        <v>77</v>
      </c>
      <c r="T594" s="6" t="s">
        <v>77</v>
      </c>
      <c r="U594" s="10" t="s">
        <v>64</v>
      </c>
      <c r="V594" s="173"/>
      <c r="W594" s="176"/>
      <c r="X594" s="179"/>
      <c r="Y594" s="179"/>
      <c r="Z594" s="182"/>
      <c r="AA594" s="182"/>
      <c r="AB594" s="182"/>
      <c r="AC594" s="182"/>
      <c r="AD594" s="182"/>
      <c r="AE594" s="182"/>
      <c r="AF594" s="185"/>
      <c r="AG594" s="185"/>
      <c r="AH594" s="150"/>
      <c r="AI594" s="150"/>
      <c r="AJ594" s="150"/>
      <c r="AK594" s="150"/>
      <c r="AL594" s="150"/>
      <c r="AM594" s="150"/>
      <c r="AN594" s="150"/>
      <c r="AO594" s="150"/>
      <c r="AP594" s="150"/>
      <c r="AQ594" s="150"/>
      <c r="AR594" s="150"/>
      <c r="AS594" s="150"/>
      <c r="AT594" s="150"/>
      <c r="AU594" s="150"/>
      <c r="AV594" s="150"/>
      <c r="AW594" s="150"/>
    </row>
    <row r="595" spans="1:49" s="18" customFormat="1" ht="22.15" customHeight="1" x14ac:dyDescent="0.25">
      <c r="A595" s="149" t="s">
        <v>53</v>
      </c>
      <c r="B595" s="149" t="s">
        <v>80</v>
      </c>
      <c r="C595" s="149">
        <v>2016</v>
      </c>
      <c r="D595" s="149" t="s">
        <v>656</v>
      </c>
      <c r="E595" s="149">
        <v>312</v>
      </c>
      <c r="F595" s="149" t="s">
        <v>56</v>
      </c>
      <c r="G595" s="149" t="s">
        <v>57</v>
      </c>
      <c r="H595" s="149" t="s">
        <v>58</v>
      </c>
      <c r="I595" s="149" t="s">
        <v>58</v>
      </c>
      <c r="J595" s="149" t="s">
        <v>144</v>
      </c>
      <c r="K595" s="171" t="s">
        <v>658</v>
      </c>
      <c r="L595" s="171" t="s">
        <v>570</v>
      </c>
      <c r="M595" s="6" t="s">
        <v>75</v>
      </c>
      <c r="N595" s="6" t="s">
        <v>77</v>
      </c>
      <c r="O595" s="6" t="s">
        <v>77</v>
      </c>
      <c r="P595" s="10" t="s">
        <v>509</v>
      </c>
      <c r="Q595" s="12">
        <v>320000</v>
      </c>
      <c r="R595" s="6" t="s">
        <v>77</v>
      </c>
      <c r="S595" s="6" t="s">
        <v>77</v>
      </c>
      <c r="T595" s="6" t="s">
        <v>77</v>
      </c>
      <c r="U595" s="10" t="s">
        <v>509</v>
      </c>
      <c r="V595" s="172" t="s">
        <v>659</v>
      </c>
      <c r="W595" s="175">
        <v>42552</v>
      </c>
      <c r="X595" s="178">
        <v>275862.07</v>
      </c>
      <c r="Y595" s="178">
        <v>320000</v>
      </c>
      <c r="Z595" s="181" t="s">
        <v>67</v>
      </c>
      <c r="AA595" s="181" t="s">
        <v>68</v>
      </c>
      <c r="AB595" s="181" t="s">
        <v>69</v>
      </c>
      <c r="AC595" s="181" t="s">
        <v>70</v>
      </c>
      <c r="AD595" s="181" t="s">
        <v>144</v>
      </c>
      <c r="AE595" s="181" t="s">
        <v>71</v>
      </c>
      <c r="AF595" s="184">
        <v>42552</v>
      </c>
      <c r="AG595" s="184">
        <v>42555</v>
      </c>
      <c r="AH595" s="149" t="s">
        <v>57</v>
      </c>
      <c r="AI595" s="149" t="s">
        <v>72</v>
      </c>
      <c r="AJ595" s="149" t="s">
        <v>73</v>
      </c>
      <c r="AK595" s="149" t="s">
        <v>72</v>
      </c>
      <c r="AL595" s="149" t="s">
        <v>72</v>
      </c>
      <c r="AM595" s="149" t="s">
        <v>72</v>
      </c>
      <c r="AN595" s="149" t="s">
        <v>72</v>
      </c>
      <c r="AO595" s="149" t="s">
        <v>74</v>
      </c>
      <c r="AP595" s="149" t="s">
        <v>74</v>
      </c>
      <c r="AQ595" s="149" t="s">
        <v>74</v>
      </c>
      <c r="AR595" s="149" t="s">
        <v>74</v>
      </c>
      <c r="AS595" s="149" t="s">
        <v>74</v>
      </c>
      <c r="AT595" s="149" t="s">
        <v>74</v>
      </c>
      <c r="AU595" s="149" t="s">
        <v>74</v>
      </c>
      <c r="AV595" s="149" t="s">
        <v>74</v>
      </c>
      <c r="AW595" s="149" t="s">
        <v>74</v>
      </c>
    </row>
    <row r="596" spans="1:49" s="18" customFormat="1" ht="22.15" customHeight="1" x14ac:dyDescent="0.25">
      <c r="A596" s="150"/>
      <c r="B596" s="150"/>
      <c r="C596" s="150"/>
      <c r="D596" s="150"/>
      <c r="E596" s="150"/>
      <c r="F596" s="150"/>
      <c r="G596" s="150"/>
      <c r="H596" s="150"/>
      <c r="I596" s="150"/>
      <c r="J596" s="150"/>
      <c r="K596" s="171"/>
      <c r="L596" s="171"/>
      <c r="M596" s="6" t="s">
        <v>75</v>
      </c>
      <c r="N596" s="6" t="s">
        <v>77</v>
      </c>
      <c r="O596" s="6" t="s">
        <v>77</v>
      </c>
      <c r="P596" s="10" t="s">
        <v>64</v>
      </c>
      <c r="Q596" s="6" t="s">
        <v>77</v>
      </c>
      <c r="R596" s="6" t="s">
        <v>77</v>
      </c>
      <c r="S596" s="6" t="s">
        <v>77</v>
      </c>
      <c r="T596" s="6" t="s">
        <v>77</v>
      </c>
      <c r="U596" s="10" t="s">
        <v>64</v>
      </c>
      <c r="V596" s="173"/>
      <c r="W596" s="176"/>
      <c r="X596" s="179"/>
      <c r="Y596" s="179"/>
      <c r="Z596" s="182"/>
      <c r="AA596" s="182"/>
      <c r="AB596" s="182"/>
      <c r="AC596" s="182"/>
      <c r="AD596" s="182"/>
      <c r="AE596" s="182"/>
      <c r="AF596" s="185"/>
      <c r="AG596" s="185"/>
      <c r="AH596" s="150"/>
      <c r="AI596" s="150"/>
      <c r="AJ596" s="150"/>
      <c r="AK596" s="150"/>
      <c r="AL596" s="150"/>
      <c r="AM596" s="150"/>
      <c r="AN596" s="150"/>
      <c r="AO596" s="150"/>
      <c r="AP596" s="150"/>
      <c r="AQ596" s="150"/>
      <c r="AR596" s="150"/>
      <c r="AS596" s="150"/>
      <c r="AT596" s="150"/>
      <c r="AU596" s="150"/>
      <c r="AV596" s="150"/>
      <c r="AW596" s="150"/>
    </row>
    <row r="597" spans="1:49" s="18" customFormat="1" ht="22.15" customHeight="1" x14ac:dyDescent="0.25">
      <c r="A597" s="150"/>
      <c r="B597" s="150"/>
      <c r="C597" s="150"/>
      <c r="D597" s="150"/>
      <c r="E597" s="150"/>
      <c r="F597" s="150"/>
      <c r="G597" s="150"/>
      <c r="H597" s="150"/>
      <c r="I597" s="150"/>
      <c r="J597" s="150"/>
      <c r="K597" s="171"/>
      <c r="L597" s="171"/>
      <c r="M597" s="6" t="s">
        <v>75</v>
      </c>
      <c r="N597" s="6" t="s">
        <v>77</v>
      </c>
      <c r="O597" s="6" t="s">
        <v>77</v>
      </c>
      <c r="P597" s="10" t="s">
        <v>64</v>
      </c>
      <c r="Q597" s="6" t="s">
        <v>77</v>
      </c>
      <c r="R597" s="6" t="s">
        <v>77</v>
      </c>
      <c r="S597" s="6" t="s">
        <v>77</v>
      </c>
      <c r="T597" s="6" t="s">
        <v>77</v>
      </c>
      <c r="U597" s="10" t="s">
        <v>64</v>
      </c>
      <c r="V597" s="173"/>
      <c r="W597" s="176"/>
      <c r="X597" s="179"/>
      <c r="Y597" s="179"/>
      <c r="Z597" s="182"/>
      <c r="AA597" s="182"/>
      <c r="AB597" s="182"/>
      <c r="AC597" s="182"/>
      <c r="AD597" s="182"/>
      <c r="AE597" s="182"/>
      <c r="AF597" s="185"/>
      <c r="AG597" s="185"/>
      <c r="AH597" s="150"/>
      <c r="AI597" s="150"/>
      <c r="AJ597" s="150"/>
      <c r="AK597" s="150"/>
      <c r="AL597" s="150"/>
      <c r="AM597" s="150"/>
      <c r="AN597" s="150"/>
      <c r="AO597" s="150"/>
      <c r="AP597" s="150"/>
      <c r="AQ597" s="150"/>
      <c r="AR597" s="150"/>
      <c r="AS597" s="150"/>
      <c r="AT597" s="150"/>
      <c r="AU597" s="150"/>
      <c r="AV597" s="150"/>
      <c r="AW597" s="150"/>
    </row>
    <row r="598" spans="1:49" s="18" customFormat="1" ht="22.15" customHeight="1" x14ac:dyDescent="0.25">
      <c r="A598" s="151"/>
      <c r="B598" s="151"/>
      <c r="C598" s="151"/>
      <c r="D598" s="151"/>
      <c r="E598" s="151"/>
      <c r="F598" s="151"/>
      <c r="G598" s="151"/>
      <c r="H598" s="151"/>
      <c r="I598" s="151"/>
      <c r="J598" s="151"/>
      <c r="K598" s="171"/>
      <c r="L598" s="171"/>
      <c r="M598" s="6" t="s">
        <v>75</v>
      </c>
      <c r="N598" s="6" t="s">
        <v>77</v>
      </c>
      <c r="O598" s="6" t="s">
        <v>77</v>
      </c>
      <c r="P598" s="10" t="s">
        <v>64</v>
      </c>
      <c r="Q598" s="6" t="s">
        <v>77</v>
      </c>
      <c r="R598" s="6" t="s">
        <v>77</v>
      </c>
      <c r="S598" s="6" t="s">
        <v>77</v>
      </c>
      <c r="T598" s="6" t="s">
        <v>77</v>
      </c>
      <c r="U598" s="10" t="s">
        <v>64</v>
      </c>
      <c r="V598" s="174"/>
      <c r="W598" s="177"/>
      <c r="X598" s="180"/>
      <c r="Y598" s="180"/>
      <c r="Z598" s="183"/>
      <c r="AA598" s="183"/>
      <c r="AB598" s="183"/>
      <c r="AC598" s="183"/>
      <c r="AD598" s="183"/>
      <c r="AE598" s="183"/>
      <c r="AF598" s="186"/>
      <c r="AG598" s="186"/>
      <c r="AH598" s="151"/>
      <c r="AI598" s="151"/>
      <c r="AJ598" s="151"/>
      <c r="AK598" s="151"/>
      <c r="AL598" s="151"/>
      <c r="AM598" s="151"/>
      <c r="AN598" s="151"/>
      <c r="AO598" s="151"/>
      <c r="AP598" s="151"/>
      <c r="AQ598" s="151"/>
      <c r="AR598" s="151"/>
      <c r="AS598" s="151"/>
      <c r="AT598" s="151"/>
      <c r="AU598" s="151"/>
      <c r="AV598" s="151"/>
      <c r="AW598" s="151"/>
    </row>
    <row r="599" spans="1:49" s="18" customFormat="1" ht="22.15" customHeight="1" x14ac:dyDescent="0.25">
      <c r="A599" s="149" t="s">
        <v>53</v>
      </c>
      <c r="B599" s="149" t="s">
        <v>80</v>
      </c>
      <c r="C599" s="149">
        <v>2016</v>
      </c>
      <c r="D599" s="149" t="s">
        <v>656</v>
      </c>
      <c r="E599" s="149">
        <v>343</v>
      </c>
      <c r="F599" s="149" t="s">
        <v>56</v>
      </c>
      <c r="G599" s="149" t="s">
        <v>57</v>
      </c>
      <c r="H599" s="149" t="s">
        <v>58</v>
      </c>
      <c r="I599" s="149" t="s">
        <v>58</v>
      </c>
      <c r="J599" s="149" t="s">
        <v>111</v>
      </c>
      <c r="K599" s="171" t="s">
        <v>660</v>
      </c>
      <c r="L599" s="171" t="s">
        <v>660</v>
      </c>
      <c r="M599" s="6" t="s">
        <v>75</v>
      </c>
      <c r="N599" s="6" t="s">
        <v>77</v>
      </c>
      <c r="O599" s="6" t="s">
        <v>77</v>
      </c>
      <c r="P599" s="10" t="s">
        <v>591</v>
      </c>
      <c r="Q599" s="12">
        <v>37115.360000000001</v>
      </c>
      <c r="R599" s="6" t="s">
        <v>77</v>
      </c>
      <c r="S599" s="6" t="s">
        <v>77</v>
      </c>
      <c r="T599" s="6" t="s">
        <v>77</v>
      </c>
      <c r="U599" s="10" t="s">
        <v>121</v>
      </c>
      <c r="V599" s="172" t="s">
        <v>661</v>
      </c>
      <c r="W599" s="175">
        <v>42552</v>
      </c>
      <c r="X599" s="178">
        <f>Y599/1.16</f>
        <v>31996.000000000004</v>
      </c>
      <c r="Y599" s="178">
        <v>37115.360000000001</v>
      </c>
      <c r="Z599" s="181" t="s">
        <v>67</v>
      </c>
      <c r="AA599" s="181" t="s">
        <v>68</v>
      </c>
      <c r="AB599" s="181" t="s">
        <v>69</v>
      </c>
      <c r="AC599" s="181" t="s">
        <v>70</v>
      </c>
      <c r="AD599" s="181" t="s">
        <v>111</v>
      </c>
      <c r="AE599" s="181" t="s">
        <v>71</v>
      </c>
      <c r="AF599" s="184">
        <v>42552</v>
      </c>
      <c r="AG599" s="184">
        <v>42552</v>
      </c>
      <c r="AH599" s="149" t="s">
        <v>57</v>
      </c>
      <c r="AI599" s="149" t="s">
        <v>72</v>
      </c>
      <c r="AJ599" s="149" t="s">
        <v>73</v>
      </c>
      <c r="AK599" s="149" t="s">
        <v>72</v>
      </c>
      <c r="AL599" s="149" t="s">
        <v>72</v>
      </c>
      <c r="AM599" s="149" t="s">
        <v>72</v>
      </c>
      <c r="AN599" s="149" t="s">
        <v>72</v>
      </c>
      <c r="AO599" s="149" t="s">
        <v>74</v>
      </c>
      <c r="AP599" s="149" t="s">
        <v>74</v>
      </c>
      <c r="AQ599" s="149" t="s">
        <v>74</v>
      </c>
      <c r="AR599" s="149" t="s">
        <v>74</v>
      </c>
      <c r="AS599" s="149" t="s">
        <v>74</v>
      </c>
      <c r="AT599" s="149" t="s">
        <v>74</v>
      </c>
      <c r="AU599" s="149" t="s">
        <v>74</v>
      </c>
      <c r="AV599" s="149" t="s">
        <v>74</v>
      </c>
      <c r="AW599" s="149" t="s">
        <v>74</v>
      </c>
    </row>
    <row r="600" spans="1:49" s="18" customFormat="1" ht="22.15" customHeight="1" x14ac:dyDescent="0.25">
      <c r="A600" s="150"/>
      <c r="B600" s="150"/>
      <c r="C600" s="150"/>
      <c r="D600" s="150"/>
      <c r="E600" s="150"/>
      <c r="F600" s="150"/>
      <c r="G600" s="150"/>
      <c r="H600" s="150"/>
      <c r="I600" s="150"/>
      <c r="J600" s="150"/>
      <c r="K600" s="171"/>
      <c r="L600" s="171"/>
      <c r="M600" s="6" t="s">
        <v>75</v>
      </c>
      <c r="N600" s="6" t="s">
        <v>77</v>
      </c>
      <c r="O600" s="6" t="s">
        <v>77</v>
      </c>
      <c r="P600" s="10" t="s">
        <v>115</v>
      </c>
      <c r="Q600" s="12">
        <v>39255.56</v>
      </c>
      <c r="R600" s="6" t="s">
        <v>77</v>
      </c>
      <c r="S600" s="6" t="s">
        <v>77</v>
      </c>
      <c r="T600" s="6" t="s">
        <v>77</v>
      </c>
      <c r="U600" s="10" t="s">
        <v>64</v>
      </c>
      <c r="V600" s="173"/>
      <c r="W600" s="176"/>
      <c r="X600" s="179"/>
      <c r="Y600" s="179"/>
      <c r="Z600" s="182"/>
      <c r="AA600" s="182"/>
      <c r="AB600" s="182"/>
      <c r="AC600" s="182"/>
      <c r="AD600" s="182"/>
      <c r="AE600" s="182"/>
      <c r="AF600" s="185"/>
      <c r="AG600" s="185"/>
      <c r="AH600" s="150"/>
      <c r="AI600" s="150"/>
      <c r="AJ600" s="150"/>
      <c r="AK600" s="150"/>
      <c r="AL600" s="150"/>
      <c r="AM600" s="150"/>
      <c r="AN600" s="150"/>
      <c r="AO600" s="150"/>
      <c r="AP600" s="150"/>
      <c r="AQ600" s="150"/>
      <c r="AR600" s="150"/>
      <c r="AS600" s="150"/>
      <c r="AT600" s="150"/>
      <c r="AU600" s="150"/>
      <c r="AV600" s="150"/>
      <c r="AW600" s="150"/>
    </row>
    <row r="601" spans="1:49" s="18" customFormat="1" ht="22.15" customHeight="1" x14ac:dyDescent="0.25">
      <c r="A601" s="151"/>
      <c r="B601" s="151"/>
      <c r="C601" s="151"/>
      <c r="D601" s="151"/>
      <c r="E601" s="151"/>
      <c r="F601" s="151"/>
      <c r="G601" s="151"/>
      <c r="H601" s="151"/>
      <c r="I601" s="151"/>
      <c r="J601" s="150"/>
      <c r="K601" s="171"/>
      <c r="L601" s="171"/>
      <c r="M601" s="6" t="s">
        <v>75</v>
      </c>
      <c r="N601" s="6" t="s">
        <v>77</v>
      </c>
      <c r="O601" s="6" t="s">
        <v>77</v>
      </c>
      <c r="P601" s="10" t="s">
        <v>178</v>
      </c>
      <c r="Q601" s="12">
        <f>33116*1.16</f>
        <v>38414.559999999998</v>
      </c>
      <c r="R601" s="6" t="s">
        <v>77</v>
      </c>
      <c r="S601" s="6" t="s">
        <v>77</v>
      </c>
      <c r="T601" s="6" t="s">
        <v>77</v>
      </c>
      <c r="U601" s="10" t="s">
        <v>64</v>
      </c>
      <c r="V601" s="173"/>
      <c r="W601" s="176"/>
      <c r="X601" s="179"/>
      <c r="Y601" s="179"/>
      <c r="Z601" s="182"/>
      <c r="AA601" s="182"/>
      <c r="AB601" s="182"/>
      <c r="AC601" s="182"/>
      <c r="AD601" s="182"/>
      <c r="AE601" s="182"/>
      <c r="AF601" s="185"/>
      <c r="AG601" s="185"/>
      <c r="AH601" s="150"/>
      <c r="AI601" s="150"/>
      <c r="AJ601" s="150"/>
      <c r="AK601" s="150"/>
      <c r="AL601" s="150"/>
      <c r="AM601" s="150"/>
      <c r="AN601" s="150"/>
      <c r="AO601" s="150"/>
      <c r="AP601" s="150"/>
      <c r="AQ601" s="150"/>
      <c r="AR601" s="150"/>
      <c r="AS601" s="150"/>
      <c r="AT601" s="150"/>
      <c r="AU601" s="150"/>
      <c r="AV601" s="150"/>
      <c r="AW601" s="150"/>
    </row>
    <row r="602" spans="1:49" s="18" customFormat="1" ht="38.450000000000003" customHeight="1" x14ac:dyDescent="0.25">
      <c r="A602" s="60" t="s">
        <v>53</v>
      </c>
      <c r="B602" s="64" t="s">
        <v>80</v>
      </c>
      <c r="C602" s="60">
        <v>2016</v>
      </c>
      <c r="D602" s="60" t="s">
        <v>656</v>
      </c>
      <c r="E602" s="60">
        <v>314</v>
      </c>
      <c r="F602" s="60" t="s">
        <v>56</v>
      </c>
      <c r="G602" s="60" t="s">
        <v>57</v>
      </c>
      <c r="H602" s="60" t="s">
        <v>58</v>
      </c>
      <c r="I602" s="60" t="s">
        <v>58</v>
      </c>
      <c r="J602" s="60" t="s">
        <v>125</v>
      </c>
      <c r="K602" s="64" t="s">
        <v>93</v>
      </c>
      <c r="L602" s="64" t="s">
        <v>93</v>
      </c>
      <c r="M602" s="6" t="s">
        <v>75</v>
      </c>
      <c r="N602" s="6" t="s">
        <v>77</v>
      </c>
      <c r="O602" s="6" t="s">
        <v>77</v>
      </c>
      <c r="P602" s="10" t="s">
        <v>112</v>
      </c>
      <c r="Q602" s="12">
        <v>16607.72</v>
      </c>
      <c r="R602" s="6" t="s">
        <v>77</v>
      </c>
      <c r="S602" s="6" t="s">
        <v>77</v>
      </c>
      <c r="T602" s="6" t="s">
        <v>77</v>
      </c>
      <c r="U602" s="10" t="s">
        <v>112</v>
      </c>
      <c r="V602" s="65" t="s">
        <v>662</v>
      </c>
      <c r="W602" s="66">
        <v>42552</v>
      </c>
      <c r="X602" s="63">
        <f>Y602/1.16</f>
        <v>14317.000000000002</v>
      </c>
      <c r="Y602" s="63">
        <v>16607.72</v>
      </c>
      <c r="Z602" s="61" t="s">
        <v>67</v>
      </c>
      <c r="AA602" s="61" t="s">
        <v>68</v>
      </c>
      <c r="AB602" s="61" t="s">
        <v>69</v>
      </c>
      <c r="AC602" s="61" t="s">
        <v>70</v>
      </c>
      <c r="AD602" s="61" t="s">
        <v>125</v>
      </c>
      <c r="AE602" s="61" t="s">
        <v>71</v>
      </c>
      <c r="AF602" s="62">
        <v>42552</v>
      </c>
      <c r="AG602" s="62">
        <v>42552</v>
      </c>
      <c r="AH602" s="60" t="s">
        <v>57</v>
      </c>
      <c r="AI602" s="60" t="s">
        <v>72</v>
      </c>
      <c r="AJ602" s="60" t="s">
        <v>73</v>
      </c>
      <c r="AK602" s="60" t="s">
        <v>72</v>
      </c>
      <c r="AL602" s="60" t="s">
        <v>72</v>
      </c>
      <c r="AM602" s="60" t="s">
        <v>72</v>
      </c>
      <c r="AN602" s="60" t="s">
        <v>72</v>
      </c>
      <c r="AO602" s="60" t="s">
        <v>74</v>
      </c>
      <c r="AP602" s="60" t="s">
        <v>74</v>
      </c>
      <c r="AQ602" s="60" t="s">
        <v>74</v>
      </c>
      <c r="AR602" s="60" t="s">
        <v>74</v>
      </c>
      <c r="AS602" s="60" t="s">
        <v>74</v>
      </c>
      <c r="AT602" s="60" t="s">
        <v>74</v>
      </c>
      <c r="AU602" s="60" t="s">
        <v>74</v>
      </c>
      <c r="AV602" s="60" t="s">
        <v>74</v>
      </c>
      <c r="AW602" s="60" t="s">
        <v>74</v>
      </c>
    </row>
    <row r="603" spans="1:49" s="18" customFormat="1" ht="51" customHeight="1" x14ac:dyDescent="0.25">
      <c r="A603" s="60" t="s">
        <v>53</v>
      </c>
      <c r="B603" s="64" t="s">
        <v>80</v>
      </c>
      <c r="C603" s="60">
        <v>2016</v>
      </c>
      <c r="D603" s="60" t="s">
        <v>656</v>
      </c>
      <c r="E603" s="60">
        <v>315</v>
      </c>
      <c r="F603" s="60" t="s">
        <v>56</v>
      </c>
      <c r="G603" s="60" t="s">
        <v>57</v>
      </c>
      <c r="H603" s="60" t="s">
        <v>58</v>
      </c>
      <c r="I603" s="60" t="s">
        <v>58</v>
      </c>
      <c r="J603" s="60" t="s">
        <v>225</v>
      </c>
      <c r="K603" s="64" t="s">
        <v>93</v>
      </c>
      <c r="L603" s="64" t="s">
        <v>93</v>
      </c>
      <c r="M603" s="6" t="s">
        <v>75</v>
      </c>
      <c r="N603" s="6" t="s">
        <v>77</v>
      </c>
      <c r="O603" s="6" t="s">
        <v>77</v>
      </c>
      <c r="P603" s="10" t="s">
        <v>591</v>
      </c>
      <c r="Q603" s="12">
        <v>15914.04</v>
      </c>
      <c r="R603" s="6" t="s">
        <v>77</v>
      </c>
      <c r="S603" s="6" t="s">
        <v>77</v>
      </c>
      <c r="T603" s="6" t="s">
        <v>77</v>
      </c>
      <c r="U603" s="10" t="s">
        <v>591</v>
      </c>
      <c r="V603" s="65" t="s">
        <v>663</v>
      </c>
      <c r="W603" s="66">
        <v>42552</v>
      </c>
      <c r="X603" s="63">
        <f>Y603/1.16</f>
        <v>13719.000000000002</v>
      </c>
      <c r="Y603" s="63">
        <v>15914.04</v>
      </c>
      <c r="Z603" s="61" t="s">
        <v>67</v>
      </c>
      <c r="AA603" s="61" t="s">
        <v>68</v>
      </c>
      <c r="AB603" s="61" t="s">
        <v>69</v>
      </c>
      <c r="AC603" s="61" t="s">
        <v>70</v>
      </c>
      <c r="AD603" s="61" t="s">
        <v>225</v>
      </c>
      <c r="AE603" s="61" t="s">
        <v>71</v>
      </c>
      <c r="AF603" s="62">
        <v>42552</v>
      </c>
      <c r="AG603" s="62">
        <v>42552</v>
      </c>
      <c r="AH603" s="60" t="s">
        <v>57</v>
      </c>
      <c r="AI603" s="60" t="s">
        <v>72</v>
      </c>
      <c r="AJ603" s="60" t="s">
        <v>73</v>
      </c>
      <c r="AK603" s="60" t="s">
        <v>72</v>
      </c>
      <c r="AL603" s="60" t="s">
        <v>72</v>
      </c>
      <c r="AM603" s="60" t="s">
        <v>72</v>
      </c>
      <c r="AN603" s="60" t="s">
        <v>72</v>
      </c>
      <c r="AO603" s="60" t="s">
        <v>74</v>
      </c>
      <c r="AP603" s="60" t="s">
        <v>74</v>
      </c>
      <c r="AQ603" s="60" t="s">
        <v>74</v>
      </c>
      <c r="AR603" s="60" t="s">
        <v>74</v>
      </c>
      <c r="AS603" s="60" t="s">
        <v>74</v>
      </c>
      <c r="AT603" s="60" t="s">
        <v>74</v>
      </c>
      <c r="AU603" s="60" t="s">
        <v>74</v>
      </c>
      <c r="AV603" s="60" t="s">
        <v>74</v>
      </c>
      <c r="AW603" s="60" t="s">
        <v>74</v>
      </c>
    </row>
    <row r="604" spans="1:49" s="18" customFormat="1" ht="62.45" customHeight="1" x14ac:dyDescent="0.25">
      <c r="A604" s="60" t="s">
        <v>53</v>
      </c>
      <c r="B604" s="64" t="s">
        <v>80</v>
      </c>
      <c r="C604" s="60">
        <v>2016</v>
      </c>
      <c r="D604" s="60" t="s">
        <v>656</v>
      </c>
      <c r="E604" s="60">
        <v>316</v>
      </c>
      <c r="F604" s="60" t="s">
        <v>56</v>
      </c>
      <c r="G604" s="60" t="s">
        <v>57</v>
      </c>
      <c r="H604" s="60" t="s">
        <v>58</v>
      </c>
      <c r="I604" s="60" t="s">
        <v>58</v>
      </c>
      <c r="J604" s="60" t="s">
        <v>613</v>
      </c>
      <c r="K604" s="64" t="s">
        <v>93</v>
      </c>
      <c r="L604" s="64" t="s">
        <v>93</v>
      </c>
      <c r="M604" s="6" t="s">
        <v>75</v>
      </c>
      <c r="N604" s="6" t="s">
        <v>77</v>
      </c>
      <c r="O604" s="6" t="s">
        <v>77</v>
      </c>
      <c r="P604" s="10" t="s">
        <v>591</v>
      </c>
      <c r="Q604" s="12">
        <v>10184.799999999999</v>
      </c>
      <c r="R604" s="6" t="s">
        <v>77</v>
      </c>
      <c r="S604" s="6" t="s">
        <v>77</v>
      </c>
      <c r="T604" s="6" t="s">
        <v>77</v>
      </c>
      <c r="U604" s="10" t="s">
        <v>591</v>
      </c>
      <c r="V604" s="65" t="s">
        <v>664</v>
      </c>
      <c r="W604" s="66">
        <v>42552</v>
      </c>
      <c r="X604" s="63">
        <f>Y604/1.16</f>
        <v>8780</v>
      </c>
      <c r="Y604" s="63">
        <v>10184.799999999999</v>
      </c>
      <c r="Z604" s="61" t="s">
        <v>67</v>
      </c>
      <c r="AA604" s="61" t="s">
        <v>68</v>
      </c>
      <c r="AB604" s="61" t="s">
        <v>69</v>
      </c>
      <c r="AC604" s="61" t="s">
        <v>70</v>
      </c>
      <c r="AD604" s="61" t="s">
        <v>460</v>
      </c>
      <c r="AE604" s="61" t="s">
        <v>71</v>
      </c>
      <c r="AF604" s="62">
        <v>42552</v>
      </c>
      <c r="AG604" s="62">
        <v>42552</v>
      </c>
      <c r="AH604" s="60" t="s">
        <v>57</v>
      </c>
      <c r="AI604" s="60" t="s">
        <v>72</v>
      </c>
      <c r="AJ604" s="60" t="s">
        <v>73</v>
      </c>
      <c r="AK604" s="60" t="s">
        <v>72</v>
      </c>
      <c r="AL604" s="60" t="s">
        <v>72</v>
      </c>
      <c r="AM604" s="60" t="s">
        <v>72</v>
      </c>
      <c r="AN604" s="60" t="s">
        <v>72</v>
      </c>
      <c r="AO604" s="60" t="s">
        <v>74</v>
      </c>
      <c r="AP604" s="60" t="s">
        <v>74</v>
      </c>
      <c r="AQ604" s="60" t="s">
        <v>74</v>
      </c>
      <c r="AR604" s="60" t="s">
        <v>74</v>
      </c>
      <c r="AS604" s="60" t="s">
        <v>74</v>
      </c>
      <c r="AT604" s="60" t="s">
        <v>74</v>
      </c>
      <c r="AU604" s="60" t="s">
        <v>74</v>
      </c>
      <c r="AV604" s="60" t="s">
        <v>74</v>
      </c>
      <c r="AW604" s="60" t="s">
        <v>74</v>
      </c>
    </row>
    <row r="605" spans="1:49" s="18" customFormat="1" ht="31.15" customHeight="1" x14ac:dyDescent="0.25">
      <c r="A605" s="149" t="s">
        <v>53</v>
      </c>
      <c r="B605" s="149" t="s">
        <v>80</v>
      </c>
      <c r="C605" s="149">
        <v>2016</v>
      </c>
      <c r="D605" s="149" t="s">
        <v>569</v>
      </c>
      <c r="E605" s="149">
        <v>350</v>
      </c>
      <c r="F605" s="149" t="s">
        <v>56</v>
      </c>
      <c r="G605" s="149" t="s">
        <v>57</v>
      </c>
      <c r="H605" s="149" t="s">
        <v>58</v>
      </c>
      <c r="I605" s="149" t="s">
        <v>58</v>
      </c>
      <c r="J605" s="149" t="s">
        <v>147</v>
      </c>
      <c r="K605" s="171" t="s">
        <v>60</v>
      </c>
      <c r="L605" s="171" t="s">
        <v>60</v>
      </c>
      <c r="M605" s="6" t="s">
        <v>75</v>
      </c>
      <c r="N605" s="6" t="s">
        <v>77</v>
      </c>
      <c r="O605" s="6" t="s">
        <v>77</v>
      </c>
      <c r="P605" s="10" t="s">
        <v>665</v>
      </c>
      <c r="Q605" s="12">
        <v>300000</v>
      </c>
      <c r="R605" s="6" t="s">
        <v>77</v>
      </c>
      <c r="S605" s="6" t="s">
        <v>77</v>
      </c>
      <c r="T605" s="6" t="s">
        <v>77</v>
      </c>
      <c r="U605" s="10" t="s">
        <v>665</v>
      </c>
      <c r="V605" s="172" t="s">
        <v>666</v>
      </c>
      <c r="W605" s="175">
        <v>42551</v>
      </c>
      <c r="X605" s="178">
        <v>300000</v>
      </c>
      <c r="Y605" s="178">
        <v>300000</v>
      </c>
      <c r="Z605" s="181" t="s">
        <v>67</v>
      </c>
      <c r="AA605" s="181" t="s">
        <v>68</v>
      </c>
      <c r="AB605" s="181" t="s">
        <v>69</v>
      </c>
      <c r="AC605" s="181" t="s">
        <v>70</v>
      </c>
      <c r="AD605" s="181" t="s">
        <v>147</v>
      </c>
      <c r="AE605" s="181" t="s">
        <v>71</v>
      </c>
      <c r="AF605" s="184">
        <v>42551</v>
      </c>
      <c r="AG605" s="184">
        <v>42556</v>
      </c>
      <c r="AH605" s="149" t="s">
        <v>57</v>
      </c>
      <c r="AI605" s="149" t="s">
        <v>72</v>
      </c>
      <c r="AJ605" s="149" t="s">
        <v>73</v>
      </c>
      <c r="AK605" s="149" t="s">
        <v>72</v>
      </c>
      <c r="AL605" s="149" t="s">
        <v>72</v>
      </c>
      <c r="AM605" s="149" t="s">
        <v>72</v>
      </c>
      <c r="AN605" s="149" t="s">
        <v>72</v>
      </c>
      <c r="AO605" s="149" t="s">
        <v>74</v>
      </c>
      <c r="AP605" s="149" t="s">
        <v>74</v>
      </c>
      <c r="AQ605" s="149" t="s">
        <v>74</v>
      </c>
      <c r="AR605" s="149" t="s">
        <v>74</v>
      </c>
      <c r="AS605" s="149" t="s">
        <v>74</v>
      </c>
      <c r="AT605" s="149" t="s">
        <v>74</v>
      </c>
      <c r="AU605" s="149" t="s">
        <v>74</v>
      </c>
      <c r="AV605" s="149" t="s">
        <v>74</v>
      </c>
      <c r="AW605" s="149" t="s">
        <v>74</v>
      </c>
    </row>
    <row r="606" spans="1:49" s="18" customFormat="1" ht="25.9" customHeight="1" x14ac:dyDescent="0.25">
      <c r="A606" s="150"/>
      <c r="B606" s="150"/>
      <c r="C606" s="150"/>
      <c r="D606" s="150"/>
      <c r="E606" s="150"/>
      <c r="F606" s="150"/>
      <c r="G606" s="150"/>
      <c r="H606" s="150"/>
      <c r="I606" s="150"/>
      <c r="J606" s="150"/>
      <c r="K606" s="171"/>
      <c r="L606" s="171"/>
      <c r="M606" s="6" t="s">
        <v>75</v>
      </c>
      <c r="N606" s="6" t="s">
        <v>77</v>
      </c>
      <c r="O606" s="6" t="s">
        <v>77</v>
      </c>
      <c r="P606" s="10" t="s">
        <v>64</v>
      </c>
      <c r="Q606" s="23"/>
      <c r="R606" s="6" t="s">
        <v>77</v>
      </c>
      <c r="S606" s="6" t="s">
        <v>77</v>
      </c>
      <c r="T606" s="6" t="s">
        <v>77</v>
      </c>
      <c r="U606" s="10" t="s">
        <v>64</v>
      </c>
      <c r="V606" s="173"/>
      <c r="W606" s="176"/>
      <c r="X606" s="179"/>
      <c r="Y606" s="179"/>
      <c r="Z606" s="182"/>
      <c r="AA606" s="182"/>
      <c r="AB606" s="182"/>
      <c r="AC606" s="182"/>
      <c r="AD606" s="182"/>
      <c r="AE606" s="182"/>
      <c r="AF606" s="185"/>
      <c r="AG606" s="185"/>
      <c r="AH606" s="150"/>
      <c r="AI606" s="150"/>
      <c r="AJ606" s="150"/>
      <c r="AK606" s="150"/>
      <c r="AL606" s="150"/>
      <c r="AM606" s="150"/>
      <c r="AN606" s="150"/>
      <c r="AO606" s="150"/>
      <c r="AP606" s="150"/>
      <c r="AQ606" s="150"/>
      <c r="AR606" s="150"/>
      <c r="AS606" s="150"/>
      <c r="AT606" s="150"/>
      <c r="AU606" s="150"/>
      <c r="AV606" s="150"/>
      <c r="AW606" s="150"/>
    </row>
    <row r="607" spans="1:49" s="18" customFormat="1" ht="22.9" customHeight="1" x14ac:dyDescent="0.25">
      <c r="A607" s="150"/>
      <c r="B607" s="150"/>
      <c r="C607" s="150"/>
      <c r="D607" s="150"/>
      <c r="E607" s="150"/>
      <c r="F607" s="150"/>
      <c r="G607" s="150"/>
      <c r="H607" s="150"/>
      <c r="I607" s="150"/>
      <c r="J607" s="150"/>
      <c r="K607" s="171"/>
      <c r="L607" s="171"/>
      <c r="M607" s="6" t="s">
        <v>75</v>
      </c>
      <c r="N607" s="6" t="s">
        <v>77</v>
      </c>
      <c r="O607" s="6" t="s">
        <v>77</v>
      </c>
      <c r="P607" s="10" t="s">
        <v>64</v>
      </c>
      <c r="Q607" s="12"/>
      <c r="R607" s="6" t="s">
        <v>77</v>
      </c>
      <c r="S607" s="6" t="s">
        <v>77</v>
      </c>
      <c r="T607" s="6" t="s">
        <v>77</v>
      </c>
      <c r="U607" s="10" t="s">
        <v>64</v>
      </c>
      <c r="V607" s="173"/>
      <c r="W607" s="176"/>
      <c r="X607" s="179"/>
      <c r="Y607" s="179"/>
      <c r="Z607" s="182"/>
      <c r="AA607" s="182"/>
      <c r="AB607" s="182"/>
      <c r="AC607" s="182"/>
      <c r="AD607" s="182"/>
      <c r="AE607" s="182"/>
      <c r="AF607" s="185"/>
      <c r="AG607" s="185"/>
      <c r="AH607" s="150"/>
      <c r="AI607" s="150"/>
      <c r="AJ607" s="150"/>
      <c r="AK607" s="150"/>
      <c r="AL607" s="150"/>
      <c r="AM607" s="150"/>
      <c r="AN607" s="150"/>
      <c r="AO607" s="150"/>
      <c r="AP607" s="150"/>
      <c r="AQ607" s="150"/>
      <c r="AR607" s="150"/>
      <c r="AS607" s="150"/>
      <c r="AT607" s="150"/>
      <c r="AU607" s="150"/>
      <c r="AV607" s="150"/>
      <c r="AW607" s="150"/>
    </row>
    <row r="608" spans="1:49" s="18" customFormat="1" ht="22.15" customHeight="1" x14ac:dyDescent="0.25">
      <c r="A608" s="151"/>
      <c r="B608" s="151"/>
      <c r="C608" s="151"/>
      <c r="D608" s="151"/>
      <c r="E608" s="151"/>
      <c r="F608" s="151"/>
      <c r="G608" s="151"/>
      <c r="H608" s="151"/>
      <c r="I608" s="151"/>
      <c r="J608" s="151"/>
      <c r="K608" s="171"/>
      <c r="L608" s="171"/>
      <c r="M608" s="6" t="s">
        <v>75</v>
      </c>
      <c r="N608" s="6" t="s">
        <v>77</v>
      </c>
      <c r="O608" s="6" t="s">
        <v>77</v>
      </c>
      <c r="P608" s="10" t="s">
        <v>64</v>
      </c>
      <c r="Q608" s="12"/>
      <c r="R608" s="6" t="s">
        <v>77</v>
      </c>
      <c r="S608" s="6" t="s">
        <v>77</v>
      </c>
      <c r="T608" s="6" t="s">
        <v>77</v>
      </c>
      <c r="U608" s="10" t="s">
        <v>64</v>
      </c>
      <c r="V608" s="174"/>
      <c r="W608" s="177"/>
      <c r="X608" s="180"/>
      <c r="Y608" s="180"/>
      <c r="Z608" s="183"/>
      <c r="AA608" s="183"/>
      <c r="AB608" s="183"/>
      <c r="AC608" s="183"/>
      <c r="AD608" s="183"/>
      <c r="AE608" s="183"/>
      <c r="AF608" s="186"/>
      <c r="AG608" s="186"/>
      <c r="AH608" s="151"/>
      <c r="AI608" s="151"/>
      <c r="AJ608" s="151"/>
      <c r="AK608" s="151"/>
      <c r="AL608" s="151"/>
      <c r="AM608" s="151"/>
      <c r="AN608" s="151"/>
      <c r="AO608" s="151"/>
      <c r="AP608" s="151"/>
      <c r="AQ608" s="151"/>
      <c r="AR608" s="151"/>
      <c r="AS608" s="151"/>
      <c r="AT608" s="151"/>
      <c r="AU608" s="151"/>
      <c r="AV608" s="151"/>
      <c r="AW608" s="151"/>
    </row>
    <row r="609" spans="1:49" s="18" customFormat="1" ht="22.15" customHeight="1" x14ac:dyDescent="0.25">
      <c r="A609" s="149" t="s">
        <v>53</v>
      </c>
      <c r="B609" s="149" t="s">
        <v>80</v>
      </c>
      <c r="C609" s="149">
        <v>2016</v>
      </c>
      <c r="D609" s="149" t="s">
        <v>656</v>
      </c>
      <c r="E609" s="149">
        <v>351</v>
      </c>
      <c r="F609" s="149" t="s">
        <v>56</v>
      </c>
      <c r="G609" s="149" t="s">
        <v>57</v>
      </c>
      <c r="H609" s="149" t="s">
        <v>58</v>
      </c>
      <c r="I609" s="149" t="s">
        <v>58</v>
      </c>
      <c r="J609" s="149" t="s">
        <v>147</v>
      </c>
      <c r="K609" s="171" t="s">
        <v>60</v>
      </c>
      <c r="L609" s="171" t="s">
        <v>60</v>
      </c>
      <c r="M609" s="6" t="s">
        <v>75</v>
      </c>
      <c r="N609" s="6" t="s">
        <v>77</v>
      </c>
      <c r="O609" s="6" t="s">
        <v>77</v>
      </c>
      <c r="P609" s="10" t="s">
        <v>665</v>
      </c>
      <c r="Q609" s="12">
        <v>154350</v>
      </c>
      <c r="R609" s="6" t="s">
        <v>77</v>
      </c>
      <c r="S609" s="6" t="s">
        <v>77</v>
      </c>
      <c r="T609" s="6" t="s">
        <v>77</v>
      </c>
      <c r="U609" s="10" t="s">
        <v>665</v>
      </c>
      <c r="V609" s="172" t="s">
        <v>667</v>
      </c>
      <c r="W609" s="175">
        <v>42555</v>
      </c>
      <c r="X609" s="178">
        <v>154350</v>
      </c>
      <c r="Y609" s="178">
        <v>154350</v>
      </c>
      <c r="Z609" s="181" t="s">
        <v>67</v>
      </c>
      <c r="AA609" s="181" t="s">
        <v>68</v>
      </c>
      <c r="AB609" s="181" t="s">
        <v>69</v>
      </c>
      <c r="AC609" s="181" t="s">
        <v>70</v>
      </c>
      <c r="AD609" s="181" t="s">
        <v>147</v>
      </c>
      <c r="AE609" s="181" t="s">
        <v>71</v>
      </c>
      <c r="AF609" s="184">
        <v>42555</v>
      </c>
      <c r="AG609" s="184">
        <v>42563</v>
      </c>
      <c r="AH609" s="149" t="s">
        <v>57</v>
      </c>
      <c r="AI609" s="149" t="s">
        <v>72</v>
      </c>
      <c r="AJ609" s="149" t="s">
        <v>73</v>
      </c>
      <c r="AK609" s="149" t="s">
        <v>72</v>
      </c>
      <c r="AL609" s="149" t="s">
        <v>72</v>
      </c>
      <c r="AM609" s="149" t="s">
        <v>72</v>
      </c>
      <c r="AN609" s="149" t="s">
        <v>72</v>
      </c>
      <c r="AO609" s="149" t="s">
        <v>74</v>
      </c>
      <c r="AP609" s="149" t="s">
        <v>74</v>
      </c>
      <c r="AQ609" s="149" t="s">
        <v>74</v>
      </c>
      <c r="AR609" s="149" t="s">
        <v>74</v>
      </c>
      <c r="AS609" s="149" t="s">
        <v>74</v>
      </c>
      <c r="AT609" s="149" t="s">
        <v>74</v>
      </c>
      <c r="AU609" s="149" t="s">
        <v>74</v>
      </c>
      <c r="AV609" s="149" t="s">
        <v>74</v>
      </c>
      <c r="AW609" s="149" t="s">
        <v>74</v>
      </c>
    </row>
    <row r="610" spans="1:49" s="18" customFormat="1" ht="22.15" customHeight="1" x14ac:dyDescent="0.25">
      <c r="A610" s="150"/>
      <c r="B610" s="150"/>
      <c r="C610" s="150"/>
      <c r="D610" s="150"/>
      <c r="E610" s="150"/>
      <c r="F610" s="150"/>
      <c r="G610" s="150"/>
      <c r="H610" s="150"/>
      <c r="I610" s="150"/>
      <c r="J610" s="150"/>
      <c r="K610" s="171"/>
      <c r="L610" s="171"/>
      <c r="M610" s="6" t="s">
        <v>75</v>
      </c>
      <c r="N610" s="6" t="s">
        <v>77</v>
      </c>
      <c r="O610" s="6" t="s">
        <v>77</v>
      </c>
      <c r="P610" s="10" t="s">
        <v>64</v>
      </c>
      <c r="Q610" s="12"/>
      <c r="R610" s="6" t="s">
        <v>77</v>
      </c>
      <c r="S610" s="6" t="s">
        <v>77</v>
      </c>
      <c r="T610" s="6" t="s">
        <v>77</v>
      </c>
      <c r="U610" s="10" t="s">
        <v>64</v>
      </c>
      <c r="V610" s="173"/>
      <c r="W610" s="176"/>
      <c r="X610" s="179"/>
      <c r="Y610" s="179"/>
      <c r="Z610" s="182"/>
      <c r="AA610" s="182"/>
      <c r="AB610" s="182"/>
      <c r="AC610" s="182"/>
      <c r="AD610" s="182"/>
      <c r="AE610" s="182"/>
      <c r="AF610" s="185"/>
      <c r="AG610" s="185"/>
      <c r="AH610" s="150"/>
      <c r="AI610" s="150"/>
      <c r="AJ610" s="150"/>
      <c r="AK610" s="150"/>
      <c r="AL610" s="150"/>
      <c r="AM610" s="150"/>
      <c r="AN610" s="150"/>
      <c r="AO610" s="150"/>
      <c r="AP610" s="150"/>
      <c r="AQ610" s="150"/>
      <c r="AR610" s="150"/>
      <c r="AS610" s="150"/>
      <c r="AT610" s="150"/>
      <c r="AU610" s="150"/>
      <c r="AV610" s="150"/>
      <c r="AW610" s="150"/>
    </row>
    <row r="611" spans="1:49" s="18" customFormat="1" ht="22.15" customHeight="1" x14ac:dyDescent="0.25">
      <c r="A611" s="150"/>
      <c r="B611" s="150"/>
      <c r="C611" s="150"/>
      <c r="D611" s="150"/>
      <c r="E611" s="150"/>
      <c r="F611" s="150"/>
      <c r="G611" s="150"/>
      <c r="H611" s="150"/>
      <c r="I611" s="150"/>
      <c r="J611" s="150"/>
      <c r="K611" s="171"/>
      <c r="L611" s="171"/>
      <c r="M611" s="6" t="s">
        <v>75</v>
      </c>
      <c r="N611" s="6" t="s">
        <v>77</v>
      </c>
      <c r="O611" s="6" t="s">
        <v>77</v>
      </c>
      <c r="P611" s="10" t="s">
        <v>64</v>
      </c>
      <c r="Q611" s="12"/>
      <c r="R611" s="6" t="s">
        <v>77</v>
      </c>
      <c r="S611" s="6" t="s">
        <v>77</v>
      </c>
      <c r="T611" s="6" t="s">
        <v>77</v>
      </c>
      <c r="U611" s="10" t="s">
        <v>64</v>
      </c>
      <c r="V611" s="173"/>
      <c r="W611" s="176"/>
      <c r="X611" s="179"/>
      <c r="Y611" s="179"/>
      <c r="Z611" s="182"/>
      <c r="AA611" s="182"/>
      <c r="AB611" s="182"/>
      <c r="AC611" s="182"/>
      <c r="AD611" s="182"/>
      <c r="AE611" s="182"/>
      <c r="AF611" s="185"/>
      <c r="AG611" s="185"/>
      <c r="AH611" s="150"/>
      <c r="AI611" s="150"/>
      <c r="AJ611" s="150"/>
      <c r="AK611" s="150"/>
      <c r="AL611" s="150"/>
      <c r="AM611" s="150"/>
      <c r="AN611" s="150"/>
      <c r="AO611" s="150"/>
      <c r="AP611" s="150"/>
      <c r="AQ611" s="150"/>
      <c r="AR611" s="150"/>
      <c r="AS611" s="150"/>
      <c r="AT611" s="150"/>
      <c r="AU611" s="150"/>
      <c r="AV611" s="150"/>
      <c r="AW611" s="150"/>
    </row>
    <row r="612" spans="1:49" s="18" customFormat="1" ht="22.15" customHeight="1" x14ac:dyDescent="0.25">
      <c r="A612" s="151"/>
      <c r="B612" s="151"/>
      <c r="C612" s="151"/>
      <c r="D612" s="151"/>
      <c r="E612" s="151"/>
      <c r="F612" s="151"/>
      <c r="G612" s="151"/>
      <c r="H612" s="151"/>
      <c r="I612" s="151"/>
      <c r="J612" s="151"/>
      <c r="K612" s="171"/>
      <c r="L612" s="171"/>
      <c r="M612" s="6" t="s">
        <v>75</v>
      </c>
      <c r="N612" s="6" t="s">
        <v>77</v>
      </c>
      <c r="O612" s="6" t="s">
        <v>77</v>
      </c>
      <c r="P612" s="10" t="s">
        <v>64</v>
      </c>
      <c r="Q612" s="12"/>
      <c r="R612" s="6" t="s">
        <v>77</v>
      </c>
      <c r="S612" s="6" t="s">
        <v>77</v>
      </c>
      <c r="T612" s="6" t="s">
        <v>77</v>
      </c>
      <c r="U612" s="10" t="s">
        <v>64</v>
      </c>
      <c r="V612" s="174"/>
      <c r="W612" s="177"/>
      <c r="X612" s="180"/>
      <c r="Y612" s="180"/>
      <c r="Z612" s="183"/>
      <c r="AA612" s="183"/>
      <c r="AB612" s="183"/>
      <c r="AC612" s="183"/>
      <c r="AD612" s="183"/>
      <c r="AE612" s="183"/>
      <c r="AF612" s="186"/>
      <c r="AG612" s="186"/>
      <c r="AH612" s="151"/>
      <c r="AI612" s="151"/>
      <c r="AJ612" s="151"/>
      <c r="AK612" s="151"/>
      <c r="AL612" s="151"/>
      <c r="AM612" s="151"/>
      <c r="AN612" s="151"/>
      <c r="AO612" s="151"/>
      <c r="AP612" s="151"/>
      <c r="AQ612" s="151"/>
      <c r="AR612" s="151"/>
      <c r="AS612" s="151"/>
      <c r="AT612" s="151"/>
      <c r="AU612" s="151"/>
      <c r="AV612" s="151"/>
      <c r="AW612" s="151"/>
    </row>
    <row r="613" spans="1:49" s="18" customFormat="1" ht="22.15" customHeight="1" x14ac:dyDescent="0.25">
      <c r="A613" s="149" t="s">
        <v>53</v>
      </c>
      <c r="B613" s="149" t="s">
        <v>54</v>
      </c>
      <c r="C613" s="149">
        <v>2016</v>
      </c>
      <c r="D613" s="149" t="s">
        <v>656</v>
      </c>
      <c r="E613" s="149">
        <v>324</v>
      </c>
      <c r="F613" s="149" t="s">
        <v>56</v>
      </c>
      <c r="G613" s="149" t="s">
        <v>57</v>
      </c>
      <c r="H613" s="149" t="s">
        <v>58</v>
      </c>
      <c r="I613" s="149" t="s">
        <v>58</v>
      </c>
      <c r="J613" s="149" t="s">
        <v>234</v>
      </c>
      <c r="K613" s="171" t="s">
        <v>60</v>
      </c>
      <c r="L613" s="171" t="s">
        <v>60</v>
      </c>
      <c r="M613" s="6" t="s">
        <v>75</v>
      </c>
      <c r="N613" s="6" t="s">
        <v>77</v>
      </c>
      <c r="O613" s="6" t="s">
        <v>77</v>
      </c>
      <c r="P613" s="10" t="s">
        <v>631</v>
      </c>
      <c r="Q613" s="12">
        <v>93150</v>
      </c>
      <c r="R613" s="6" t="s">
        <v>77</v>
      </c>
      <c r="S613" s="6" t="s">
        <v>77</v>
      </c>
      <c r="T613" s="6" t="s">
        <v>77</v>
      </c>
      <c r="U613" s="10" t="s">
        <v>631</v>
      </c>
      <c r="V613" s="172" t="s">
        <v>668</v>
      </c>
      <c r="W613" s="175">
        <v>42557</v>
      </c>
      <c r="X613" s="178">
        <f>Y613/1.16</f>
        <v>80301.724137931044</v>
      </c>
      <c r="Y613" s="178">
        <v>93150</v>
      </c>
      <c r="Z613" s="181" t="s">
        <v>67</v>
      </c>
      <c r="AA613" s="181" t="s">
        <v>68</v>
      </c>
      <c r="AB613" s="181" t="s">
        <v>69</v>
      </c>
      <c r="AC613" s="181" t="s">
        <v>70</v>
      </c>
      <c r="AD613" s="181" t="s">
        <v>234</v>
      </c>
      <c r="AE613" s="181" t="s">
        <v>71</v>
      </c>
      <c r="AF613" s="184">
        <v>42557</v>
      </c>
      <c r="AG613" s="184">
        <v>42558</v>
      </c>
      <c r="AH613" s="149" t="s">
        <v>57</v>
      </c>
      <c r="AI613" s="149" t="s">
        <v>72</v>
      </c>
      <c r="AJ613" s="149" t="s">
        <v>73</v>
      </c>
      <c r="AK613" s="149" t="s">
        <v>72</v>
      </c>
      <c r="AL613" s="149" t="s">
        <v>72</v>
      </c>
      <c r="AM613" s="149" t="s">
        <v>72</v>
      </c>
      <c r="AN613" s="149" t="s">
        <v>72</v>
      </c>
      <c r="AO613" s="149" t="s">
        <v>74</v>
      </c>
      <c r="AP613" s="149" t="s">
        <v>74</v>
      </c>
      <c r="AQ613" s="149" t="s">
        <v>74</v>
      </c>
      <c r="AR613" s="149" t="s">
        <v>74</v>
      </c>
      <c r="AS613" s="149" t="s">
        <v>74</v>
      </c>
      <c r="AT613" s="149" t="s">
        <v>74</v>
      </c>
      <c r="AU613" s="149" t="s">
        <v>74</v>
      </c>
      <c r="AV613" s="149" t="s">
        <v>74</v>
      </c>
      <c r="AW613" s="149" t="s">
        <v>74</v>
      </c>
    </row>
    <row r="614" spans="1:49" s="18" customFormat="1" ht="22.15" customHeight="1" x14ac:dyDescent="0.25">
      <c r="A614" s="150"/>
      <c r="B614" s="150"/>
      <c r="C614" s="150"/>
      <c r="D614" s="150"/>
      <c r="E614" s="150"/>
      <c r="F614" s="150"/>
      <c r="G614" s="150"/>
      <c r="H614" s="150"/>
      <c r="I614" s="150"/>
      <c r="J614" s="150"/>
      <c r="K614" s="171"/>
      <c r="L614" s="171"/>
      <c r="M614" s="40" t="s">
        <v>240</v>
      </c>
      <c r="N614" s="41" t="s">
        <v>241</v>
      </c>
      <c r="O614" s="40" t="s">
        <v>242</v>
      </c>
      <c r="P614" s="10" t="s">
        <v>64</v>
      </c>
      <c r="Q614" s="12">
        <f>99000*1.16</f>
        <v>114839.99999999999</v>
      </c>
      <c r="R614" s="6" t="s">
        <v>77</v>
      </c>
      <c r="S614" s="6" t="s">
        <v>77</v>
      </c>
      <c r="T614" s="6" t="s">
        <v>77</v>
      </c>
      <c r="U614" s="10" t="s">
        <v>64</v>
      </c>
      <c r="V614" s="173"/>
      <c r="W614" s="176"/>
      <c r="X614" s="179"/>
      <c r="Y614" s="179"/>
      <c r="Z614" s="182"/>
      <c r="AA614" s="182"/>
      <c r="AB614" s="182"/>
      <c r="AC614" s="182"/>
      <c r="AD614" s="182"/>
      <c r="AE614" s="182"/>
      <c r="AF614" s="185"/>
      <c r="AG614" s="185"/>
      <c r="AH614" s="150"/>
      <c r="AI614" s="150"/>
      <c r="AJ614" s="150"/>
      <c r="AK614" s="150"/>
      <c r="AL614" s="150"/>
      <c r="AM614" s="150"/>
      <c r="AN614" s="150"/>
      <c r="AO614" s="150"/>
      <c r="AP614" s="150"/>
      <c r="AQ614" s="150"/>
      <c r="AR614" s="150"/>
      <c r="AS614" s="150"/>
      <c r="AT614" s="150"/>
      <c r="AU614" s="150"/>
      <c r="AV614" s="150"/>
      <c r="AW614" s="150"/>
    </row>
    <row r="615" spans="1:49" s="18" customFormat="1" ht="22.15" customHeight="1" x14ac:dyDescent="0.25">
      <c r="A615" s="151"/>
      <c r="B615" s="151"/>
      <c r="C615" s="151"/>
      <c r="D615" s="151"/>
      <c r="E615" s="151"/>
      <c r="F615" s="151"/>
      <c r="G615" s="151"/>
      <c r="H615" s="151"/>
      <c r="I615" s="151"/>
      <c r="J615" s="150"/>
      <c r="K615" s="171"/>
      <c r="L615" s="171"/>
      <c r="M615" s="40" t="s">
        <v>237</v>
      </c>
      <c r="N615" s="41" t="s">
        <v>238</v>
      </c>
      <c r="O615" s="40" t="s">
        <v>239</v>
      </c>
      <c r="P615" s="10" t="s">
        <v>64</v>
      </c>
      <c r="Q615" s="12">
        <f>90000*1.16</f>
        <v>104400</v>
      </c>
      <c r="R615" s="6" t="s">
        <v>77</v>
      </c>
      <c r="S615" s="6" t="s">
        <v>77</v>
      </c>
      <c r="T615" s="6" t="s">
        <v>77</v>
      </c>
      <c r="U615" s="10" t="s">
        <v>64</v>
      </c>
      <c r="V615" s="173"/>
      <c r="W615" s="176"/>
      <c r="X615" s="179"/>
      <c r="Y615" s="179"/>
      <c r="Z615" s="182"/>
      <c r="AA615" s="182"/>
      <c r="AB615" s="182"/>
      <c r="AC615" s="182"/>
      <c r="AD615" s="182"/>
      <c r="AE615" s="182"/>
      <c r="AF615" s="185"/>
      <c r="AG615" s="185"/>
      <c r="AH615" s="150"/>
      <c r="AI615" s="150"/>
      <c r="AJ615" s="150"/>
      <c r="AK615" s="150"/>
      <c r="AL615" s="150"/>
      <c r="AM615" s="150"/>
      <c r="AN615" s="150"/>
      <c r="AO615" s="150"/>
      <c r="AP615" s="150"/>
      <c r="AQ615" s="150"/>
      <c r="AR615" s="150"/>
      <c r="AS615" s="150"/>
      <c r="AT615" s="150"/>
      <c r="AU615" s="150"/>
      <c r="AV615" s="150"/>
      <c r="AW615" s="150"/>
    </row>
    <row r="616" spans="1:49" s="18" customFormat="1" ht="22.15" customHeight="1" x14ac:dyDescent="0.25">
      <c r="A616" s="149" t="s">
        <v>53</v>
      </c>
      <c r="B616" s="149" t="s">
        <v>54</v>
      </c>
      <c r="C616" s="149">
        <v>2016</v>
      </c>
      <c r="D616" s="149" t="s">
        <v>656</v>
      </c>
      <c r="E616" s="149">
        <v>330</v>
      </c>
      <c r="F616" s="149" t="s">
        <v>56</v>
      </c>
      <c r="G616" s="149" t="s">
        <v>57</v>
      </c>
      <c r="H616" s="149" t="s">
        <v>58</v>
      </c>
      <c r="I616" s="149" t="s">
        <v>58</v>
      </c>
      <c r="J616" s="149" t="s">
        <v>234</v>
      </c>
      <c r="K616" s="171" t="s">
        <v>60</v>
      </c>
      <c r="L616" s="171" t="s">
        <v>60</v>
      </c>
      <c r="M616" s="6" t="s">
        <v>240</v>
      </c>
      <c r="N616" s="6" t="s">
        <v>241</v>
      </c>
      <c r="O616" s="6" t="s">
        <v>242</v>
      </c>
      <c r="P616" s="10" t="s">
        <v>64</v>
      </c>
      <c r="Q616" s="12">
        <v>63800</v>
      </c>
      <c r="R616" s="6" t="s">
        <v>240</v>
      </c>
      <c r="S616" s="6" t="s">
        <v>241</v>
      </c>
      <c r="T616" s="6" t="s">
        <v>242</v>
      </c>
      <c r="U616" s="10" t="s">
        <v>64</v>
      </c>
      <c r="V616" s="172" t="s">
        <v>669</v>
      </c>
      <c r="W616" s="175">
        <v>42559</v>
      </c>
      <c r="X616" s="178">
        <f>Y616/1.16</f>
        <v>55000.000000000007</v>
      </c>
      <c r="Y616" s="178">
        <v>63800</v>
      </c>
      <c r="Z616" s="181" t="s">
        <v>67</v>
      </c>
      <c r="AA616" s="181" t="s">
        <v>68</v>
      </c>
      <c r="AB616" s="181" t="s">
        <v>69</v>
      </c>
      <c r="AC616" s="181" t="s">
        <v>70</v>
      </c>
      <c r="AD616" s="181" t="s">
        <v>234</v>
      </c>
      <c r="AE616" s="181" t="s">
        <v>71</v>
      </c>
      <c r="AF616" s="184">
        <v>42559</v>
      </c>
      <c r="AG616" s="184">
        <v>42563</v>
      </c>
      <c r="AH616" s="149" t="s">
        <v>57</v>
      </c>
      <c r="AI616" s="149" t="s">
        <v>72</v>
      </c>
      <c r="AJ616" s="149" t="s">
        <v>73</v>
      </c>
      <c r="AK616" s="149" t="s">
        <v>72</v>
      </c>
      <c r="AL616" s="149" t="s">
        <v>72</v>
      </c>
      <c r="AM616" s="149" t="s">
        <v>72</v>
      </c>
      <c r="AN616" s="149" t="s">
        <v>72</v>
      </c>
      <c r="AO616" s="149" t="s">
        <v>74</v>
      </c>
      <c r="AP616" s="149" t="s">
        <v>74</v>
      </c>
      <c r="AQ616" s="149" t="s">
        <v>74</v>
      </c>
      <c r="AR616" s="149" t="s">
        <v>74</v>
      </c>
      <c r="AS616" s="149" t="s">
        <v>74</v>
      </c>
      <c r="AT616" s="149" t="s">
        <v>74</v>
      </c>
      <c r="AU616" s="149" t="s">
        <v>74</v>
      </c>
      <c r="AV616" s="149" t="s">
        <v>74</v>
      </c>
      <c r="AW616" s="149" t="s">
        <v>74</v>
      </c>
    </row>
    <row r="617" spans="1:49" s="18" customFormat="1" ht="22.15" customHeight="1" x14ac:dyDescent="0.25">
      <c r="A617" s="150"/>
      <c r="B617" s="150"/>
      <c r="C617" s="150"/>
      <c r="D617" s="150"/>
      <c r="E617" s="150"/>
      <c r="F617" s="150"/>
      <c r="G617" s="150"/>
      <c r="H617" s="150"/>
      <c r="I617" s="150"/>
      <c r="J617" s="150"/>
      <c r="K617" s="171"/>
      <c r="L617" s="171"/>
      <c r="M617" s="6" t="s">
        <v>75</v>
      </c>
      <c r="N617" s="6" t="s">
        <v>77</v>
      </c>
      <c r="O617" s="6" t="s">
        <v>77</v>
      </c>
      <c r="P617" s="10" t="s">
        <v>64</v>
      </c>
      <c r="Q617" s="6" t="s">
        <v>77</v>
      </c>
      <c r="R617" s="6" t="s">
        <v>77</v>
      </c>
      <c r="S617" s="6" t="s">
        <v>77</v>
      </c>
      <c r="T617" s="6" t="s">
        <v>77</v>
      </c>
      <c r="U617" s="10" t="s">
        <v>64</v>
      </c>
      <c r="V617" s="173"/>
      <c r="W617" s="176"/>
      <c r="X617" s="179"/>
      <c r="Y617" s="179"/>
      <c r="Z617" s="182"/>
      <c r="AA617" s="182"/>
      <c r="AB617" s="182"/>
      <c r="AC617" s="182"/>
      <c r="AD617" s="182"/>
      <c r="AE617" s="182"/>
      <c r="AF617" s="185"/>
      <c r="AG617" s="185"/>
      <c r="AH617" s="150"/>
      <c r="AI617" s="150"/>
      <c r="AJ617" s="150"/>
      <c r="AK617" s="150"/>
      <c r="AL617" s="150"/>
      <c r="AM617" s="150"/>
      <c r="AN617" s="150"/>
      <c r="AO617" s="150"/>
      <c r="AP617" s="150"/>
      <c r="AQ617" s="150"/>
      <c r="AR617" s="150"/>
      <c r="AS617" s="150"/>
      <c r="AT617" s="150"/>
      <c r="AU617" s="150"/>
      <c r="AV617" s="150"/>
      <c r="AW617" s="150"/>
    </row>
    <row r="618" spans="1:49" s="18" customFormat="1" ht="22.15" customHeight="1" x14ac:dyDescent="0.25">
      <c r="A618" s="150"/>
      <c r="B618" s="150"/>
      <c r="C618" s="150"/>
      <c r="D618" s="150"/>
      <c r="E618" s="150"/>
      <c r="F618" s="150"/>
      <c r="G618" s="150"/>
      <c r="H618" s="150"/>
      <c r="I618" s="150"/>
      <c r="J618" s="150"/>
      <c r="K618" s="171"/>
      <c r="L618" s="171"/>
      <c r="M618" s="6" t="s">
        <v>75</v>
      </c>
      <c r="N618" s="6" t="s">
        <v>77</v>
      </c>
      <c r="O618" s="6" t="s">
        <v>77</v>
      </c>
      <c r="P618" s="10" t="s">
        <v>64</v>
      </c>
      <c r="Q618" s="6" t="s">
        <v>77</v>
      </c>
      <c r="R618" s="6" t="s">
        <v>77</v>
      </c>
      <c r="S618" s="6" t="s">
        <v>77</v>
      </c>
      <c r="T618" s="6" t="s">
        <v>77</v>
      </c>
      <c r="U618" s="10" t="s">
        <v>64</v>
      </c>
      <c r="V618" s="173"/>
      <c r="W618" s="176"/>
      <c r="X618" s="179"/>
      <c r="Y618" s="179"/>
      <c r="Z618" s="182"/>
      <c r="AA618" s="182"/>
      <c r="AB618" s="182"/>
      <c r="AC618" s="182"/>
      <c r="AD618" s="182"/>
      <c r="AE618" s="182"/>
      <c r="AF618" s="185"/>
      <c r="AG618" s="185"/>
      <c r="AH618" s="150"/>
      <c r="AI618" s="150"/>
      <c r="AJ618" s="150"/>
      <c r="AK618" s="150"/>
      <c r="AL618" s="150"/>
      <c r="AM618" s="150"/>
      <c r="AN618" s="150"/>
      <c r="AO618" s="150"/>
      <c r="AP618" s="150"/>
      <c r="AQ618" s="150"/>
      <c r="AR618" s="150"/>
      <c r="AS618" s="150"/>
      <c r="AT618" s="150"/>
      <c r="AU618" s="150"/>
      <c r="AV618" s="150"/>
      <c r="AW618" s="150"/>
    </row>
    <row r="619" spans="1:49" s="18" customFormat="1" ht="22.15" customHeight="1" x14ac:dyDescent="0.25">
      <c r="A619" s="151"/>
      <c r="B619" s="151"/>
      <c r="C619" s="151"/>
      <c r="D619" s="151"/>
      <c r="E619" s="151"/>
      <c r="F619" s="151"/>
      <c r="G619" s="151"/>
      <c r="H619" s="151"/>
      <c r="I619" s="151"/>
      <c r="J619" s="151"/>
      <c r="K619" s="171"/>
      <c r="L619" s="171"/>
      <c r="M619" s="6" t="s">
        <v>75</v>
      </c>
      <c r="N619" s="6" t="s">
        <v>77</v>
      </c>
      <c r="O619" s="6" t="s">
        <v>77</v>
      </c>
      <c r="P619" s="10" t="s">
        <v>64</v>
      </c>
      <c r="Q619" s="6" t="s">
        <v>77</v>
      </c>
      <c r="R619" s="6" t="s">
        <v>77</v>
      </c>
      <c r="S619" s="6" t="s">
        <v>77</v>
      </c>
      <c r="T619" s="6" t="s">
        <v>77</v>
      </c>
      <c r="U619" s="10" t="s">
        <v>64</v>
      </c>
      <c r="V619" s="174"/>
      <c r="W619" s="177"/>
      <c r="X619" s="180"/>
      <c r="Y619" s="180"/>
      <c r="Z619" s="183"/>
      <c r="AA619" s="183"/>
      <c r="AB619" s="183"/>
      <c r="AC619" s="183"/>
      <c r="AD619" s="183"/>
      <c r="AE619" s="183"/>
      <c r="AF619" s="186"/>
      <c r="AG619" s="186"/>
      <c r="AH619" s="151"/>
      <c r="AI619" s="151"/>
      <c r="AJ619" s="151"/>
      <c r="AK619" s="151"/>
      <c r="AL619" s="151"/>
      <c r="AM619" s="151"/>
      <c r="AN619" s="151"/>
      <c r="AO619" s="151"/>
      <c r="AP619" s="151"/>
      <c r="AQ619" s="151"/>
      <c r="AR619" s="151"/>
      <c r="AS619" s="151"/>
      <c r="AT619" s="151"/>
      <c r="AU619" s="151"/>
      <c r="AV619" s="151"/>
      <c r="AW619" s="151"/>
    </row>
    <row r="620" spans="1:49" s="18" customFormat="1" ht="54" customHeight="1" x14ac:dyDescent="0.25">
      <c r="A620" s="60" t="s">
        <v>670</v>
      </c>
      <c r="B620" s="64" t="s">
        <v>80</v>
      </c>
      <c r="C620" s="60">
        <v>2016</v>
      </c>
      <c r="D620" s="60" t="s">
        <v>656</v>
      </c>
      <c r="E620" s="60">
        <v>352</v>
      </c>
      <c r="F620" s="64" t="s">
        <v>135</v>
      </c>
      <c r="G620" s="60" t="s">
        <v>57</v>
      </c>
      <c r="H620" s="60" t="s">
        <v>58</v>
      </c>
      <c r="I620" s="60" t="s">
        <v>58</v>
      </c>
      <c r="J620" s="60" t="s">
        <v>147</v>
      </c>
      <c r="K620" s="64" t="s">
        <v>60</v>
      </c>
      <c r="L620" s="64" t="s">
        <v>60</v>
      </c>
      <c r="M620" s="6" t="s">
        <v>75</v>
      </c>
      <c r="N620" s="6" t="s">
        <v>77</v>
      </c>
      <c r="O620" s="6" t="s">
        <v>77</v>
      </c>
      <c r="P620" s="10" t="s">
        <v>148</v>
      </c>
      <c r="Q620" s="12">
        <v>1200000</v>
      </c>
      <c r="R620" s="6" t="s">
        <v>77</v>
      </c>
      <c r="S620" s="6" t="s">
        <v>77</v>
      </c>
      <c r="T620" s="6" t="s">
        <v>77</v>
      </c>
      <c r="U620" s="10" t="s">
        <v>148</v>
      </c>
      <c r="V620" s="65" t="s">
        <v>671</v>
      </c>
      <c r="W620" s="66">
        <v>42555</v>
      </c>
      <c r="X620" s="63">
        <v>1200000</v>
      </c>
      <c r="Y620" s="63">
        <v>1200000</v>
      </c>
      <c r="Z620" s="61" t="s">
        <v>67</v>
      </c>
      <c r="AA620" s="61" t="s">
        <v>68</v>
      </c>
      <c r="AB620" s="61" t="s">
        <v>69</v>
      </c>
      <c r="AC620" s="61" t="s">
        <v>70</v>
      </c>
      <c r="AD620" s="61" t="s">
        <v>147</v>
      </c>
      <c r="AE620" s="61" t="s">
        <v>71</v>
      </c>
      <c r="AF620" s="62">
        <v>42555</v>
      </c>
      <c r="AG620" s="62">
        <v>42565</v>
      </c>
      <c r="AH620" s="60" t="s">
        <v>57</v>
      </c>
      <c r="AI620" s="60" t="s">
        <v>72</v>
      </c>
      <c r="AJ620" s="60" t="s">
        <v>73</v>
      </c>
      <c r="AK620" s="60" t="s">
        <v>72</v>
      </c>
      <c r="AL620" s="60" t="s">
        <v>72</v>
      </c>
      <c r="AM620" s="60" t="s">
        <v>72</v>
      </c>
      <c r="AN620" s="60" t="s">
        <v>72</v>
      </c>
      <c r="AO620" s="60" t="s">
        <v>74</v>
      </c>
      <c r="AP620" s="60" t="s">
        <v>74</v>
      </c>
      <c r="AQ620" s="60" t="s">
        <v>74</v>
      </c>
      <c r="AR620" s="60" t="s">
        <v>74</v>
      </c>
      <c r="AS620" s="60" t="s">
        <v>74</v>
      </c>
      <c r="AT620" s="60" t="s">
        <v>74</v>
      </c>
      <c r="AU620" s="60" t="s">
        <v>74</v>
      </c>
      <c r="AV620" s="60" t="s">
        <v>74</v>
      </c>
      <c r="AW620" s="60" t="s">
        <v>74</v>
      </c>
    </row>
    <row r="621" spans="1:49" s="18" customFormat="1" ht="22.15" customHeight="1" x14ac:dyDescent="0.25">
      <c r="A621" s="149" t="s">
        <v>53</v>
      </c>
      <c r="B621" s="149" t="s">
        <v>80</v>
      </c>
      <c r="C621" s="149">
        <v>2016</v>
      </c>
      <c r="D621" s="149" t="s">
        <v>656</v>
      </c>
      <c r="E621" s="149">
        <v>338</v>
      </c>
      <c r="F621" s="149" t="s">
        <v>56</v>
      </c>
      <c r="G621" s="149" t="s">
        <v>57</v>
      </c>
      <c r="H621" s="149" t="s">
        <v>58</v>
      </c>
      <c r="I621" s="149" t="s">
        <v>58</v>
      </c>
      <c r="J621" s="171" t="s">
        <v>111</v>
      </c>
      <c r="K621" s="171" t="s">
        <v>93</v>
      </c>
      <c r="L621" s="171" t="s">
        <v>93</v>
      </c>
      <c r="M621" s="6" t="s">
        <v>75</v>
      </c>
      <c r="N621" s="6" t="s">
        <v>77</v>
      </c>
      <c r="O621" s="6" t="s">
        <v>77</v>
      </c>
      <c r="P621" s="10" t="s">
        <v>112</v>
      </c>
      <c r="Q621" s="12">
        <v>312742.96000000002</v>
      </c>
      <c r="R621" s="6" t="s">
        <v>77</v>
      </c>
      <c r="S621" s="6" t="s">
        <v>77</v>
      </c>
      <c r="T621" s="6" t="s">
        <v>77</v>
      </c>
      <c r="U621" s="10" t="s">
        <v>112</v>
      </c>
      <c r="V621" s="172" t="s">
        <v>672</v>
      </c>
      <c r="W621" s="274">
        <v>42562</v>
      </c>
      <c r="X621" s="275">
        <f>Y621/1.16</f>
        <v>269606.00000000006</v>
      </c>
      <c r="Y621" s="275">
        <v>312742.96000000002</v>
      </c>
      <c r="Z621" s="276" t="s">
        <v>67</v>
      </c>
      <c r="AA621" s="276" t="s">
        <v>68</v>
      </c>
      <c r="AB621" s="276" t="s">
        <v>69</v>
      </c>
      <c r="AC621" s="276" t="s">
        <v>70</v>
      </c>
      <c r="AD621" s="276" t="s">
        <v>111</v>
      </c>
      <c r="AE621" s="276" t="s">
        <v>71</v>
      </c>
      <c r="AF621" s="200">
        <v>42562</v>
      </c>
      <c r="AG621" s="200">
        <v>42569</v>
      </c>
      <c r="AH621" s="171" t="s">
        <v>57</v>
      </c>
      <c r="AI621" s="171" t="s">
        <v>72</v>
      </c>
      <c r="AJ621" s="171" t="s">
        <v>73</v>
      </c>
      <c r="AK621" s="171" t="s">
        <v>72</v>
      </c>
      <c r="AL621" s="171" t="s">
        <v>72</v>
      </c>
      <c r="AM621" s="171" t="s">
        <v>72</v>
      </c>
      <c r="AN621" s="171" t="s">
        <v>72</v>
      </c>
      <c r="AO621" s="171" t="s">
        <v>74</v>
      </c>
      <c r="AP621" s="171" t="s">
        <v>74</v>
      </c>
      <c r="AQ621" s="171" t="s">
        <v>74</v>
      </c>
      <c r="AR621" s="171" t="s">
        <v>74</v>
      </c>
      <c r="AS621" s="171" t="s">
        <v>74</v>
      </c>
      <c r="AT621" s="171" t="s">
        <v>74</v>
      </c>
      <c r="AU621" s="171" t="s">
        <v>74</v>
      </c>
      <c r="AV621" s="171" t="s">
        <v>74</v>
      </c>
      <c r="AW621" s="171" t="s">
        <v>74</v>
      </c>
    </row>
    <row r="622" spans="1:49" s="18" customFormat="1" ht="22.15" customHeight="1" x14ac:dyDescent="0.25">
      <c r="A622" s="150"/>
      <c r="B622" s="150"/>
      <c r="C622" s="150"/>
      <c r="D622" s="150"/>
      <c r="E622" s="150"/>
      <c r="F622" s="150"/>
      <c r="G622" s="150"/>
      <c r="H622" s="150"/>
      <c r="I622" s="150"/>
      <c r="J622" s="171"/>
      <c r="K622" s="171"/>
      <c r="L622" s="171"/>
      <c r="M622" s="6" t="s">
        <v>75</v>
      </c>
      <c r="N622" s="6" t="s">
        <v>77</v>
      </c>
      <c r="O622" s="6" t="s">
        <v>77</v>
      </c>
      <c r="P622" s="10" t="s">
        <v>115</v>
      </c>
      <c r="Q622" s="12">
        <v>326134</v>
      </c>
      <c r="R622" s="6" t="s">
        <v>77</v>
      </c>
      <c r="S622" s="6" t="s">
        <v>77</v>
      </c>
      <c r="T622" s="6" t="s">
        <v>77</v>
      </c>
      <c r="U622" s="10" t="s">
        <v>64</v>
      </c>
      <c r="V622" s="173"/>
      <c r="W622" s="274"/>
      <c r="X622" s="275"/>
      <c r="Y622" s="275"/>
      <c r="Z622" s="276"/>
      <c r="AA622" s="276"/>
      <c r="AB622" s="276"/>
      <c r="AC622" s="276"/>
      <c r="AD622" s="276"/>
      <c r="AE622" s="276"/>
      <c r="AF622" s="200"/>
      <c r="AG622" s="200"/>
      <c r="AH622" s="171"/>
      <c r="AI622" s="171"/>
      <c r="AJ622" s="171"/>
      <c r="AK622" s="171"/>
      <c r="AL622" s="171"/>
      <c r="AM622" s="171"/>
      <c r="AN622" s="171"/>
      <c r="AO622" s="171"/>
      <c r="AP622" s="171"/>
      <c r="AQ622" s="171"/>
      <c r="AR622" s="171"/>
      <c r="AS622" s="171"/>
      <c r="AT622" s="171"/>
      <c r="AU622" s="171"/>
      <c r="AV622" s="171"/>
      <c r="AW622" s="171"/>
    </row>
    <row r="623" spans="1:49" s="18" customFormat="1" ht="41.45" customHeight="1" x14ac:dyDescent="0.25">
      <c r="A623" s="151"/>
      <c r="B623" s="151"/>
      <c r="C623" s="151"/>
      <c r="D623" s="151"/>
      <c r="E623" s="151"/>
      <c r="F623" s="151"/>
      <c r="G623" s="151"/>
      <c r="H623" s="151"/>
      <c r="I623" s="151"/>
      <c r="J623" s="171"/>
      <c r="K623" s="171"/>
      <c r="L623" s="171"/>
      <c r="M623" s="6" t="s">
        <v>75</v>
      </c>
      <c r="N623" s="6" t="s">
        <v>77</v>
      </c>
      <c r="O623" s="6" t="s">
        <v>77</v>
      </c>
      <c r="P623" s="10" t="s">
        <v>117</v>
      </c>
      <c r="Q623" s="12">
        <v>318381.23</v>
      </c>
      <c r="R623" s="6" t="s">
        <v>77</v>
      </c>
      <c r="S623" s="6" t="s">
        <v>77</v>
      </c>
      <c r="T623" s="6" t="s">
        <v>77</v>
      </c>
      <c r="U623" s="10" t="s">
        <v>64</v>
      </c>
      <c r="V623" s="174"/>
      <c r="W623" s="274"/>
      <c r="X623" s="275"/>
      <c r="Y623" s="275"/>
      <c r="Z623" s="276"/>
      <c r="AA623" s="276"/>
      <c r="AB623" s="276"/>
      <c r="AC623" s="276"/>
      <c r="AD623" s="276"/>
      <c r="AE623" s="276"/>
      <c r="AF623" s="200"/>
      <c r="AG623" s="200"/>
      <c r="AH623" s="171"/>
      <c r="AI623" s="171"/>
      <c r="AJ623" s="171"/>
      <c r="AK623" s="171"/>
      <c r="AL623" s="171"/>
      <c r="AM623" s="171"/>
      <c r="AN623" s="171"/>
      <c r="AO623" s="171"/>
      <c r="AP623" s="171"/>
      <c r="AQ623" s="171"/>
      <c r="AR623" s="171"/>
      <c r="AS623" s="171"/>
      <c r="AT623" s="171"/>
      <c r="AU623" s="171"/>
      <c r="AV623" s="171"/>
      <c r="AW623" s="171"/>
    </row>
    <row r="624" spans="1:49" s="18" customFormat="1" ht="22.15" customHeight="1" x14ac:dyDescent="0.25">
      <c r="A624" s="149" t="s">
        <v>134</v>
      </c>
      <c r="B624" s="149" t="s">
        <v>54</v>
      </c>
      <c r="C624" s="149">
        <v>2016</v>
      </c>
      <c r="D624" s="149" t="s">
        <v>656</v>
      </c>
      <c r="E624" s="149">
        <v>339</v>
      </c>
      <c r="F624" s="149" t="s">
        <v>438</v>
      </c>
      <c r="G624" s="149" t="s">
        <v>57</v>
      </c>
      <c r="H624" s="149" t="s">
        <v>58</v>
      </c>
      <c r="I624" s="149" t="s">
        <v>58</v>
      </c>
      <c r="J624" s="149" t="s">
        <v>648</v>
      </c>
      <c r="K624" s="171" t="s">
        <v>93</v>
      </c>
      <c r="L624" s="171" t="s">
        <v>93</v>
      </c>
      <c r="M624" s="6" t="s">
        <v>75</v>
      </c>
      <c r="N624" s="6" t="s">
        <v>77</v>
      </c>
      <c r="O624" s="6" t="s">
        <v>77</v>
      </c>
      <c r="P624" s="10" t="s">
        <v>673</v>
      </c>
      <c r="Q624" s="12">
        <v>348000</v>
      </c>
      <c r="R624" s="6" t="s">
        <v>77</v>
      </c>
      <c r="S624" s="6" t="s">
        <v>77</v>
      </c>
      <c r="T624" s="6" t="s">
        <v>77</v>
      </c>
      <c r="U624" s="10" t="s">
        <v>673</v>
      </c>
      <c r="V624" s="172" t="s">
        <v>674</v>
      </c>
      <c r="W624" s="175">
        <v>42552</v>
      </c>
      <c r="X624" s="178">
        <f>Y624/1.16</f>
        <v>300000</v>
      </c>
      <c r="Y624" s="178">
        <v>348000</v>
      </c>
      <c r="Z624" s="181" t="s">
        <v>67</v>
      </c>
      <c r="AA624" s="181" t="s">
        <v>68</v>
      </c>
      <c r="AB624" s="181" t="s">
        <v>69</v>
      </c>
      <c r="AC624" s="181" t="s">
        <v>70</v>
      </c>
      <c r="AD624" s="181" t="s">
        <v>648</v>
      </c>
      <c r="AE624" s="181" t="s">
        <v>71</v>
      </c>
      <c r="AF624" s="184">
        <v>42552</v>
      </c>
      <c r="AG624" s="184">
        <v>42562</v>
      </c>
      <c r="AH624" s="149" t="s">
        <v>57</v>
      </c>
      <c r="AI624" s="149" t="s">
        <v>72</v>
      </c>
      <c r="AJ624" s="149" t="s">
        <v>73</v>
      </c>
      <c r="AK624" s="149" t="s">
        <v>72</v>
      </c>
      <c r="AL624" s="149" t="s">
        <v>72</v>
      </c>
      <c r="AM624" s="149" t="s">
        <v>72</v>
      </c>
      <c r="AN624" s="149" t="s">
        <v>72</v>
      </c>
      <c r="AO624" s="149" t="s">
        <v>74</v>
      </c>
      <c r="AP624" s="149" t="s">
        <v>74</v>
      </c>
      <c r="AQ624" s="149" t="s">
        <v>74</v>
      </c>
      <c r="AR624" s="149" t="s">
        <v>74</v>
      </c>
      <c r="AS624" s="149" t="s">
        <v>74</v>
      </c>
      <c r="AT624" s="149" t="s">
        <v>74</v>
      </c>
      <c r="AU624" s="149" t="s">
        <v>74</v>
      </c>
      <c r="AV624" s="149" t="s">
        <v>74</v>
      </c>
      <c r="AW624" s="149" t="s">
        <v>74</v>
      </c>
    </row>
    <row r="625" spans="1:49" s="18" customFormat="1" ht="22.15" customHeight="1" x14ac:dyDescent="0.25">
      <c r="A625" s="150"/>
      <c r="B625" s="150"/>
      <c r="C625" s="150"/>
      <c r="D625" s="150"/>
      <c r="E625" s="150"/>
      <c r="F625" s="150"/>
      <c r="G625" s="150"/>
      <c r="H625" s="150"/>
      <c r="I625" s="150"/>
      <c r="J625" s="150"/>
      <c r="K625" s="171"/>
      <c r="L625" s="171"/>
      <c r="M625" s="6" t="s">
        <v>75</v>
      </c>
      <c r="N625" s="6" t="s">
        <v>77</v>
      </c>
      <c r="O625" s="6" t="s">
        <v>77</v>
      </c>
      <c r="P625" s="10" t="s">
        <v>64</v>
      </c>
      <c r="Q625" s="6" t="s">
        <v>77</v>
      </c>
      <c r="R625" s="6" t="s">
        <v>77</v>
      </c>
      <c r="S625" s="6" t="s">
        <v>77</v>
      </c>
      <c r="T625" s="6" t="s">
        <v>77</v>
      </c>
      <c r="U625" s="10" t="s">
        <v>64</v>
      </c>
      <c r="V625" s="173"/>
      <c r="W625" s="176"/>
      <c r="X625" s="179"/>
      <c r="Y625" s="179"/>
      <c r="Z625" s="182"/>
      <c r="AA625" s="182"/>
      <c r="AB625" s="182"/>
      <c r="AC625" s="182"/>
      <c r="AD625" s="182"/>
      <c r="AE625" s="182"/>
      <c r="AF625" s="185"/>
      <c r="AG625" s="185"/>
      <c r="AH625" s="150"/>
      <c r="AI625" s="150"/>
      <c r="AJ625" s="150"/>
      <c r="AK625" s="150"/>
      <c r="AL625" s="150"/>
      <c r="AM625" s="150"/>
      <c r="AN625" s="150"/>
      <c r="AO625" s="150"/>
      <c r="AP625" s="150"/>
      <c r="AQ625" s="150"/>
      <c r="AR625" s="150"/>
      <c r="AS625" s="150"/>
      <c r="AT625" s="150"/>
      <c r="AU625" s="150"/>
      <c r="AV625" s="150"/>
      <c r="AW625" s="150"/>
    </row>
    <row r="626" spans="1:49" s="18" customFormat="1" ht="22.15" customHeight="1" x14ac:dyDescent="0.25">
      <c r="A626" s="150"/>
      <c r="B626" s="150"/>
      <c r="C626" s="150"/>
      <c r="D626" s="150"/>
      <c r="E626" s="150"/>
      <c r="F626" s="150"/>
      <c r="G626" s="150"/>
      <c r="H626" s="150"/>
      <c r="I626" s="150"/>
      <c r="J626" s="150"/>
      <c r="K626" s="171"/>
      <c r="L626" s="171"/>
      <c r="M626" s="6" t="s">
        <v>75</v>
      </c>
      <c r="N626" s="6" t="s">
        <v>77</v>
      </c>
      <c r="O626" s="6" t="s">
        <v>77</v>
      </c>
      <c r="P626" s="10" t="s">
        <v>64</v>
      </c>
      <c r="Q626" s="6" t="s">
        <v>77</v>
      </c>
      <c r="R626" s="6" t="s">
        <v>77</v>
      </c>
      <c r="S626" s="6" t="s">
        <v>77</v>
      </c>
      <c r="T626" s="6" t="s">
        <v>77</v>
      </c>
      <c r="U626" s="10" t="s">
        <v>64</v>
      </c>
      <c r="V626" s="173"/>
      <c r="W626" s="176"/>
      <c r="X626" s="179"/>
      <c r="Y626" s="179"/>
      <c r="Z626" s="182"/>
      <c r="AA626" s="182"/>
      <c r="AB626" s="182"/>
      <c r="AC626" s="182"/>
      <c r="AD626" s="182"/>
      <c r="AE626" s="182"/>
      <c r="AF626" s="185"/>
      <c r="AG626" s="185"/>
      <c r="AH626" s="150"/>
      <c r="AI626" s="150"/>
      <c r="AJ626" s="150"/>
      <c r="AK626" s="150"/>
      <c r="AL626" s="150"/>
      <c r="AM626" s="150"/>
      <c r="AN626" s="150"/>
      <c r="AO626" s="150"/>
      <c r="AP626" s="150"/>
      <c r="AQ626" s="150"/>
      <c r="AR626" s="150"/>
      <c r="AS626" s="150"/>
      <c r="AT626" s="150"/>
      <c r="AU626" s="150"/>
      <c r="AV626" s="150"/>
      <c r="AW626" s="150"/>
    </row>
    <row r="627" spans="1:49" s="18" customFormat="1" ht="22.15" customHeight="1" x14ac:dyDescent="0.25">
      <c r="A627" s="151"/>
      <c r="B627" s="151"/>
      <c r="C627" s="151"/>
      <c r="D627" s="151"/>
      <c r="E627" s="151"/>
      <c r="F627" s="151"/>
      <c r="G627" s="151"/>
      <c r="H627" s="151"/>
      <c r="I627" s="151"/>
      <c r="J627" s="151"/>
      <c r="K627" s="171"/>
      <c r="L627" s="171"/>
      <c r="M627" s="6" t="s">
        <v>75</v>
      </c>
      <c r="N627" s="6" t="s">
        <v>77</v>
      </c>
      <c r="O627" s="6" t="s">
        <v>77</v>
      </c>
      <c r="P627" s="10" t="s">
        <v>64</v>
      </c>
      <c r="Q627" s="6" t="s">
        <v>77</v>
      </c>
      <c r="R627" s="6" t="s">
        <v>77</v>
      </c>
      <c r="S627" s="6" t="s">
        <v>77</v>
      </c>
      <c r="T627" s="6" t="s">
        <v>77</v>
      </c>
      <c r="U627" s="10" t="s">
        <v>64</v>
      </c>
      <c r="V627" s="174"/>
      <c r="W627" s="177"/>
      <c r="X627" s="180"/>
      <c r="Y627" s="180"/>
      <c r="Z627" s="183"/>
      <c r="AA627" s="183"/>
      <c r="AB627" s="183"/>
      <c r="AC627" s="183"/>
      <c r="AD627" s="183"/>
      <c r="AE627" s="183"/>
      <c r="AF627" s="186"/>
      <c r="AG627" s="186"/>
      <c r="AH627" s="151"/>
      <c r="AI627" s="151"/>
      <c r="AJ627" s="151"/>
      <c r="AK627" s="151"/>
      <c r="AL627" s="151"/>
      <c r="AM627" s="151"/>
      <c r="AN627" s="151"/>
      <c r="AO627" s="151"/>
      <c r="AP627" s="151"/>
      <c r="AQ627" s="151"/>
      <c r="AR627" s="151"/>
      <c r="AS627" s="151"/>
      <c r="AT627" s="151"/>
      <c r="AU627" s="151"/>
      <c r="AV627" s="151"/>
      <c r="AW627" s="151"/>
    </row>
    <row r="628" spans="1:49" s="9" customFormat="1" ht="26.45" customHeight="1" x14ac:dyDescent="0.25">
      <c r="A628" s="149" t="s">
        <v>53</v>
      </c>
      <c r="B628" s="149" t="s">
        <v>54</v>
      </c>
      <c r="C628" s="149">
        <v>2016</v>
      </c>
      <c r="D628" s="149" t="s">
        <v>656</v>
      </c>
      <c r="E628" s="149">
        <v>353</v>
      </c>
      <c r="F628" s="149" t="s">
        <v>56</v>
      </c>
      <c r="G628" s="149" t="s">
        <v>57</v>
      </c>
      <c r="H628" s="149" t="s">
        <v>58</v>
      </c>
      <c r="I628" s="149" t="s">
        <v>58</v>
      </c>
      <c r="J628" s="149" t="s">
        <v>234</v>
      </c>
      <c r="K628" s="171" t="s">
        <v>60</v>
      </c>
      <c r="L628" s="171" t="s">
        <v>60</v>
      </c>
      <c r="M628" s="6" t="s">
        <v>240</v>
      </c>
      <c r="N628" s="6" t="s">
        <v>241</v>
      </c>
      <c r="O628" s="6" t="s">
        <v>242</v>
      </c>
      <c r="P628" s="10" t="s">
        <v>64</v>
      </c>
      <c r="Q628" s="12">
        <v>5220</v>
      </c>
      <c r="R628" s="6" t="s">
        <v>240</v>
      </c>
      <c r="S628" s="6" t="s">
        <v>241</v>
      </c>
      <c r="T628" s="6" t="s">
        <v>242</v>
      </c>
      <c r="U628" s="10" t="s">
        <v>64</v>
      </c>
      <c r="V628" s="172" t="s">
        <v>675</v>
      </c>
      <c r="W628" s="175">
        <v>42562</v>
      </c>
      <c r="X628" s="178">
        <v>4500</v>
      </c>
      <c r="Y628" s="178">
        <v>5220</v>
      </c>
      <c r="Z628" s="181" t="s">
        <v>67</v>
      </c>
      <c r="AA628" s="181" t="s">
        <v>68</v>
      </c>
      <c r="AB628" s="181" t="s">
        <v>69</v>
      </c>
      <c r="AC628" s="181" t="s">
        <v>70</v>
      </c>
      <c r="AD628" s="181" t="s">
        <v>234</v>
      </c>
      <c r="AE628" s="181" t="s">
        <v>71</v>
      </c>
      <c r="AF628" s="184">
        <v>42562</v>
      </c>
      <c r="AG628" s="184">
        <v>42563</v>
      </c>
      <c r="AH628" s="149" t="s">
        <v>57</v>
      </c>
      <c r="AI628" s="149" t="s">
        <v>72</v>
      </c>
      <c r="AJ628" s="149" t="s">
        <v>73</v>
      </c>
      <c r="AK628" s="149" t="s">
        <v>72</v>
      </c>
      <c r="AL628" s="149" t="s">
        <v>72</v>
      </c>
      <c r="AM628" s="149" t="s">
        <v>72</v>
      </c>
      <c r="AN628" s="149" t="s">
        <v>72</v>
      </c>
      <c r="AO628" s="149" t="s">
        <v>74</v>
      </c>
      <c r="AP628" s="149" t="s">
        <v>74</v>
      </c>
      <c r="AQ628" s="149" t="s">
        <v>74</v>
      </c>
      <c r="AR628" s="149" t="s">
        <v>74</v>
      </c>
      <c r="AS628" s="149" t="s">
        <v>74</v>
      </c>
      <c r="AT628" s="149" t="s">
        <v>74</v>
      </c>
      <c r="AU628" s="149" t="s">
        <v>74</v>
      </c>
      <c r="AV628" s="149" t="s">
        <v>74</v>
      </c>
      <c r="AW628" s="149" t="s">
        <v>74</v>
      </c>
    </row>
    <row r="629" spans="1:49" s="9" customFormat="1" ht="14.45" customHeight="1" x14ac:dyDescent="0.25">
      <c r="A629" s="150"/>
      <c r="B629" s="150"/>
      <c r="C629" s="150"/>
      <c r="D629" s="150"/>
      <c r="E629" s="150"/>
      <c r="F629" s="150"/>
      <c r="G629" s="150"/>
      <c r="H629" s="150"/>
      <c r="I629" s="150"/>
      <c r="J629" s="150"/>
      <c r="K629" s="171"/>
      <c r="L629" s="171"/>
      <c r="M629" s="6" t="s">
        <v>75</v>
      </c>
      <c r="N629" s="6" t="s">
        <v>77</v>
      </c>
      <c r="O629" s="6" t="s">
        <v>77</v>
      </c>
      <c r="P629" s="10" t="s">
        <v>64</v>
      </c>
      <c r="Q629" s="6" t="s">
        <v>77</v>
      </c>
      <c r="R629" s="6" t="s">
        <v>77</v>
      </c>
      <c r="S629" s="6" t="s">
        <v>77</v>
      </c>
      <c r="T629" s="6" t="s">
        <v>77</v>
      </c>
      <c r="U629" s="10" t="s">
        <v>64</v>
      </c>
      <c r="V629" s="173"/>
      <c r="W629" s="176"/>
      <c r="X629" s="179"/>
      <c r="Y629" s="179"/>
      <c r="Z629" s="182"/>
      <c r="AA629" s="182"/>
      <c r="AB629" s="182"/>
      <c r="AC629" s="182"/>
      <c r="AD629" s="182"/>
      <c r="AE629" s="182"/>
      <c r="AF629" s="185"/>
      <c r="AG629" s="185"/>
      <c r="AH629" s="150"/>
      <c r="AI629" s="150"/>
      <c r="AJ629" s="150"/>
      <c r="AK629" s="150"/>
      <c r="AL629" s="150"/>
      <c r="AM629" s="150"/>
      <c r="AN629" s="150"/>
      <c r="AO629" s="150"/>
      <c r="AP629" s="150"/>
      <c r="AQ629" s="150"/>
      <c r="AR629" s="150"/>
      <c r="AS629" s="150"/>
      <c r="AT629" s="150"/>
      <c r="AU629" s="150"/>
      <c r="AV629" s="150"/>
      <c r="AW629" s="150"/>
    </row>
    <row r="630" spans="1:49" s="9" customFormat="1" ht="99" customHeight="1" x14ac:dyDescent="0.25">
      <c r="A630" s="150"/>
      <c r="B630" s="150"/>
      <c r="C630" s="150"/>
      <c r="D630" s="150"/>
      <c r="E630" s="150"/>
      <c r="F630" s="150"/>
      <c r="G630" s="150"/>
      <c r="H630" s="150"/>
      <c r="I630" s="150"/>
      <c r="J630" s="150"/>
      <c r="K630" s="171"/>
      <c r="L630" s="171"/>
      <c r="M630" s="6" t="s">
        <v>75</v>
      </c>
      <c r="N630" s="6" t="s">
        <v>77</v>
      </c>
      <c r="O630" s="6" t="s">
        <v>77</v>
      </c>
      <c r="P630" s="10" t="s">
        <v>64</v>
      </c>
      <c r="Q630" s="6" t="s">
        <v>77</v>
      </c>
      <c r="R630" s="6" t="s">
        <v>77</v>
      </c>
      <c r="S630" s="6" t="s">
        <v>77</v>
      </c>
      <c r="T630" s="6" t="s">
        <v>77</v>
      </c>
      <c r="U630" s="10" t="s">
        <v>64</v>
      </c>
      <c r="V630" s="173"/>
      <c r="W630" s="176"/>
      <c r="X630" s="179"/>
      <c r="Y630" s="179"/>
      <c r="Z630" s="182"/>
      <c r="AA630" s="182"/>
      <c r="AB630" s="182"/>
      <c r="AC630" s="182"/>
      <c r="AD630" s="182"/>
      <c r="AE630" s="182"/>
      <c r="AF630" s="185"/>
      <c r="AG630" s="185"/>
      <c r="AH630" s="150"/>
      <c r="AI630" s="150"/>
      <c r="AJ630" s="150"/>
      <c r="AK630" s="150"/>
      <c r="AL630" s="150"/>
      <c r="AM630" s="150"/>
      <c r="AN630" s="150"/>
      <c r="AO630" s="150"/>
      <c r="AP630" s="150"/>
      <c r="AQ630" s="150"/>
      <c r="AR630" s="150"/>
      <c r="AS630" s="150"/>
      <c r="AT630" s="150"/>
      <c r="AU630" s="150"/>
      <c r="AV630" s="150"/>
      <c r="AW630" s="150"/>
    </row>
    <row r="631" spans="1:49" ht="27" x14ac:dyDescent="0.25">
      <c r="A631" s="151"/>
      <c r="B631" s="151"/>
      <c r="C631" s="151"/>
      <c r="D631" s="151"/>
      <c r="E631" s="151"/>
      <c r="F631" s="151"/>
      <c r="G631" s="151"/>
      <c r="H631" s="151"/>
      <c r="I631" s="151"/>
      <c r="J631" s="151"/>
      <c r="K631" s="171"/>
      <c r="L631" s="171"/>
      <c r="M631" s="6" t="s">
        <v>75</v>
      </c>
      <c r="N631" s="6" t="s">
        <v>77</v>
      </c>
      <c r="O631" s="6" t="s">
        <v>77</v>
      </c>
      <c r="P631" s="10" t="s">
        <v>64</v>
      </c>
      <c r="Q631" s="6" t="s">
        <v>77</v>
      </c>
      <c r="R631" s="6" t="s">
        <v>77</v>
      </c>
      <c r="S631" s="6" t="s">
        <v>77</v>
      </c>
      <c r="T631" s="6" t="s">
        <v>77</v>
      </c>
      <c r="U631" s="10" t="s">
        <v>64</v>
      </c>
      <c r="V631" s="174"/>
      <c r="W631" s="177"/>
      <c r="X631" s="180"/>
      <c r="Y631" s="180"/>
      <c r="Z631" s="183"/>
      <c r="AA631" s="183"/>
      <c r="AB631" s="183"/>
      <c r="AC631" s="183"/>
      <c r="AD631" s="183"/>
      <c r="AE631" s="183"/>
      <c r="AF631" s="186"/>
      <c r="AG631" s="186"/>
      <c r="AH631" s="151"/>
      <c r="AI631" s="151"/>
      <c r="AJ631" s="151"/>
      <c r="AK631" s="151"/>
      <c r="AL631" s="151"/>
      <c r="AM631" s="151"/>
      <c r="AN631" s="151"/>
      <c r="AO631" s="151"/>
      <c r="AP631" s="151"/>
      <c r="AQ631" s="151"/>
      <c r="AR631" s="151"/>
      <c r="AS631" s="151"/>
      <c r="AT631" s="151"/>
      <c r="AU631" s="151"/>
      <c r="AV631" s="151"/>
      <c r="AW631" s="151"/>
    </row>
    <row r="632" spans="1:49" ht="26.45" customHeight="1" x14ac:dyDescent="0.25">
      <c r="A632" s="149" t="s">
        <v>53</v>
      </c>
      <c r="B632" s="149" t="s">
        <v>54</v>
      </c>
      <c r="C632" s="149">
        <v>2016</v>
      </c>
      <c r="D632" s="149" t="s">
        <v>569</v>
      </c>
      <c r="E632" s="149">
        <v>361</v>
      </c>
      <c r="F632" s="149" t="s">
        <v>56</v>
      </c>
      <c r="G632" s="149" t="s">
        <v>57</v>
      </c>
      <c r="H632" s="149" t="s">
        <v>58</v>
      </c>
      <c r="I632" s="149" t="s">
        <v>58</v>
      </c>
      <c r="J632" s="149" t="s">
        <v>59</v>
      </c>
      <c r="K632" s="171" t="s">
        <v>60</v>
      </c>
      <c r="L632" s="171" t="s">
        <v>60</v>
      </c>
      <c r="M632" s="6" t="s">
        <v>61</v>
      </c>
      <c r="N632" s="6" t="s">
        <v>62</v>
      </c>
      <c r="O632" s="6" t="s">
        <v>63</v>
      </c>
      <c r="P632" s="10" t="s">
        <v>64</v>
      </c>
      <c r="Q632" s="12">
        <v>3480</v>
      </c>
      <c r="R632" s="6" t="s">
        <v>61</v>
      </c>
      <c r="S632" s="6" t="s">
        <v>62</v>
      </c>
      <c r="T632" s="6" t="s">
        <v>63</v>
      </c>
      <c r="U632" s="10" t="s">
        <v>64</v>
      </c>
      <c r="V632" s="172" t="s">
        <v>677</v>
      </c>
      <c r="W632" s="175">
        <v>42548</v>
      </c>
      <c r="X632" s="178">
        <v>3000</v>
      </c>
      <c r="Y632" s="178">
        <v>3480</v>
      </c>
      <c r="Z632" s="181" t="s">
        <v>67</v>
      </c>
      <c r="AA632" s="181" t="s">
        <v>68</v>
      </c>
      <c r="AB632" s="181" t="s">
        <v>69</v>
      </c>
      <c r="AC632" s="181" t="s">
        <v>70</v>
      </c>
      <c r="AD632" s="181" t="s">
        <v>59</v>
      </c>
      <c r="AE632" s="181" t="s">
        <v>71</v>
      </c>
      <c r="AF632" s="184">
        <v>42548</v>
      </c>
      <c r="AG632" s="184">
        <v>42549</v>
      </c>
      <c r="AH632" s="149" t="s">
        <v>57</v>
      </c>
      <c r="AI632" s="149" t="s">
        <v>72</v>
      </c>
      <c r="AJ632" s="149" t="s">
        <v>73</v>
      </c>
      <c r="AK632" s="149" t="s">
        <v>72</v>
      </c>
      <c r="AL632" s="149" t="s">
        <v>72</v>
      </c>
      <c r="AM632" s="149" t="s">
        <v>72</v>
      </c>
      <c r="AN632" s="149" t="s">
        <v>72</v>
      </c>
      <c r="AO632" s="149" t="s">
        <v>74</v>
      </c>
      <c r="AP632" s="149" t="s">
        <v>74</v>
      </c>
      <c r="AQ632" s="149" t="s">
        <v>74</v>
      </c>
      <c r="AR632" s="149" t="s">
        <v>74</v>
      </c>
      <c r="AS632" s="149" t="s">
        <v>74</v>
      </c>
      <c r="AT632" s="149" t="s">
        <v>74</v>
      </c>
      <c r="AU632" s="149" t="s">
        <v>74</v>
      </c>
      <c r="AV632" s="149" t="s">
        <v>74</v>
      </c>
      <c r="AW632" s="149" t="s">
        <v>74</v>
      </c>
    </row>
    <row r="633" spans="1:49" ht="13.15" customHeight="1" x14ac:dyDescent="0.25">
      <c r="A633" s="150"/>
      <c r="B633" s="150"/>
      <c r="C633" s="150"/>
      <c r="D633" s="150"/>
      <c r="E633" s="150"/>
      <c r="F633" s="150"/>
      <c r="G633" s="150"/>
      <c r="H633" s="150"/>
      <c r="I633" s="150"/>
      <c r="J633" s="150"/>
      <c r="K633" s="171"/>
      <c r="L633" s="171"/>
      <c r="M633" s="6" t="s">
        <v>75</v>
      </c>
      <c r="N633" s="6" t="s">
        <v>77</v>
      </c>
      <c r="O633" s="6" t="s">
        <v>77</v>
      </c>
      <c r="P633" s="10" t="s">
        <v>64</v>
      </c>
      <c r="Q633" s="6" t="s">
        <v>77</v>
      </c>
      <c r="R633" s="6" t="s">
        <v>77</v>
      </c>
      <c r="S633" s="6" t="s">
        <v>77</v>
      </c>
      <c r="T633" s="6" t="s">
        <v>77</v>
      </c>
      <c r="U633" s="10" t="s">
        <v>64</v>
      </c>
      <c r="V633" s="173"/>
      <c r="W633" s="176"/>
      <c r="X633" s="179"/>
      <c r="Y633" s="179"/>
      <c r="Z633" s="182"/>
      <c r="AA633" s="182"/>
      <c r="AB633" s="182"/>
      <c r="AC633" s="182"/>
      <c r="AD633" s="182"/>
      <c r="AE633" s="182"/>
      <c r="AF633" s="185"/>
      <c r="AG633" s="185"/>
      <c r="AH633" s="150"/>
      <c r="AI633" s="150"/>
      <c r="AJ633" s="150"/>
      <c r="AK633" s="150"/>
      <c r="AL633" s="150"/>
      <c r="AM633" s="150"/>
      <c r="AN633" s="150"/>
      <c r="AO633" s="150"/>
      <c r="AP633" s="150"/>
      <c r="AQ633" s="150"/>
      <c r="AR633" s="150"/>
      <c r="AS633" s="150"/>
      <c r="AT633" s="150"/>
      <c r="AU633" s="150"/>
      <c r="AV633" s="150"/>
      <c r="AW633" s="150"/>
    </row>
    <row r="634" spans="1:49" ht="13.15" customHeight="1" x14ac:dyDescent="0.25">
      <c r="A634" s="150"/>
      <c r="B634" s="150"/>
      <c r="C634" s="150"/>
      <c r="D634" s="150"/>
      <c r="E634" s="150"/>
      <c r="F634" s="150"/>
      <c r="G634" s="150"/>
      <c r="H634" s="150"/>
      <c r="I634" s="150"/>
      <c r="J634" s="150"/>
      <c r="K634" s="171"/>
      <c r="L634" s="171"/>
      <c r="M634" s="6" t="s">
        <v>75</v>
      </c>
      <c r="N634" s="6" t="s">
        <v>77</v>
      </c>
      <c r="O634" s="6" t="s">
        <v>77</v>
      </c>
      <c r="P634" s="10" t="s">
        <v>64</v>
      </c>
      <c r="Q634" s="6" t="s">
        <v>77</v>
      </c>
      <c r="R634" s="6" t="s">
        <v>77</v>
      </c>
      <c r="S634" s="6" t="s">
        <v>77</v>
      </c>
      <c r="T634" s="6" t="s">
        <v>77</v>
      </c>
      <c r="U634" s="10" t="s">
        <v>64</v>
      </c>
      <c r="V634" s="173"/>
      <c r="W634" s="176"/>
      <c r="X634" s="179"/>
      <c r="Y634" s="179"/>
      <c r="Z634" s="182"/>
      <c r="AA634" s="182"/>
      <c r="AB634" s="182"/>
      <c r="AC634" s="182"/>
      <c r="AD634" s="182"/>
      <c r="AE634" s="182"/>
      <c r="AF634" s="185"/>
      <c r="AG634" s="185"/>
      <c r="AH634" s="150"/>
      <c r="AI634" s="150"/>
      <c r="AJ634" s="150"/>
      <c r="AK634" s="150"/>
      <c r="AL634" s="150"/>
      <c r="AM634" s="150"/>
      <c r="AN634" s="150"/>
      <c r="AO634" s="150"/>
      <c r="AP634" s="150"/>
      <c r="AQ634" s="150"/>
      <c r="AR634" s="150"/>
      <c r="AS634" s="150"/>
      <c r="AT634" s="150"/>
      <c r="AU634" s="150"/>
      <c r="AV634" s="150"/>
      <c r="AW634" s="150"/>
    </row>
    <row r="635" spans="1:49" s="34" customFormat="1" ht="13.15" customHeight="1" x14ac:dyDescent="0.25">
      <c r="A635" s="151"/>
      <c r="B635" s="151"/>
      <c r="C635" s="151"/>
      <c r="D635" s="151"/>
      <c r="E635" s="151"/>
      <c r="F635" s="151"/>
      <c r="G635" s="151"/>
      <c r="H635" s="151"/>
      <c r="I635" s="151"/>
      <c r="J635" s="151"/>
      <c r="K635" s="171"/>
      <c r="L635" s="171"/>
      <c r="M635" s="6" t="s">
        <v>75</v>
      </c>
      <c r="N635" s="6" t="s">
        <v>77</v>
      </c>
      <c r="O635" s="6" t="s">
        <v>77</v>
      </c>
      <c r="P635" s="10" t="s">
        <v>64</v>
      </c>
      <c r="Q635" s="6" t="s">
        <v>77</v>
      </c>
      <c r="R635" s="6" t="s">
        <v>77</v>
      </c>
      <c r="S635" s="6" t="s">
        <v>77</v>
      </c>
      <c r="T635" s="6" t="s">
        <v>77</v>
      </c>
      <c r="U635" s="10" t="s">
        <v>64</v>
      </c>
      <c r="V635" s="174"/>
      <c r="W635" s="177"/>
      <c r="X635" s="180"/>
      <c r="Y635" s="180"/>
      <c r="Z635" s="183"/>
      <c r="AA635" s="183"/>
      <c r="AB635" s="183"/>
      <c r="AC635" s="183"/>
      <c r="AD635" s="183"/>
      <c r="AE635" s="183"/>
      <c r="AF635" s="186"/>
      <c r="AG635" s="186"/>
      <c r="AH635" s="151"/>
      <c r="AI635" s="151"/>
      <c r="AJ635" s="151"/>
      <c r="AK635" s="151"/>
      <c r="AL635" s="151"/>
      <c r="AM635" s="151"/>
      <c r="AN635" s="151"/>
      <c r="AO635" s="151"/>
      <c r="AP635" s="151"/>
      <c r="AQ635" s="151"/>
      <c r="AR635" s="151"/>
      <c r="AS635" s="151"/>
      <c r="AT635" s="151"/>
      <c r="AU635" s="151"/>
      <c r="AV635" s="151"/>
      <c r="AW635" s="151"/>
    </row>
    <row r="636" spans="1:49" ht="26.45" customHeight="1" x14ac:dyDescent="0.25">
      <c r="A636" s="149" t="s">
        <v>53</v>
      </c>
      <c r="B636" s="149" t="s">
        <v>54</v>
      </c>
      <c r="C636" s="149">
        <v>2016</v>
      </c>
      <c r="D636" s="149" t="s">
        <v>569</v>
      </c>
      <c r="E636" s="149">
        <v>362</v>
      </c>
      <c r="F636" s="149" t="s">
        <v>56</v>
      </c>
      <c r="G636" s="149" t="s">
        <v>57</v>
      </c>
      <c r="H636" s="149" t="s">
        <v>58</v>
      </c>
      <c r="I636" s="149" t="s">
        <v>58</v>
      </c>
      <c r="J636" s="149" t="s">
        <v>59</v>
      </c>
      <c r="K636" s="171" t="s">
        <v>60</v>
      </c>
      <c r="L636" s="171" t="s">
        <v>60</v>
      </c>
      <c r="M636" s="6" t="s">
        <v>61</v>
      </c>
      <c r="N636" s="6" t="s">
        <v>62</v>
      </c>
      <c r="O636" s="6" t="s">
        <v>63</v>
      </c>
      <c r="P636" s="10" t="s">
        <v>64</v>
      </c>
      <c r="Q636" s="12">
        <v>20300</v>
      </c>
      <c r="R636" s="6" t="s">
        <v>61</v>
      </c>
      <c r="S636" s="6" t="s">
        <v>62</v>
      </c>
      <c r="T636" s="6" t="s">
        <v>63</v>
      </c>
      <c r="U636" s="10" t="s">
        <v>64</v>
      </c>
      <c r="V636" s="172" t="s">
        <v>678</v>
      </c>
      <c r="W636" s="175">
        <v>42528</v>
      </c>
      <c r="X636" s="178">
        <v>17500</v>
      </c>
      <c r="Y636" s="178">
        <v>20300</v>
      </c>
      <c r="Z636" s="181" t="s">
        <v>67</v>
      </c>
      <c r="AA636" s="181" t="s">
        <v>68</v>
      </c>
      <c r="AB636" s="181" t="s">
        <v>69</v>
      </c>
      <c r="AC636" s="181" t="s">
        <v>70</v>
      </c>
      <c r="AD636" s="181" t="s">
        <v>59</v>
      </c>
      <c r="AE636" s="181" t="s">
        <v>71</v>
      </c>
      <c r="AF636" s="184">
        <v>42528</v>
      </c>
      <c r="AG636" s="184">
        <v>42529</v>
      </c>
      <c r="AH636" s="149" t="s">
        <v>57</v>
      </c>
      <c r="AI636" s="149" t="s">
        <v>72</v>
      </c>
      <c r="AJ636" s="149" t="s">
        <v>73</v>
      </c>
      <c r="AK636" s="149" t="s">
        <v>72</v>
      </c>
      <c r="AL636" s="149" t="s">
        <v>72</v>
      </c>
      <c r="AM636" s="149" t="s">
        <v>72</v>
      </c>
      <c r="AN636" s="149" t="s">
        <v>72</v>
      </c>
      <c r="AO636" s="149" t="s">
        <v>74</v>
      </c>
      <c r="AP636" s="149" t="s">
        <v>74</v>
      </c>
      <c r="AQ636" s="149" t="s">
        <v>74</v>
      </c>
      <c r="AR636" s="149" t="s">
        <v>74</v>
      </c>
      <c r="AS636" s="149" t="s">
        <v>74</v>
      </c>
      <c r="AT636" s="149" t="s">
        <v>74</v>
      </c>
      <c r="AU636" s="149" t="s">
        <v>74</v>
      </c>
      <c r="AV636" s="149" t="s">
        <v>74</v>
      </c>
      <c r="AW636" s="149" t="s">
        <v>74</v>
      </c>
    </row>
    <row r="637" spans="1:49" ht="13.15" customHeight="1" x14ac:dyDescent="0.25">
      <c r="A637" s="150"/>
      <c r="B637" s="150"/>
      <c r="C637" s="150"/>
      <c r="D637" s="150"/>
      <c r="E637" s="150"/>
      <c r="F637" s="150"/>
      <c r="G637" s="150"/>
      <c r="H637" s="150"/>
      <c r="I637" s="150"/>
      <c r="J637" s="150"/>
      <c r="K637" s="171"/>
      <c r="L637" s="171"/>
      <c r="M637" s="6" t="s">
        <v>75</v>
      </c>
      <c r="N637" s="6" t="s">
        <v>77</v>
      </c>
      <c r="O637" s="6" t="s">
        <v>77</v>
      </c>
      <c r="P637" s="10" t="s">
        <v>64</v>
      </c>
      <c r="Q637" s="6" t="s">
        <v>77</v>
      </c>
      <c r="R637" s="6" t="s">
        <v>77</v>
      </c>
      <c r="S637" s="6" t="s">
        <v>77</v>
      </c>
      <c r="T637" s="6" t="s">
        <v>77</v>
      </c>
      <c r="U637" s="10" t="s">
        <v>64</v>
      </c>
      <c r="V637" s="173"/>
      <c r="W637" s="176"/>
      <c r="X637" s="179"/>
      <c r="Y637" s="179"/>
      <c r="Z637" s="182"/>
      <c r="AA637" s="182"/>
      <c r="AB637" s="182"/>
      <c r="AC637" s="182"/>
      <c r="AD637" s="182"/>
      <c r="AE637" s="182"/>
      <c r="AF637" s="185"/>
      <c r="AG637" s="185"/>
      <c r="AH637" s="150"/>
      <c r="AI637" s="150"/>
      <c r="AJ637" s="150"/>
      <c r="AK637" s="150"/>
      <c r="AL637" s="150"/>
      <c r="AM637" s="150"/>
      <c r="AN637" s="150"/>
      <c r="AO637" s="150"/>
      <c r="AP637" s="150"/>
      <c r="AQ637" s="150"/>
      <c r="AR637" s="150"/>
      <c r="AS637" s="150"/>
      <c r="AT637" s="150"/>
      <c r="AU637" s="150"/>
      <c r="AV637" s="150"/>
      <c r="AW637" s="150"/>
    </row>
    <row r="638" spans="1:49" ht="13.15" customHeight="1" x14ac:dyDescent="0.25">
      <c r="A638" s="150"/>
      <c r="B638" s="150"/>
      <c r="C638" s="150"/>
      <c r="D638" s="150"/>
      <c r="E638" s="150"/>
      <c r="F638" s="150"/>
      <c r="G638" s="150"/>
      <c r="H638" s="150"/>
      <c r="I638" s="150"/>
      <c r="J638" s="150"/>
      <c r="K638" s="171"/>
      <c r="L638" s="171"/>
      <c r="M638" s="6" t="s">
        <v>75</v>
      </c>
      <c r="N638" s="6" t="s">
        <v>77</v>
      </c>
      <c r="O638" s="6" t="s">
        <v>77</v>
      </c>
      <c r="P638" s="10" t="s">
        <v>64</v>
      </c>
      <c r="Q638" s="6" t="s">
        <v>77</v>
      </c>
      <c r="R638" s="6" t="s">
        <v>77</v>
      </c>
      <c r="S638" s="6" t="s">
        <v>77</v>
      </c>
      <c r="T638" s="6" t="s">
        <v>77</v>
      </c>
      <c r="U638" s="10" t="s">
        <v>64</v>
      </c>
      <c r="V638" s="173"/>
      <c r="W638" s="176"/>
      <c r="X638" s="179"/>
      <c r="Y638" s="179"/>
      <c r="Z638" s="182"/>
      <c r="AA638" s="182"/>
      <c r="AB638" s="182"/>
      <c r="AC638" s="182"/>
      <c r="AD638" s="182"/>
      <c r="AE638" s="182"/>
      <c r="AF638" s="185"/>
      <c r="AG638" s="185"/>
      <c r="AH638" s="150"/>
      <c r="AI638" s="150"/>
      <c r="AJ638" s="150"/>
      <c r="AK638" s="150"/>
      <c r="AL638" s="150"/>
      <c r="AM638" s="150"/>
      <c r="AN638" s="150"/>
      <c r="AO638" s="150"/>
      <c r="AP638" s="150"/>
      <c r="AQ638" s="150"/>
      <c r="AR638" s="150"/>
      <c r="AS638" s="150"/>
      <c r="AT638" s="150"/>
      <c r="AU638" s="150"/>
      <c r="AV638" s="150"/>
      <c r="AW638" s="150"/>
    </row>
    <row r="639" spans="1:49" ht="13.15" customHeight="1" x14ac:dyDescent="0.25">
      <c r="A639" s="151"/>
      <c r="B639" s="151"/>
      <c r="C639" s="151"/>
      <c r="D639" s="151"/>
      <c r="E639" s="151"/>
      <c r="F639" s="151"/>
      <c r="G639" s="151"/>
      <c r="H639" s="151"/>
      <c r="I639" s="151"/>
      <c r="J639" s="151"/>
      <c r="K639" s="171"/>
      <c r="L639" s="171"/>
      <c r="M639" s="6" t="s">
        <v>75</v>
      </c>
      <c r="N639" s="6" t="s">
        <v>77</v>
      </c>
      <c r="O639" s="6" t="s">
        <v>77</v>
      </c>
      <c r="P639" s="10" t="s">
        <v>64</v>
      </c>
      <c r="Q639" s="6" t="s">
        <v>77</v>
      </c>
      <c r="R639" s="6" t="s">
        <v>77</v>
      </c>
      <c r="S639" s="6" t="s">
        <v>77</v>
      </c>
      <c r="T639" s="6" t="s">
        <v>77</v>
      </c>
      <c r="U639" s="10" t="s">
        <v>64</v>
      </c>
      <c r="V639" s="174"/>
      <c r="W639" s="177"/>
      <c r="X639" s="180"/>
      <c r="Y639" s="180"/>
      <c r="Z639" s="183"/>
      <c r="AA639" s="183"/>
      <c r="AB639" s="183"/>
      <c r="AC639" s="183"/>
      <c r="AD639" s="183"/>
      <c r="AE639" s="183"/>
      <c r="AF639" s="186"/>
      <c r="AG639" s="186"/>
      <c r="AH639" s="151"/>
      <c r="AI639" s="151"/>
      <c r="AJ639" s="151"/>
      <c r="AK639" s="151"/>
      <c r="AL639" s="151"/>
      <c r="AM639" s="151"/>
      <c r="AN639" s="151"/>
      <c r="AO639" s="151"/>
      <c r="AP639" s="151"/>
      <c r="AQ639" s="151"/>
      <c r="AR639" s="151"/>
      <c r="AS639" s="151"/>
      <c r="AT639" s="151"/>
      <c r="AU639" s="151"/>
      <c r="AV639" s="151"/>
      <c r="AW639" s="151"/>
    </row>
    <row r="640" spans="1:49" ht="26.45" customHeight="1" x14ac:dyDescent="0.25">
      <c r="A640" s="149" t="s">
        <v>134</v>
      </c>
      <c r="B640" s="149" t="s">
        <v>676</v>
      </c>
      <c r="C640" s="149">
        <v>2016</v>
      </c>
      <c r="D640" s="149" t="s">
        <v>656</v>
      </c>
      <c r="E640" s="149">
        <v>340</v>
      </c>
      <c r="F640" s="149" t="s">
        <v>438</v>
      </c>
      <c r="G640" s="149" t="s">
        <v>57</v>
      </c>
      <c r="H640" s="149" t="s">
        <v>58</v>
      </c>
      <c r="I640" s="149" t="s">
        <v>58</v>
      </c>
      <c r="J640" s="149" t="s">
        <v>679</v>
      </c>
      <c r="K640" s="171" t="s">
        <v>163</v>
      </c>
      <c r="L640" s="171" t="s">
        <v>163</v>
      </c>
      <c r="M640" s="6" t="s">
        <v>680</v>
      </c>
      <c r="N640" s="6" t="s">
        <v>681</v>
      </c>
      <c r="O640" s="6" t="s">
        <v>682</v>
      </c>
      <c r="P640" s="10" t="s">
        <v>64</v>
      </c>
      <c r="Q640" s="12">
        <v>3480280</v>
      </c>
      <c r="R640" s="6" t="s">
        <v>680</v>
      </c>
      <c r="S640" s="6" t="s">
        <v>681</v>
      </c>
      <c r="T640" s="6" t="s">
        <v>682</v>
      </c>
      <c r="U640" s="10" t="s">
        <v>64</v>
      </c>
      <c r="V640" s="172" t="s">
        <v>683</v>
      </c>
      <c r="W640" s="175">
        <v>42564</v>
      </c>
      <c r="X640" s="178">
        <v>3000241.38</v>
      </c>
      <c r="Y640" s="178">
        <v>3480280</v>
      </c>
      <c r="Z640" s="181" t="s">
        <v>67</v>
      </c>
      <c r="AA640" s="181" t="s">
        <v>68</v>
      </c>
      <c r="AB640" s="181" t="s">
        <v>69</v>
      </c>
      <c r="AC640" s="181" t="s">
        <v>70</v>
      </c>
      <c r="AD640" s="181" t="s">
        <v>679</v>
      </c>
      <c r="AE640" s="181" t="s">
        <v>71</v>
      </c>
      <c r="AF640" s="184">
        <v>42564</v>
      </c>
      <c r="AG640" s="184">
        <v>42576</v>
      </c>
      <c r="AH640" s="149" t="s">
        <v>57</v>
      </c>
      <c r="AI640" s="149" t="s">
        <v>72</v>
      </c>
      <c r="AJ640" s="149" t="s">
        <v>73</v>
      </c>
      <c r="AK640" s="149" t="s">
        <v>72</v>
      </c>
      <c r="AL640" s="149" t="s">
        <v>72</v>
      </c>
      <c r="AM640" s="149" t="s">
        <v>72</v>
      </c>
      <c r="AN640" s="149" t="s">
        <v>72</v>
      </c>
      <c r="AO640" s="149" t="s">
        <v>74</v>
      </c>
      <c r="AP640" s="149" t="s">
        <v>74</v>
      </c>
      <c r="AQ640" s="149" t="s">
        <v>74</v>
      </c>
      <c r="AR640" s="149" t="s">
        <v>74</v>
      </c>
      <c r="AS640" s="149" t="s">
        <v>74</v>
      </c>
      <c r="AT640" s="149" t="s">
        <v>74</v>
      </c>
      <c r="AU640" s="149" t="s">
        <v>74</v>
      </c>
      <c r="AV640" s="149" t="s">
        <v>74</v>
      </c>
      <c r="AW640" s="149" t="s">
        <v>74</v>
      </c>
    </row>
    <row r="641" spans="1:49" ht="13.15" customHeight="1" x14ac:dyDescent="0.25">
      <c r="A641" s="150"/>
      <c r="B641" s="150"/>
      <c r="C641" s="150"/>
      <c r="D641" s="150"/>
      <c r="E641" s="150"/>
      <c r="F641" s="150"/>
      <c r="G641" s="150"/>
      <c r="H641" s="150"/>
      <c r="I641" s="150"/>
      <c r="J641" s="150"/>
      <c r="K641" s="171"/>
      <c r="L641" s="171"/>
      <c r="M641" s="6" t="s">
        <v>75</v>
      </c>
      <c r="N641" s="6" t="s">
        <v>77</v>
      </c>
      <c r="O641" s="6" t="s">
        <v>77</v>
      </c>
      <c r="P641" s="10" t="s">
        <v>64</v>
      </c>
      <c r="Q641" s="6" t="s">
        <v>77</v>
      </c>
      <c r="R641" s="6" t="s">
        <v>77</v>
      </c>
      <c r="S641" s="6" t="s">
        <v>77</v>
      </c>
      <c r="T641" s="6" t="s">
        <v>77</v>
      </c>
      <c r="U641" s="10" t="s">
        <v>64</v>
      </c>
      <c r="V641" s="173"/>
      <c r="W641" s="176"/>
      <c r="X641" s="179"/>
      <c r="Y641" s="179"/>
      <c r="Z641" s="182"/>
      <c r="AA641" s="182"/>
      <c r="AB641" s="182"/>
      <c r="AC641" s="182"/>
      <c r="AD641" s="182"/>
      <c r="AE641" s="182"/>
      <c r="AF641" s="185"/>
      <c r="AG641" s="185"/>
      <c r="AH641" s="150"/>
      <c r="AI641" s="150"/>
      <c r="AJ641" s="150"/>
      <c r="AK641" s="150"/>
      <c r="AL641" s="150"/>
      <c r="AM641" s="150"/>
      <c r="AN641" s="150"/>
      <c r="AO641" s="150"/>
      <c r="AP641" s="150"/>
      <c r="AQ641" s="150"/>
      <c r="AR641" s="150"/>
      <c r="AS641" s="150"/>
      <c r="AT641" s="150"/>
      <c r="AU641" s="150"/>
      <c r="AV641" s="150"/>
      <c r="AW641" s="150"/>
    </row>
    <row r="642" spans="1:49" ht="13.15" customHeight="1" x14ac:dyDescent="0.25">
      <c r="A642" s="150"/>
      <c r="B642" s="150"/>
      <c r="C642" s="150"/>
      <c r="D642" s="150"/>
      <c r="E642" s="150"/>
      <c r="F642" s="150"/>
      <c r="G642" s="150"/>
      <c r="H642" s="150"/>
      <c r="I642" s="150"/>
      <c r="J642" s="150"/>
      <c r="K642" s="171"/>
      <c r="L642" s="171"/>
      <c r="M642" s="6" t="s">
        <v>75</v>
      </c>
      <c r="N642" s="6" t="s">
        <v>77</v>
      </c>
      <c r="O642" s="6" t="s">
        <v>77</v>
      </c>
      <c r="P642" s="10" t="s">
        <v>64</v>
      </c>
      <c r="Q642" s="6" t="s">
        <v>77</v>
      </c>
      <c r="R642" s="6" t="s">
        <v>77</v>
      </c>
      <c r="S642" s="6" t="s">
        <v>77</v>
      </c>
      <c r="T642" s="6" t="s">
        <v>77</v>
      </c>
      <c r="U642" s="10" t="s">
        <v>64</v>
      </c>
      <c r="V642" s="173"/>
      <c r="W642" s="176"/>
      <c r="X642" s="179"/>
      <c r="Y642" s="179"/>
      <c r="Z642" s="182"/>
      <c r="AA642" s="182"/>
      <c r="AB642" s="182"/>
      <c r="AC642" s="182"/>
      <c r="AD642" s="182"/>
      <c r="AE642" s="182"/>
      <c r="AF642" s="185"/>
      <c r="AG642" s="185"/>
      <c r="AH642" s="150"/>
      <c r="AI642" s="150"/>
      <c r="AJ642" s="150"/>
      <c r="AK642" s="150"/>
      <c r="AL642" s="150"/>
      <c r="AM642" s="150"/>
      <c r="AN642" s="150"/>
      <c r="AO642" s="150"/>
      <c r="AP642" s="150"/>
      <c r="AQ642" s="150"/>
      <c r="AR642" s="150"/>
      <c r="AS642" s="150"/>
      <c r="AT642" s="150"/>
      <c r="AU642" s="150"/>
      <c r="AV642" s="150"/>
      <c r="AW642" s="150"/>
    </row>
    <row r="643" spans="1:49" ht="32.25" customHeight="1" x14ac:dyDescent="0.25">
      <c r="A643" s="151"/>
      <c r="B643" s="151"/>
      <c r="C643" s="151"/>
      <c r="D643" s="151"/>
      <c r="E643" s="151"/>
      <c r="F643" s="151"/>
      <c r="G643" s="151"/>
      <c r="H643" s="151"/>
      <c r="I643" s="151"/>
      <c r="J643" s="151"/>
      <c r="K643" s="171"/>
      <c r="L643" s="171"/>
      <c r="M643" s="6" t="s">
        <v>75</v>
      </c>
      <c r="N643" s="6" t="s">
        <v>77</v>
      </c>
      <c r="O643" s="6" t="s">
        <v>77</v>
      </c>
      <c r="P643" s="10" t="s">
        <v>64</v>
      </c>
      <c r="Q643" s="6" t="s">
        <v>77</v>
      </c>
      <c r="R643" s="6" t="s">
        <v>77</v>
      </c>
      <c r="S643" s="6" t="s">
        <v>77</v>
      </c>
      <c r="T643" s="6" t="s">
        <v>77</v>
      </c>
      <c r="U643" s="10" t="s">
        <v>64</v>
      </c>
      <c r="V643" s="174"/>
      <c r="W643" s="177"/>
      <c r="X643" s="180"/>
      <c r="Y643" s="180"/>
      <c r="Z643" s="183"/>
      <c r="AA643" s="183"/>
      <c r="AB643" s="183"/>
      <c r="AC643" s="183"/>
      <c r="AD643" s="183"/>
      <c r="AE643" s="183"/>
      <c r="AF643" s="186"/>
      <c r="AG643" s="186"/>
      <c r="AH643" s="151"/>
      <c r="AI643" s="151"/>
      <c r="AJ643" s="151"/>
      <c r="AK643" s="151"/>
      <c r="AL643" s="151"/>
      <c r="AM643" s="151"/>
      <c r="AN643" s="151"/>
      <c r="AO643" s="151"/>
      <c r="AP643" s="151"/>
      <c r="AQ643" s="151"/>
      <c r="AR643" s="151"/>
      <c r="AS643" s="151"/>
      <c r="AT643" s="151"/>
      <c r="AU643" s="151"/>
      <c r="AV643" s="151"/>
      <c r="AW643" s="151"/>
    </row>
    <row r="644" spans="1:49" ht="13.15" customHeight="1" x14ac:dyDescent="0.25">
      <c r="A644" s="149" t="s">
        <v>53</v>
      </c>
      <c r="B644" s="149" t="s">
        <v>676</v>
      </c>
      <c r="C644" s="149">
        <v>2016</v>
      </c>
      <c r="D644" s="149" t="s">
        <v>656</v>
      </c>
      <c r="E644" s="149">
        <v>399</v>
      </c>
      <c r="F644" s="149" t="s">
        <v>56</v>
      </c>
      <c r="G644" s="149" t="s">
        <v>57</v>
      </c>
      <c r="H644" s="149" t="s">
        <v>58</v>
      </c>
      <c r="I644" s="149" t="s">
        <v>58</v>
      </c>
      <c r="J644" s="149" t="s">
        <v>92</v>
      </c>
      <c r="K644" s="171" t="s">
        <v>207</v>
      </c>
      <c r="L644" s="171" t="s">
        <v>207</v>
      </c>
      <c r="M644" s="6" t="s">
        <v>75</v>
      </c>
      <c r="N644" s="6" t="s">
        <v>77</v>
      </c>
      <c r="O644" s="6" t="s">
        <v>77</v>
      </c>
      <c r="P644" s="10" t="s">
        <v>684</v>
      </c>
      <c r="Q644" s="12">
        <v>25081.52</v>
      </c>
      <c r="R644" s="6" t="s">
        <v>75</v>
      </c>
      <c r="S644" s="6" t="s">
        <v>77</v>
      </c>
      <c r="T644" s="6" t="s">
        <v>77</v>
      </c>
      <c r="U644" s="10" t="s">
        <v>684</v>
      </c>
      <c r="V644" s="172" t="s">
        <v>685</v>
      </c>
      <c r="W644" s="175">
        <v>42410</v>
      </c>
      <c r="X644" s="178">
        <v>21622</v>
      </c>
      <c r="Y644" s="178">
        <v>25081.52</v>
      </c>
      <c r="Z644" s="181" t="s">
        <v>67</v>
      </c>
      <c r="AA644" s="181" t="s">
        <v>68</v>
      </c>
      <c r="AB644" s="181" t="s">
        <v>69</v>
      </c>
      <c r="AC644" s="181" t="s">
        <v>70</v>
      </c>
      <c r="AD644" s="181" t="s">
        <v>92</v>
      </c>
      <c r="AE644" s="181" t="s">
        <v>71</v>
      </c>
      <c r="AF644" s="184">
        <v>42410</v>
      </c>
      <c r="AG644" s="184">
        <v>42415</v>
      </c>
      <c r="AH644" s="149" t="s">
        <v>57</v>
      </c>
      <c r="AI644" s="149" t="s">
        <v>72</v>
      </c>
      <c r="AJ644" s="149" t="s">
        <v>73</v>
      </c>
      <c r="AK644" s="149" t="s">
        <v>72</v>
      </c>
      <c r="AL644" s="149" t="s">
        <v>72</v>
      </c>
      <c r="AM644" s="149" t="s">
        <v>72</v>
      </c>
      <c r="AN644" s="149" t="s">
        <v>72</v>
      </c>
      <c r="AO644" s="149" t="s">
        <v>74</v>
      </c>
      <c r="AP644" s="149" t="s">
        <v>74</v>
      </c>
      <c r="AQ644" s="149" t="s">
        <v>74</v>
      </c>
      <c r="AR644" s="149" t="s">
        <v>74</v>
      </c>
      <c r="AS644" s="149" t="s">
        <v>74</v>
      </c>
      <c r="AT644" s="149" t="s">
        <v>74</v>
      </c>
      <c r="AU644" s="149" t="s">
        <v>74</v>
      </c>
      <c r="AV644" s="149" t="s">
        <v>74</v>
      </c>
      <c r="AW644" s="149" t="s">
        <v>74</v>
      </c>
    </row>
    <row r="645" spans="1:49" ht="13.15" customHeight="1" x14ac:dyDescent="0.25">
      <c r="A645" s="150"/>
      <c r="B645" s="150"/>
      <c r="C645" s="150"/>
      <c r="D645" s="150"/>
      <c r="E645" s="150"/>
      <c r="F645" s="150"/>
      <c r="G645" s="150"/>
      <c r="H645" s="150"/>
      <c r="I645" s="150"/>
      <c r="J645" s="150"/>
      <c r="K645" s="171"/>
      <c r="L645" s="171"/>
      <c r="M645" s="6" t="s">
        <v>75</v>
      </c>
      <c r="N645" s="6" t="s">
        <v>77</v>
      </c>
      <c r="O645" s="6" t="s">
        <v>77</v>
      </c>
      <c r="P645" s="10" t="s">
        <v>311</v>
      </c>
      <c r="Q645" s="12">
        <v>27104.91</v>
      </c>
      <c r="R645" s="6" t="s">
        <v>77</v>
      </c>
      <c r="S645" s="6" t="s">
        <v>77</v>
      </c>
      <c r="T645" s="6" t="s">
        <v>77</v>
      </c>
      <c r="U645" s="10" t="s">
        <v>64</v>
      </c>
      <c r="V645" s="173"/>
      <c r="W645" s="176"/>
      <c r="X645" s="179"/>
      <c r="Y645" s="179"/>
      <c r="Z645" s="182"/>
      <c r="AA645" s="182"/>
      <c r="AB645" s="182"/>
      <c r="AC645" s="182"/>
      <c r="AD645" s="182"/>
      <c r="AE645" s="182"/>
      <c r="AF645" s="185"/>
      <c r="AG645" s="185"/>
      <c r="AH645" s="150"/>
      <c r="AI645" s="150"/>
      <c r="AJ645" s="150"/>
      <c r="AK645" s="150"/>
      <c r="AL645" s="150"/>
      <c r="AM645" s="150"/>
      <c r="AN645" s="150"/>
      <c r="AO645" s="150"/>
      <c r="AP645" s="150"/>
      <c r="AQ645" s="150"/>
      <c r="AR645" s="150"/>
      <c r="AS645" s="150"/>
      <c r="AT645" s="150"/>
      <c r="AU645" s="150"/>
      <c r="AV645" s="150"/>
      <c r="AW645" s="150"/>
    </row>
    <row r="646" spans="1:49" ht="13.15" customHeight="1" x14ac:dyDescent="0.25">
      <c r="A646" s="150"/>
      <c r="B646" s="150"/>
      <c r="C646" s="150"/>
      <c r="D646" s="150"/>
      <c r="E646" s="150"/>
      <c r="F646" s="150"/>
      <c r="G646" s="150"/>
      <c r="H646" s="150"/>
      <c r="I646" s="150"/>
      <c r="J646" s="150"/>
      <c r="K646" s="171"/>
      <c r="L646" s="171"/>
      <c r="M646" s="6" t="s">
        <v>518</v>
      </c>
      <c r="N646" s="6" t="s">
        <v>109</v>
      </c>
      <c r="O646" s="6" t="s">
        <v>110</v>
      </c>
      <c r="P646" s="10" t="s">
        <v>64</v>
      </c>
      <c r="Q646" s="12">
        <v>263749.52</v>
      </c>
      <c r="R646" s="6" t="s">
        <v>77</v>
      </c>
      <c r="S646" s="6" t="s">
        <v>77</v>
      </c>
      <c r="T646" s="6" t="s">
        <v>77</v>
      </c>
      <c r="U646" s="10" t="s">
        <v>64</v>
      </c>
      <c r="V646" s="173"/>
      <c r="W646" s="176"/>
      <c r="X646" s="179"/>
      <c r="Y646" s="179"/>
      <c r="Z646" s="182"/>
      <c r="AA646" s="182"/>
      <c r="AB646" s="182"/>
      <c r="AC646" s="182"/>
      <c r="AD646" s="182"/>
      <c r="AE646" s="182"/>
      <c r="AF646" s="185"/>
      <c r="AG646" s="185"/>
      <c r="AH646" s="150"/>
      <c r="AI646" s="150"/>
      <c r="AJ646" s="150"/>
      <c r="AK646" s="150"/>
      <c r="AL646" s="150"/>
      <c r="AM646" s="150"/>
      <c r="AN646" s="150"/>
      <c r="AO646" s="150"/>
      <c r="AP646" s="150"/>
      <c r="AQ646" s="150"/>
      <c r="AR646" s="150"/>
      <c r="AS646" s="150"/>
      <c r="AT646" s="150"/>
      <c r="AU646" s="150"/>
      <c r="AV646" s="150"/>
      <c r="AW646" s="150"/>
    </row>
    <row r="647" spans="1:49" ht="13.5" customHeight="1" x14ac:dyDescent="0.25">
      <c r="A647" s="151"/>
      <c r="B647" s="151"/>
      <c r="C647" s="151"/>
      <c r="D647" s="151"/>
      <c r="E647" s="151"/>
      <c r="F647" s="151"/>
      <c r="G647" s="151"/>
      <c r="H647" s="151"/>
      <c r="I647" s="151"/>
      <c r="J647" s="151"/>
      <c r="K647" s="171"/>
      <c r="L647" s="171"/>
      <c r="M647" s="6" t="s">
        <v>75</v>
      </c>
      <c r="N647" s="6" t="s">
        <v>77</v>
      </c>
      <c r="O647" s="6" t="s">
        <v>77</v>
      </c>
      <c r="P647" s="10" t="s">
        <v>64</v>
      </c>
      <c r="Q647" s="12" t="s">
        <v>77</v>
      </c>
      <c r="R647" s="6" t="s">
        <v>77</v>
      </c>
      <c r="S647" s="6" t="s">
        <v>77</v>
      </c>
      <c r="T647" s="6" t="s">
        <v>77</v>
      </c>
      <c r="U647" s="10" t="s">
        <v>64</v>
      </c>
      <c r="V647" s="174"/>
      <c r="W647" s="177"/>
      <c r="X647" s="180"/>
      <c r="Y647" s="180"/>
      <c r="Z647" s="183"/>
      <c r="AA647" s="183"/>
      <c r="AB647" s="183"/>
      <c r="AC647" s="183"/>
      <c r="AD647" s="183"/>
      <c r="AE647" s="183"/>
      <c r="AF647" s="186"/>
      <c r="AG647" s="186"/>
      <c r="AH647" s="151"/>
      <c r="AI647" s="151"/>
      <c r="AJ647" s="151"/>
      <c r="AK647" s="151"/>
      <c r="AL647" s="151"/>
      <c r="AM647" s="151"/>
      <c r="AN647" s="151"/>
      <c r="AO647" s="151"/>
      <c r="AP647" s="151"/>
      <c r="AQ647" s="151"/>
      <c r="AR647" s="151"/>
      <c r="AS647" s="151"/>
      <c r="AT647" s="151"/>
      <c r="AU647" s="151"/>
      <c r="AV647" s="151"/>
      <c r="AW647" s="151"/>
    </row>
    <row r="648" spans="1:49" ht="26.45" customHeight="1" x14ac:dyDescent="0.25">
      <c r="A648" s="149" t="s">
        <v>53</v>
      </c>
      <c r="B648" s="149" t="s">
        <v>676</v>
      </c>
      <c r="C648" s="149">
        <v>2016</v>
      </c>
      <c r="D648" s="149" t="s">
        <v>656</v>
      </c>
      <c r="E648" s="149">
        <v>379</v>
      </c>
      <c r="F648" s="149" t="s">
        <v>56</v>
      </c>
      <c r="G648" s="149" t="s">
        <v>57</v>
      </c>
      <c r="H648" s="149" t="s">
        <v>58</v>
      </c>
      <c r="I648" s="149" t="s">
        <v>58</v>
      </c>
      <c r="J648" s="149" t="s">
        <v>125</v>
      </c>
      <c r="K648" s="171" t="s">
        <v>93</v>
      </c>
      <c r="L648" s="171" t="s">
        <v>93</v>
      </c>
      <c r="M648" s="6" t="s">
        <v>75</v>
      </c>
      <c r="N648" s="6" t="s">
        <v>77</v>
      </c>
      <c r="O648" s="6" t="s">
        <v>77</v>
      </c>
      <c r="P648" s="10" t="s">
        <v>686</v>
      </c>
      <c r="Q648" s="12">
        <v>320298.94</v>
      </c>
      <c r="R648" s="6" t="s">
        <v>75</v>
      </c>
      <c r="S648" s="6" t="s">
        <v>77</v>
      </c>
      <c r="T648" s="6" t="s">
        <v>77</v>
      </c>
      <c r="U648" s="10" t="s">
        <v>686</v>
      </c>
      <c r="V648" s="172" t="s">
        <v>687</v>
      </c>
      <c r="W648" s="175">
        <v>42557</v>
      </c>
      <c r="X648" s="178">
        <v>276119.78000000003</v>
      </c>
      <c r="Y648" s="178">
        <v>320298.94</v>
      </c>
      <c r="Z648" s="181" t="s">
        <v>67</v>
      </c>
      <c r="AA648" s="181" t="s">
        <v>68</v>
      </c>
      <c r="AB648" s="181" t="s">
        <v>69</v>
      </c>
      <c r="AC648" s="181" t="s">
        <v>70</v>
      </c>
      <c r="AD648" s="181" t="s">
        <v>125</v>
      </c>
      <c r="AE648" s="181" t="s">
        <v>71</v>
      </c>
      <c r="AF648" s="184">
        <v>42557</v>
      </c>
      <c r="AG648" s="184">
        <v>42562</v>
      </c>
      <c r="AH648" s="149" t="s">
        <v>57</v>
      </c>
      <c r="AI648" s="149" t="s">
        <v>72</v>
      </c>
      <c r="AJ648" s="149" t="s">
        <v>73</v>
      </c>
      <c r="AK648" s="149" t="s">
        <v>72</v>
      </c>
      <c r="AL648" s="149" t="s">
        <v>72</v>
      </c>
      <c r="AM648" s="149" t="s">
        <v>72</v>
      </c>
      <c r="AN648" s="149" t="s">
        <v>72</v>
      </c>
      <c r="AO648" s="149" t="s">
        <v>74</v>
      </c>
      <c r="AP648" s="149" t="s">
        <v>74</v>
      </c>
      <c r="AQ648" s="149" t="s">
        <v>74</v>
      </c>
      <c r="AR648" s="149" t="s">
        <v>74</v>
      </c>
      <c r="AS648" s="149" t="s">
        <v>74</v>
      </c>
      <c r="AT648" s="149" t="s">
        <v>74</v>
      </c>
      <c r="AU648" s="149" t="s">
        <v>74</v>
      </c>
      <c r="AV648" s="149" t="s">
        <v>74</v>
      </c>
      <c r="AW648" s="149" t="s">
        <v>74</v>
      </c>
    </row>
    <row r="649" spans="1:49" ht="13.15" customHeight="1" x14ac:dyDescent="0.25">
      <c r="A649" s="150"/>
      <c r="B649" s="150"/>
      <c r="C649" s="150"/>
      <c r="D649" s="150"/>
      <c r="E649" s="150"/>
      <c r="F649" s="150"/>
      <c r="G649" s="150"/>
      <c r="H649" s="150"/>
      <c r="I649" s="150"/>
      <c r="J649" s="150"/>
      <c r="K649" s="171"/>
      <c r="L649" s="171"/>
      <c r="M649" s="6" t="s">
        <v>75</v>
      </c>
      <c r="N649" s="6" t="s">
        <v>77</v>
      </c>
      <c r="O649" s="6" t="s">
        <v>77</v>
      </c>
      <c r="P649" s="10" t="s">
        <v>175</v>
      </c>
      <c r="Q649" s="12">
        <v>327595.56</v>
      </c>
      <c r="R649" s="6" t="s">
        <v>77</v>
      </c>
      <c r="S649" s="6" t="s">
        <v>77</v>
      </c>
      <c r="T649" s="6" t="s">
        <v>77</v>
      </c>
      <c r="U649" s="10" t="s">
        <v>64</v>
      </c>
      <c r="V649" s="173"/>
      <c r="W649" s="176"/>
      <c r="X649" s="179"/>
      <c r="Y649" s="179"/>
      <c r="Z649" s="182"/>
      <c r="AA649" s="182"/>
      <c r="AB649" s="182"/>
      <c r="AC649" s="182"/>
      <c r="AD649" s="182"/>
      <c r="AE649" s="182"/>
      <c r="AF649" s="185"/>
      <c r="AG649" s="185"/>
      <c r="AH649" s="150"/>
      <c r="AI649" s="150"/>
      <c r="AJ649" s="150"/>
      <c r="AK649" s="150"/>
      <c r="AL649" s="150"/>
      <c r="AM649" s="150"/>
      <c r="AN649" s="150"/>
      <c r="AO649" s="150"/>
      <c r="AP649" s="150"/>
      <c r="AQ649" s="150"/>
      <c r="AR649" s="150"/>
      <c r="AS649" s="150"/>
      <c r="AT649" s="150"/>
      <c r="AU649" s="150"/>
      <c r="AV649" s="150"/>
      <c r="AW649" s="150"/>
    </row>
    <row r="650" spans="1:49" ht="27" x14ac:dyDescent="0.25">
      <c r="A650" s="150"/>
      <c r="B650" s="150"/>
      <c r="C650" s="150"/>
      <c r="D650" s="150"/>
      <c r="E650" s="150"/>
      <c r="F650" s="150"/>
      <c r="G650" s="150"/>
      <c r="H650" s="150"/>
      <c r="I650" s="150"/>
      <c r="J650" s="150"/>
      <c r="K650" s="171"/>
      <c r="L650" s="171"/>
      <c r="M650" s="6" t="s">
        <v>279</v>
      </c>
      <c r="N650" s="6" t="s">
        <v>280</v>
      </c>
      <c r="O650" s="6" t="s">
        <v>281</v>
      </c>
      <c r="P650" s="10" t="s">
        <v>64</v>
      </c>
      <c r="Q650" s="12">
        <v>336313</v>
      </c>
      <c r="R650" s="6" t="s">
        <v>77</v>
      </c>
      <c r="S650" s="6" t="s">
        <v>77</v>
      </c>
      <c r="T650" s="6" t="s">
        <v>77</v>
      </c>
      <c r="U650" s="10" t="s">
        <v>64</v>
      </c>
      <c r="V650" s="173"/>
      <c r="W650" s="176"/>
      <c r="X650" s="179"/>
      <c r="Y650" s="179"/>
      <c r="Z650" s="182"/>
      <c r="AA650" s="182"/>
      <c r="AB650" s="182"/>
      <c r="AC650" s="182"/>
      <c r="AD650" s="182"/>
      <c r="AE650" s="182"/>
      <c r="AF650" s="185"/>
      <c r="AG650" s="185"/>
      <c r="AH650" s="150"/>
      <c r="AI650" s="150"/>
      <c r="AJ650" s="150"/>
      <c r="AK650" s="150"/>
      <c r="AL650" s="150"/>
      <c r="AM650" s="150"/>
      <c r="AN650" s="150"/>
      <c r="AO650" s="150"/>
      <c r="AP650" s="150"/>
      <c r="AQ650" s="150"/>
      <c r="AR650" s="150"/>
      <c r="AS650" s="150"/>
      <c r="AT650" s="150"/>
      <c r="AU650" s="150"/>
      <c r="AV650" s="150"/>
      <c r="AW650" s="150"/>
    </row>
    <row r="651" spans="1:49" ht="13.15" customHeight="1" x14ac:dyDescent="0.25">
      <c r="A651" s="151"/>
      <c r="B651" s="151"/>
      <c r="C651" s="151"/>
      <c r="D651" s="151"/>
      <c r="E651" s="151"/>
      <c r="F651" s="151"/>
      <c r="G651" s="151"/>
      <c r="H651" s="151"/>
      <c r="I651" s="151"/>
      <c r="J651" s="151"/>
      <c r="K651" s="171"/>
      <c r="L651" s="171"/>
      <c r="M651" s="6" t="s">
        <v>75</v>
      </c>
      <c r="N651" s="6" t="s">
        <v>77</v>
      </c>
      <c r="O651" s="6" t="s">
        <v>77</v>
      </c>
      <c r="P651" s="10" t="s">
        <v>64</v>
      </c>
      <c r="Q651" s="6" t="s">
        <v>77</v>
      </c>
      <c r="R651" s="6" t="s">
        <v>77</v>
      </c>
      <c r="S651" s="6" t="s">
        <v>77</v>
      </c>
      <c r="T651" s="6" t="s">
        <v>77</v>
      </c>
      <c r="U651" s="10" t="s">
        <v>64</v>
      </c>
      <c r="V651" s="174"/>
      <c r="W651" s="177"/>
      <c r="X651" s="180"/>
      <c r="Y651" s="180"/>
      <c r="Z651" s="183"/>
      <c r="AA651" s="183"/>
      <c r="AB651" s="183"/>
      <c r="AC651" s="183"/>
      <c r="AD651" s="183"/>
      <c r="AE651" s="183"/>
      <c r="AF651" s="186"/>
      <c r="AG651" s="186"/>
      <c r="AH651" s="151"/>
      <c r="AI651" s="151"/>
      <c r="AJ651" s="151"/>
      <c r="AK651" s="151"/>
      <c r="AL651" s="151"/>
      <c r="AM651" s="151"/>
      <c r="AN651" s="151"/>
      <c r="AO651" s="151"/>
      <c r="AP651" s="151"/>
      <c r="AQ651" s="151"/>
      <c r="AR651" s="151"/>
      <c r="AS651" s="151"/>
      <c r="AT651" s="151"/>
      <c r="AU651" s="151"/>
      <c r="AV651" s="151"/>
      <c r="AW651" s="151"/>
    </row>
    <row r="652" spans="1:49" ht="26.45" customHeight="1" x14ac:dyDescent="0.25">
      <c r="A652" s="149" t="s">
        <v>53</v>
      </c>
      <c r="B652" s="149" t="s">
        <v>676</v>
      </c>
      <c r="C652" s="149">
        <v>2016</v>
      </c>
      <c r="D652" s="149" t="s">
        <v>656</v>
      </c>
      <c r="E652" s="149">
        <v>328</v>
      </c>
      <c r="F652" s="149" t="s">
        <v>56</v>
      </c>
      <c r="G652" s="149" t="s">
        <v>57</v>
      </c>
      <c r="H652" s="149" t="s">
        <v>58</v>
      </c>
      <c r="I652" s="149" t="s">
        <v>58</v>
      </c>
      <c r="J652" s="149" t="s">
        <v>125</v>
      </c>
      <c r="K652" s="171" t="s">
        <v>93</v>
      </c>
      <c r="L652" s="171" t="s">
        <v>93</v>
      </c>
      <c r="M652" s="6" t="s">
        <v>75</v>
      </c>
      <c r="N652" s="6" t="s">
        <v>77</v>
      </c>
      <c r="O652" s="6" t="s">
        <v>77</v>
      </c>
      <c r="P652" s="10" t="s">
        <v>175</v>
      </c>
      <c r="Q652" s="12">
        <v>317012.75</v>
      </c>
      <c r="R652" s="6" t="s">
        <v>75</v>
      </c>
      <c r="S652" s="6" t="s">
        <v>77</v>
      </c>
      <c r="T652" s="6" t="s">
        <v>77</v>
      </c>
      <c r="U652" s="10" t="s">
        <v>175</v>
      </c>
      <c r="V652" s="172" t="s">
        <v>688</v>
      </c>
      <c r="W652" s="175">
        <v>42566</v>
      </c>
      <c r="X652" s="178">
        <v>273286.86</v>
      </c>
      <c r="Y652" s="178">
        <v>317012.75</v>
      </c>
      <c r="Z652" s="181" t="s">
        <v>67</v>
      </c>
      <c r="AA652" s="181" t="s">
        <v>68</v>
      </c>
      <c r="AB652" s="181" t="s">
        <v>69</v>
      </c>
      <c r="AC652" s="181" t="s">
        <v>70</v>
      </c>
      <c r="AD652" s="181" t="s">
        <v>125</v>
      </c>
      <c r="AE652" s="181" t="s">
        <v>71</v>
      </c>
      <c r="AF652" s="184">
        <v>42566</v>
      </c>
      <c r="AG652" s="184">
        <v>42583</v>
      </c>
      <c r="AH652" s="149" t="s">
        <v>57</v>
      </c>
      <c r="AI652" s="149" t="s">
        <v>72</v>
      </c>
      <c r="AJ652" s="149" t="s">
        <v>73</v>
      </c>
      <c r="AK652" s="149" t="s">
        <v>72</v>
      </c>
      <c r="AL652" s="149" t="s">
        <v>72</v>
      </c>
      <c r="AM652" s="149" t="s">
        <v>72</v>
      </c>
      <c r="AN652" s="149" t="s">
        <v>72</v>
      </c>
      <c r="AO652" s="149" t="s">
        <v>74</v>
      </c>
      <c r="AP652" s="149" t="s">
        <v>74</v>
      </c>
      <c r="AQ652" s="149" t="s">
        <v>74</v>
      </c>
      <c r="AR652" s="149" t="s">
        <v>74</v>
      </c>
      <c r="AS652" s="149" t="s">
        <v>74</v>
      </c>
      <c r="AT652" s="149" t="s">
        <v>74</v>
      </c>
      <c r="AU652" s="149" t="s">
        <v>74</v>
      </c>
      <c r="AV652" s="149" t="s">
        <v>74</v>
      </c>
      <c r="AW652" s="149" t="s">
        <v>74</v>
      </c>
    </row>
    <row r="653" spans="1:49" ht="26.45" customHeight="1" x14ac:dyDescent="0.25">
      <c r="A653" s="150"/>
      <c r="B653" s="150"/>
      <c r="C653" s="150"/>
      <c r="D653" s="150"/>
      <c r="E653" s="150"/>
      <c r="F653" s="150"/>
      <c r="G653" s="150"/>
      <c r="H653" s="150"/>
      <c r="I653" s="150"/>
      <c r="J653" s="150"/>
      <c r="K653" s="171"/>
      <c r="L653" s="171"/>
      <c r="M653" s="6" t="s">
        <v>75</v>
      </c>
      <c r="N653" s="6" t="s">
        <v>77</v>
      </c>
      <c r="O653" s="6" t="s">
        <v>77</v>
      </c>
      <c r="P653" s="10" t="s">
        <v>689</v>
      </c>
      <c r="Q653" s="12">
        <v>326522.65999999997</v>
      </c>
      <c r="R653" s="6" t="s">
        <v>77</v>
      </c>
      <c r="S653" s="6" t="s">
        <v>77</v>
      </c>
      <c r="T653" s="6" t="s">
        <v>77</v>
      </c>
      <c r="U653" s="10" t="s">
        <v>64</v>
      </c>
      <c r="V653" s="173"/>
      <c r="W653" s="176"/>
      <c r="X653" s="179"/>
      <c r="Y653" s="179"/>
      <c r="Z653" s="182"/>
      <c r="AA653" s="182"/>
      <c r="AB653" s="182"/>
      <c r="AC653" s="182"/>
      <c r="AD653" s="182"/>
      <c r="AE653" s="182"/>
      <c r="AF653" s="185"/>
      <c r="AG653" s="185"/>
      <c r="AH653" s="150"/>
      <c r="AI653" s="150"/>
      <c r="AJ653" s="150"/>
      <c r="AK653" s="150"/>
      <c r="AL653" s="150"/>
      <c r="AM653" s="150"/>
      <c r="AN653" s="150"/>
      <c r="AO653" s="150"/>
      <c r="AP653" s="150"/>
      <c r="AQ653" s="150"/>
      <c r="AR653" s="150"/>
      <c r="AS653" s="150"/>
      <c r="AT653" s="150"/>
      <c r="AU653" s="150"/>
      <c r="AV653" s="150"/>
      <c r="AW653" s="150"/>
    </row>
    <row r="654" spans="1:49" ht="13.15" customHeight="1" x14ac:dyDescent="0.25">
      <c r="A654" s="150"/>
      <c r="B654" s="150"/>
      <c r="C654" s="150"/>
      <c r="D654" s="150"/>
      <c r="E654" s="150"/>
      <c r="F654" s="150"/>
      <c r="G654" s="150"/>
      <c r="H654" s="150"/>
      <c r="I654" s="150"/>
      <c r="J654" s="150"/>
      <c r="K654" s="171"/>
      <c r="L654" s="171"/>
      <c r="M654" s="6" t="s">
        <v>75</v>
      </c>
      <c r="N654" s="6" t="s">
        <v>77</v>
      </c>
      <c r="O654" s="6" t="s">
        <v>77</v>
      </c>
      <c r="P654" s="10" t="s">
        <v>112</v>
      </c>
      <c r="Q654" s="12">
        <v>332863.69</v>
      </c>
      <c r="R654" s="6" t="s">
        <v>77</v>
      </c>
      <c r="S654" s="6" t="s">
        <v>77</v>
      </c>
      <c r="T654" s="6" t="s">
        <v>77</v>
      </c>
      <c r="U654" s="10" t="s">
        <v>64</v>
      </c>
      <c r="V654" s="173"/>
      <c r="W654" s="176"/>
      <c r="X654" s="179"/>
      <c r="Y654" s="179"/>
      <c r="Z654" s="182"/>
      <c r="AA654" s="182"/>
      <c r="AB654" s="182"/>
      <c r="AC654" s="182"/>
      <c r="AD654" s="182"/>
      <c r="AE654" s="182"/>
      <c r="AF654" s="185"/>
      <c r="AG654" s="185"/>
      <c r="AH654" s="150"/>
      <c r="AI654" s="150"/>
      <c r="AJ654" s="150"/>
      <c r="AK654" s="150"/>
      <c r="AL654" s="150"/>
      <c r="AM654" s="150"/>
      <c r="AN654" s="150"/>
      <c r="AO654" s="150"/>
      <c r="AP654" s="150"/>
      <c r="AQ654" s="150"/>
      <c r="AR654" s="150"/>
      <c r="AS654" s="150"/>
      <c r="AT654" s="150"/>
      <c r="AU654" s="150"/>
      <c r="AV654" s="150"/>
      <c r="AW654" s="150"/>
    </row>
    <row r="655" spans="1:49" ht="13.15" customHeight="1" x14ac:dyDescent="0.25">
      <c r="A655" s="151"/>
      <c r="B655" s="151"/>
      <c r="C655" s="151"/>
      <c r="D655" s="151"/>
      <c r="E655" s="151"/>
      <c r="F655" s="151"/>
      <c r="G655" s="151"/>
      <c r="H655" s="151"/>
      <c r="I655" s="151"/>
      <c r="J655" s="151"/>
      <c r="K655" s="171"/>
      <c r="L655" s="171"/>
      <c r="M655" s="6" t="s">
        <v>75</v>
      </c>
      <c r="N655" s="6" t="s">
        <v>77</v>
      </c>
      <c r="O655" s="6" t="s">
        <v>77</v>
      </c>
      <c r="P655" s="10" t="s">
        <v>64</v>
      </c>
      <c r="Q655" s="6" t="s">
        <v>77</v>
      </c>
      <c r="R655" s="6" t="s">
        <v>77</v>
      </c>
      <c r="S655" s="6" t="s">
        <v>77</v>
      </c>
      <c r="T655" s="6" t="s">
        <v>77</v>
      </c>
      <c r="U655" s="10" t="s">
        <v>64</v>
      </c>
      <c r="V655" s="174"/>
      <c r="W655" s="177"/>
      <c r="X655" s="180"/>
      <c r="Y655" s="180"/>
      <c r="Z655" s="183"/>
      <c r="AA655" s="183"/>
      <c r="AB655" s="183"/>
      <c r="AC655" s="183"/>
      <c r="AD655" s="183"/>
      <c r="AE655" s="183"/>
      <c r="AF655" s="186"/>
      <c r="AG655" s="186"/>
      <c r="AH655" s="151"/>
      <c r="AI655" s="151"/>
      <c r="AJ655" s="151"/>
      <c r="AK655" s="151"/>
      <c r="AL655" s="151"/>
      <c r="AM655" s="151"/>
      <c r="AN655" s="151"/>
      <c r="AO655" s="151"/>
      <c r="AP655" s="151"/>
      <c r="AQ655" s="151"/>
      <c r="AR655" s="151"/>
      <c r="AS655" s="151"/>
      <c r="AT655" s="151"/>
      <c r="AU655" s="151"/>
      <c r="AV655" s="151"/>
      <c r="AW655" s="151"/>
    </row>
    <row r="656" spans="1:49" ht="13.15" customHeight="1" x14ac:dyDescent="0.25">
      <c r="A656" s="149" t="s">
        <v>53</v>
      </c>
      <c r="B656" s="149" t="s">
        <v>676</v>
      </c>
      <c r="C656" s="149">
        <v>2016</v>
      </c>
      <c r="D656" s="149" t="s">
        <v>227</v>
      </c>
      <c r="E656" s="149">
        <v>382</v>
      </c>
      <c r="F656" s="149" t="s">
        <v>56</v>
      </c>
      <c r="G656" s="149" t="s">
        <v>57</v>
      </c>
      <c r="H656" s="149" t="s">
        <v>58</v>
      </c>
      <c r="I656" s="149" t="s">
        <v>58</v>
      </c>
      <c r="J656" s="149" t="s">
        <v>92</v>
      </c>
      <c r="K656" s="171" t="s">
        <v>207</v>
      </c>
      <c r="L656" s="171" t="s">
        <v>207</v>
      </c>
      <c r="M656" s="6" t="s">
        <v>75</v>
      </c>
      <c r="N656" s="6" t="s">
        <v>77</v>
      </c>
      <c r="O656" s="6" t="s">
        <v>77</v>
      </c>
      <c r="P656" s="10" t="s">
        <v>436</v>
      </c>
      <c r="Q656" s="12">
        <v>42363.199999999997</v>
      </c>
      <c r="R656" s="6" t="s">
        <v>75</v>
      </c>
      <c r="S656" s="6" t="s">
        <v>77</v>
      </c>
      <c r="T656" s="6" t="s">
        <v>77</v>
      </c>
      <c r="U656" s="10" t="s">
        <v>436</v>
      </c>
      <c r="V656" s="172" t="s">
        <v>690</v>
      </c>
      <c r="W656" s="175">
        <v>42440</v>
      </c>
      <c r="X656" s="178">
        <v>36520</v>
      </c>
      <c r="Y656" s="178">
        <v>42363.199999999997</v>
      </c>
      <c r="Z656" s="181" t="s">
        <v>67</v>
      </c>
      <c r="AA656" s="181" t="s">
        <v>68</v>
      </c>
      <c r="AB656" s="181" t="s">
        <v>69</v>
      </c>
      <c r="AC656" s="181" t="s">
        <v>70</v>
      </c>
      <c r="AD656" s="181" t="s">
        <v>92</v>
      </c>
      <c r="AE656" s="181" t="s">
        <v>71</v>
      </c>
      <c r="AF656" s="184">
        <v>42440</v>
      </c>
      <c r="AG656" s="184">
        <v>42457</v>
      </c>
      <c r="AH656" s="149" t="s">
        <v>57</v>
      </c>
      <c r="AI656" s="149" t="s">
        <v>72</v>
      </c>
      <c r="AJ656" s="149" t="s">
        <v>73</v>
      </c>
      <c r="AK656" s="149" t="s">
        <v>72</v>
      </c>
      <c r="AL656" s="149" t="s">
        <v>72</v>
      </c>
      <c r="AM656" s="149" t="s">
        <v>72</v>
      </c>
      <c r="AN656" s="149" t="s">
        <v>72</v>
      </c>
      <c r="AO656" s="149" t="s">
        <v>74</v>
      </c>
      <c r="AP656" s="149" t="s">
        <v>74</v>
      </c>
      <c r="AQ656" s="149" t="s">
        <v>74</v>
      </c>
      <c r="AR656" s="149" t="s">
        <v>74</v>
      </c>
      <c r="AS656" s="149" t="s">
        <v>74</v>
      </c>
      <c r="AT656" s="149" t="s">
        <v>74</v>
      </c>
      <c r="AU656" s="149" t="s">
        <v>74</v>
      </c>
      <c r="AV656" s="149" t="s">
        <v>74</v>
      </c>
      <c r="AW656" s="149" t="s">
        <v>74</v>
      </c>
    </row>
    <row r="657" spans="1:49" ht="13.15" customHeight="1" x14ac:dyDescent="0.25">
      <c r="A657" s="150"/>
      <c r="B657" s="150"/>
      <c r="C657" s="150"/>
      <c r="D657" s="150"/>
      <c r="E657" s="150"/>
      <c r="F657" s="150"/>
      <c r="G657" s="150"/>
      <c r="H657" s="150"/>
      <c r="I657" s="150"/>
      <c r="J657" s="150"/>
      <c r="K657" s="171"/>
      <c r="L657" s="171"/>
      <c r="M657" s="6" t="s">
        <v>75</v>
      </c>
      <c r="N657" s="6" t="s">
        <v>77</v>
      </c>
      <c r="O657" s="6" t="s">
        <v>77</v>
      </c>
      <c r="P657" s="10" t="s">
        <v>311</v>
      </c>
      <c r="Q657" s="12">
        <v>44545.16</v>
      </c>
      <c r="R657" s="6" t="s">
        <v>77</v>
      </c>
      <c r="S657" s="6" t="s">
        <v>77</v>
      </c>
      <c r="T657" s="6" t="s">
        <v>77</v>
      </c>
      <c r="U657" s="10" t="s">
        <v>64</v>
      </c>
      <c r="V657" s="173"/>
      <c r="W657" s="176"/>
      <c r="X657" s="179"/>
      <c r="Y657" s="179"/>
      <c r="Z657" s="182"/>
      <c r="AA657" s="182"/>
      <c r="AB657" s="182"/>
      <c r="AC657" s="182"/>
      <c r="AD657" s="182"/>
      <c r="AE657" s="182"/>
      <c r="AF657" s="185"/>
      <c r="AG657" s="185"/>
      <c r="AH657" s="150"/>
      <c r="AI657" s="150"/>
      <c r="AJ657" s="150"/>
      <c r="AK657" s="150"/>
      <c r="AL657" s="150"/>
      <c r="AM657" s="150"/>
      <c r="AN657" s="150"/>
      <c r="AO657" s="150"/>
      <c r="AP657" s="150"/>
      <c r="AQ657" s="150"/>
      <c r="AR657" s="150"/>
      <c r="AS657" s="150"/>
      <c r="AT657" s="150"/>
      <c r="AU657" s="150"/>
      <c r="AV657" s="150"/>
      <c r="AW657" s="150"/>
    </row>
    <row r="658" spans="1:49" ht="13.15" customHeight="1" x14ac:dyDescent="0.25">
      <c r="A658" s="150"/>
      <c r="B658" s="150"/>
      <c r="C658" s="150"/>
      <c r="D658" s="150"/>
      <c r="E658" s="150"/>
      <c r="F658" s="150"/>
      <c r="G658" s="150"/>
      <c r="H658" s="150"/>
      <c r="I658" s="150"/>
      <c r="J658" s="150"/>
      <c r="K658" s="171"/>
      <c r="L658" s="171"/>
      <c r="M658" s="6" t="s">
        <v>518</v>
      </c>
      <c r="N658" s="6" t="s">
        <v>109</v>
      </c>
      <c r="O658" s="6" t="s">
        <v>110</v>
      </c>
      <c r="P658" s="10" t="s">
        <v>64</v>
      </c>
      <c r="Q658" s="12">
        <v>43694.879999999997</v>
      </c>
      <c r="R658" s="6" t="s">
        <v>77</v>
      </c>
      <c r="S658" s="6" t="s">
        <v>77</v>
      </c>
      <c r="T658" s="6" t="s">
        <v>77</v>
      </c>
      <c r="U658" s="10" t="s">
        <v>64</v>
      </c>
      <c r="V658" s="173"/>
      <c r="W658" s="176"/>
      <c r="X658" s="179"/>
      <c r="Y658" s="179"/>
      <c r="Z658" s="182"/>
      <c r="AA658" s="182"/>
      <c r="AB658" s="182"/>
      <c r="AC658" s="182"/>
      <c r="AD658" s="182"/>
      <c r="AE658" s="182"/>
      <c r="AF658" s="185"/>
      <c r="AG658" s="185"/>
      <c r="AH658" s="150"/>
      <c r="AI658" s="150"/>
      <c r="AJ658" s="150"/>
      <c r="AK658" s="150"/>
      <c r="AL658" s="150"/>
      <c r="AM658" s="150"/>
      <c r="AN658" s="150"/>
      <c r="AO658" s="150"/>
      <c r="AP658" s="150"/>
      <c r="AQ658" s="150"/>
      <c r="AR658" s="150"/>
      <c r="AS658" s="150"/>
      <c r="AT658" s="150"/>
      <c r="AU658" s="150"/>
      <c r="AV658" s="150"/>
      <c r="AW658" s="150"/>
    </row>
    <row r="659" spans="1:49" ht="27" x14ac:dyDescent="0.25">
      <c r="A659" s="151"/>
      <c r="B659" s="151"/>
      <c r="C659" s="151"/>
      <c r="D659" s="151"/>
      <c r="E659" s="151"/>
      <c r="F659" s="151"/>
      <c r="G659" s="151"/>
      <c r="H659" s="151"/>
      <c r="I659" s="151"/>
      <c r="J659" s="151"/>
      <c r="K659" s="171"/>
      <c r="L659" s="171"/>
      <c r="M659" s="6" t="s">
        <v>75</v>
      </c>
      <c r="N659" s="6" t="s">
        <v>77</v>
      </c>
      <c r="O659" s="6" t="s">
        <v>77</v>
      </c>
      <c r="P659" s="10" t="s">
        <v>64</v>
      </c>
      <c r="Q659" s="6" t="s">
        <v>77</v>
      </c>
      <c r="R659" s="6" t="s">
        <v>77</v>
      </c>
      <c r="S659" s="6" t="s">
        <v>77</v>
      </c>
      <c r="T659" s="6" t="s">
        <v>77</v>
      </c>
      <c r="U659" s="10" t="s">
        <v>64</v>
      </c>
      <c r="V659" s="174"/>
      <c r="W659" s="177"/>
      <c r="X659" s="180"/>
      <c r="Y659" s="180"/>
      <c r="Z659" s="183"/>
      <c r="AA659" s="183"/>
      <c r="AB659" s="183"/>
      <c r="AC659" s="183"/>
      <c r="AD659" s="183"/>
      <c r="AE659" s="183"/>
      <c r="AF659" s="186"/>
      <c r="AG659" s="186"/>
      <c r="AH659" s="151"/>
      <c r="AI659" s="151"/>
      <c r="AJ659" s="151"/>
      <c r="AK659" s="151"/>
      <c r="AL659" s="151"/>
      <c r="AM659" s="151"/>
      <c r="AN659" s="151"/>
      <c r="AO659" s="151"/>
      <c r="AP659" s="151"/>
      <c r="AQ659" s="151"/>
      <c r="AR659" s="151"/>
      <c r="AS659" s="151"/>
      <c r="AT659" s="151"/>
      <c r="AU659" s="151"/>
      <c r="AV659" s="151"/>
      <c r="AW659" s="151"/>
    </row>
    <row r="660" spans="1:49" ht="13.15" customHeight="1" x14ac:dyDescent="0.25">
      <c r="A660" s="149" t="s">
        <v>134</v>
      </c>
      <c r="B660" s="149" t="s">
        <v>676</v>
      </c>
      <c r="C660" s="149">
        <v>2016</v>
      </c>
      <c r="D660" s="149" t="s">
        <v>656</v>
      </c>
      <c r="E660" s="149">
        <v>360</v>
      </c>
      <c r="F660" s="149" t="s">
        <v>438</v>
      </c>
      <c r="G660" s="149" t="s">
        <v>57</v>
      </c>
      <c r="H660" s="149" t="s">
        <v>58</v>
      </c>
      <c r="I660" s="149" t="s">
        <v>58</v>
      </c>
      <c r="J660" s="149" t="s">
        <v>558</v>
      </c>
      <c r="K660" s="171" t="s">
        <v>93</v>
      </c>
      <c r="L660" s="171" t="s">
        <v>93</v>
      </c>
      <c r="M660" s="84" t="s">
        <v>75</v>
      </c>
      <c r="N660" s="84" t="s">
        <v>77</v>
      </c>
      <c r="O660" s="84" t="s">
        <v>77</v>
      </c>
      <c r="P660" s="83" t="s">
        <v>559</v>
      </c>
      <c r="Q660" s="12">
        <v>2533440</v>
      </c>
      <c r="R660" s="84" t="s">
        <v>75</v>
      </c>
      <c r="S660" s="84" t="s">
        <v>77</v>
      </c>
      <c r="T660" s="84" t="s">
        <v>77</v>
      </c>
      <c r="U660" s="83" t="s">
        <v>559</v>
      </c>
      <c r="V660" s="149" t="s">
        <v>1101</v>
      </c>
      <c r="W660" s="175">
        <v>42565</v>
      </c>
      <c r="X660" s="178">
        <v>2184000</v>
      </c>
      <c r="Y660" s="178">
        <v>2533440</v>
      </c>
      <c r="Z660" s="181" t="s">
        <v>67</v>
      </c>
      <c r="AA660" s="181" t="s">
        <v>68</v>
      </c>
      <c r="AB660" s="181" t="s">
        <v>69</v>
      </c>
      <c r="AC660" s="181" t="s">
        <v>70</v>
      </c>
      <c r="AD660" s="181" t="s">
        <v>558</v>
      </c>
      <c r="AE660" s="181" t="s">
        <v>71</v>
      </c>
      <c r="AF660" s="184">
        <v>42565</v>
      </c>
      <c r="AG660" s="184">
        <v>42575</v>
      </c>
      <c r="AH660" s="149" t="s">
        <v>57</v>
      </c>
      <c r="AI660" s="149" t="s">
        <v>72</v>
      </c>
      <c r="AJ660" s="149" t="s">
        <v>888</v>
      </c>
      <c r="AK660" s="149" t="s">
        <v>1100</v>
      </c>
      <c r="AL660" s="181" t="s">
        <v>1102</v>
      </c>
      <c r="AM660" s="229">
        <v>42565</v>
      </c>
      <c r="AN660" s="149" t="s">
        <v>57</v>
      </c>
      <c r="AO660" s="149" t="s">
        <v>74</v>
      </c>
      <c r="AP660" s="149" t="s">
        <v>74</v>
      </c>
      <c r="AQ660" s="149" t="s">
        <v>74</v>
      </c>
      <c r="AR660" s="149" t="s">
        <v>74</v>
      </c>
      <c r="AS660" s="149" t="s">
        <v>74</v>
      </c>
      <c r="AT660" s="149" t="s">
        <v>74</v>
      </c>
      <c r="AU660" s="149" t="s">
        <v>74</v>
      </c>
      <c r="AV660" s="149" t="s">
        <v>74</v>
      </c>
      <c r="AW660" s="149" t="s">
        <v>74</v>
      </c>
    </row>
    <row r="661" spans="1:49" ht="13.15" customHeight="1" x14ac:dyDescent="0.25">
      <c r="A661" s="150"/>
      <c r="B661" s="150"/>
      <c r="C661" s="150"/>
      <c r="D661" s="150"/>
      <c r="E661" s="150"/>
      <c r="F661" s="150"/>
      <c r="G661" s="150"/>
      <c r="H661" s="150"/>
      <c r="I661" s="150"/>
      <c r="J661" s="150"/>
      <c r="K661" s="171"/>
      <c r="L661" s="171"/>
      <c r="M661" s="84" t="s">
        <v>75</v>
      </c>
      <c r="N661" s="84" t="s">
        <v>77</v>
      </c>
      <c r="O661" s="84" t="s">
        <v>77</v>
      </c>
      <c r="P661" s="83" t="s">
        <v>64</v>
      </c>
      <c r="Q661" s="84" t="s">
        <v>77</v>
      </c>
      <c r="R661" s="84" t="s">
        <v>77</v>
      </c>
      <c r="S661" s="84" t="s">
        <v>77</v>
      </c>
      <c r="T661" s="84" t="s">
        <v>77</v>
      </c>
      <c r="U661" s="83" t="s">
        <v>64</v>
      </c>
      <c r="V661" s="150"/>
      <c r="W661" s="176"/>
      <c r="X661" s="179"/>
      <c r="Y661" s="179"/>
      <c r="Z661" s="182"/>
      <c r="AA661" s="182"/>
      <c r="AB661" s="182"/>
      <c r="AC661" s="182"/>
      <c r="AD661" s="182"/>
      <c r="AE661" s="182"/>
      <c r="AF661" s="185"/>
      <c r="AG661" s="185"/>
      <c r="AH661" s="150"/>
      <c r="AI661" s="150"/>
      <c r="AJ661" s="150"/>
      <c r="AK661" s="150"/>
      <c r="AL661" s="182"/>
      <c r="AM661" s="230"/>
      <c r="AN661" s="150"/>
      <c r="AO661" s="150"/>
      <c r="AP661" s="150"/>
      <c r="AQ661" s="150"/>
      <c r="AR661" s="150"/>
      <c r="AS661" s="150"/>
      <c r="AT661" s="150"/>
      <c r="AU661" s="150"/>
      <c r="AV661" s="150"/>
      <c r="AW661" s="150"/>
    </row>
    <row r="662" spans="1:49" ht="13.15" customHeight="1" x14ac:dyDescent="0.25">
      <c r="A662" s="150"/>
      <c r="B662" s="150"/>
      <c r="C662" s="150"/>
      <c r="D662" s="150"/>
      <c r="E662" s="150"/>
      <c r="F662" s="150"/>
      <c r="G662" s="150"/>
      <c r="H662" s="150"/>
      <c r="I662" s="150"/>
      <c r="J662" s="150"/>
      <c r="K662" s="171"/>
      <c r="L662" s="171"/>
      <c r="M662" s="84" t="s">
        <v>75</v>
      </c>
      <c r="N662" s="84" t="s">
        <v>77</v>
      </c>
      <c r="O662" s="84" t="s">
        <v>77</v>
      </c>
      <c r="P662" s="83" t="s">
        <v>64</v>
      </c>
      <c r="Q662" s="84" t="s">
        <v>77</v>
      </c>
      <c r="R662" s="84" t="s">
        <v>77</v>
      </c>
      <c r="S662" s="84" t="s">
        <v>77</v>
      </c>
      <c r="T662" s="84" t="s">
        <v>77</v>
      </c>
      <c r="U662" s="83" t="s">
        <v>64</v>
      </c>
      <c r="V662" s="150"/>
      <c r="W662" s="176"/>
      <c r="X662" s="179"/>
      <c r="Y662" s="179"/>
      <c r="Z662" s="182"/>
      <c r="AA662" s="182"/>
      <c r="AB662" s="182"/>
      <c r="AC662" s="182"/>
      <c r="AD662" s="182"/>
      <c r="AE662" s="182"/>
      <c r="AF662" s="185"/>
      <c r="AG662" s="185"/>
      <c r="AH662" s="150"/>
      <c r="AI662" s="150"/>
      <c r="AJ662" s="150"/>
      <c r="AK662" s="150"/>
      <c r="AL662" s="182"/>
      <c r="AM662" s="230"/>
      <c r="AN662" s="150"/>
      <c r="AO662" s="150"/>
      <c r="AP662" s="150"/>
      <c r="AQ662" s="150"/>
      <c r="AR662" s="150"/>
      <c r="AS662" s="150"/>
      <c r="AT662" s="150"/>
      <c r="AU662" s="150"/>
      <c r="AV662" s="150"/>
      <c r="AW662" s="150"/>
    </row>
    <row r="663" spans="1:49" ht="27" x14ac:dyDescent="0.25">
      <c r="A663" s="151"/>
      <c r="B663" s="151"/>
      <c r="C663" s="151"/>
      <c r="D663" s="151"/>
      <c r="E663" s="151"/>
      <c r="F663" s="151"/>
      <c r="G663" s="151"/>
      <c r="H663" s="151"/>
      <c r="I663" s="151"/>
      <c r="J663" s="151"/>
      <c r="K663" s="171"/>
      <c r="L663" s="171"/>
      <c r="M663" s="84" t="s">
        <v>75</v>
      </c>
      <c r="N663" s="84" t="s">
        <v>77</v>
      </c>
      <c r="O663" s="84" t="s">
        <v>77</v>
      </c>
      <c r="P663" s="83" t="s">
        <v>64</v>
      </c>
      <c r="Q663" s="84" t="s">
        <v>77</v>
      </c>
      <c r="R663" s="84" t="s">
        <v>77</v>
      </c>
      <c r="S663" s="84" t="s">
        <v>77</v>
      </c>
      <c r="T663" s="84" t="s">
        <v>77</v>
      </c>
      <c r="U663" s="83" t="s">
        <v>64</v>
      </c>
      <c r="V663" s="151"/>
      <c r="W663" s="177"/>
      <c r="X663" s="180"/>
      <c r="Y663" s="180"/>
      <c r="Z663" s="183"/>
      <c r="AA663" s="183"/>
      <c r="AB663" s="183"/>
      <c r="AC663" s="183"/>
      <c r="AD663" s="183"/>
      <c r="AE663" s="183"/>
      <c r="AF663" s="186"/>
      <c r="AG663" s="186"/>
      <c r="AH663" s="151"/>
      <c r="AI663" s="151"/>
      <c r="AJ663" s="151"/>
      <c r="AK663" s="151"/>
      <c r="AL663" s="183"/>
      <c r="AM663" s="231"/>
      <c r="AN663" s="151"/>
      <c r="AO663" s="151"/>
      <c r="AP663" s="151"/>
      <c r="AQ663" s="151"/>
      <c r="AR663" s="151"/>
      <c r="AS663" s="151"/>
      <c r="AT663" s="151"/>
      <c r="AU663" s="151"/>
      <c r="AV663" s="151"/>
      <c r="AW663" s="151"/>
    </row>
    <row r="664" spans="1:49" ht="26.45" customHeight="1" x14ac:dyDescent="0.25">
      <c r="A664" s="149" t="s">
        <v>53</v>
      </c>
      <c r="B664" s="149" t="s">
        <v>54</v>
      </c>
      <c r="C664" s="149">
        <v>2016</v>
      </c>
      <c r="D664" s="149" t="s">
        <v>656</v>
      </c>
      <c r="E664" s="149">
        <v>365</v>
      </c>
      <c r="F664" s="149" t="s">
        <v>56</v>
      </c>
      <c r="G664" s="149" t="s">
        <v>57</v>
      </c>
      <c r="H664" s="149" t="s">
        <v>58</v>
      </c>
      <c r="I664" s="149" t="s">
        <v>58</v>
      </c>
      <c r="J664" s="149" t="s">
        <v>234</v>
      </c>
      <c r="K664" s="171" t="s">
        <v>93</v>
      </c>
      <c r="L664" s="171" t="s">
        <v>93</v>
      </c>
      <c r="M664" s="6" t="s">
        <v>240</v>
      </c>
      <c r="N664" s="6" t="s">
        <v>241</v>
      </c>
      <c r="O664" s="6" t="s">
        <v>242</v>
      </c>
      <c r="P664" s="10" t="s">
        <v>64</v>
      </c>
      <c r="Q664" s="12">
        <v>75400</v>
      </c>
      <c r="R664" s="6" t="s">
        <v>240</v>
      </c>
      <c r="S664" s="6" t="s">
        <v>241</v>
      </c>
      <c r="T664" s="6" t="s">
        <v>242</v>
      </c>
      <c r="U664" s="10" t="s">
        <v>64</v>
      </c>
      <c r="V664" s="172" t="s">
        <v>691</v>
      </c>
      <c r="W664" s="175">
        <v>42569</v>
      </c>
      <c r="X664" s="178">
        <v>65000</v>
      </c>
      <c r="Y664" s="178">
        <v>75400</v>
      </c>
      <c r="Z664" s="181" t="s">
        <v>67</v>
      </c>
      <c r="AA664" s="181" t="s">
        <v>68</v>
      </c>
      <c r="AB664" s="181" t="s">
        <v>69</v>
      </c>
      <c r="AC664" s="181" t="s">
        <v>70</v>
      </c>
      <c r="AD664" s="181" t="s">
        <v>234</v>
      </c>
      <c r="AE664" s="181" t="s">
        <v>71</v>
      </c>
      <c r="AF664" s="184">
        <v>42569</v>
      </c>
      <c r="AG664" s="184">
        <v>42569</v>
      </c>
      <c r="AH664" s="149" t="s">
        <v>57</v>
      </c>
      <c r="AI664" s="149" t="s">
        <v>72</v>
      </c>
      <c r="AJ664" s="149" t="s">
        <v>73</v>
      </c>
      <c r="AK664" s="149" t="s">
        <v>72</v>
      </c>
      <c r="AL664" s="149" t="s">
        <v>72</v>
      </c>
      <c r="AM664" s="149" t="s">
        <v>72</v>
      </c>
      <c r="AN664" s="149" t="s">
        <v>72</v>
      </c>
      <c r="AO664" s="149" t="s">
        <v>74</v>
      </c>
      <c r="AP664" s="149" t="s">
        <v>74</v>
      </c>
      <c r="AQ664" s="149" t="s">
        <v>74</v>
      </c>
      <c r="AR664" s="149" t="s">
        <v>74</v>
      </c>
      <c r="AS664" s="149" t="s">
        <v>74</v>
      </c>
      <c r="AT664" s="149" t="s">
        <v>74</v>
      </c>
      <c r="AU664" s="149" t="s">
        <v>74</v>
      </c>
      <c r="AV664" s="149" t="s">
        <v>74</v>
      </c>
      <c r="AW664" s="149" t="s">
        <v>74</v>
      </c>
    </row>
    <row r="665" spans="1:49" ht="13.15" customHeight="1" x14ac:dyDescent="0.25">
      <c r="A665" s="150"/>
      <c r="B665" s="150"/>
      <c r="C665" s="150"/>
      <c r="D665" s="150"/>
      <c r="E665" s="150"/>
      <c r="F665" s="150"/>
      <c r="G665" s="150"/>
      <c r="H665" s="150"/>
      <c r="I665" s="150"/>
      <c r="J665" s="150"/>
      <c r="K665" s="171"/>
      <c r="L665" s="171"/>
      <c r="M665" s="40" t="s">
        <v>237</v>
      </c>
      <c r="N665" s="41" t="s">
        <v>238</v>
      </c>
      <c r="O665" s="40" t="s">
        <v>239</v>
      </c>
      <c r="P665" s="10" t="s">
        <v>64</v>
      </c>
      <c r="Q665" s="12">
        <v>87000</v>
      </c>
      <c r="R665" s="6" t="s">
        <v>77</v>
      </c>
      <c r="S665" s="6" t="s">
        <v>77</v>
      </c>
      <c r="T665" s="6" t="s">
        <v>77</v>
      </c>
      <c r="U665" s="10" t="s">
        <v>64</v>
      </c>
      <c r="V665" s="173"/>
      <c r="W665" s="176"/>
      <c r="X665" s="179"/>
      <c r="Y665" s="179"/>
      <c r="Z665" s="182"/>
      <c r="AA665" s="182"/>
      <c r="AB665" s="182"/>
      <c r="AC665" s="182"/>
      <c r="AD665" s="182"/>
      <c r="AE665" s="182"/>
      <c r="AF665" s="185"/>
      <c r="AG665" s="185"/>
      <c r="AH665" s="150"/>
      <c r="AI665" s="150"/>
      <c r="AJ665" s="150"/>
      <c r="AK665" s="150"/>
      <c r="AL665" s="150"/>
      <c r="AM665" s="150"/>
      <c r="AN665" s="150"/>
      <c r="AO665" s="150"/>
      <c r="AP665" s="150"/>
      <c r="AQ665" s="150"/>
      <c r="AR665" s="150"/>
      <c r="AS665" s="150"/>
      <c r="AT665" s="150"/>
      <c r="AU665" s="150"/>
      <c r="AV665" s="150"/>
      <c r="AW665" s="150"/>
    </row>
    <row r="666" spans="1:49" ht="13.15" customHeight="1" x14ac:dyDescent="0.25">
      <c r="A666" s="150"/>
      <c r="B666" s="150"/>
      <c r="C666" s="150"/>
      <c r="D666" s="150"/>
      <c r="E666" s="150"/>
      <c r="F666" s="150"/>
      <c r="G666" s="150"/>
      <c r="H666" s="150"/>
      <c r="I666" s="150"/>
      <c r="J666" s="150"/>
      <c r="K666" s="171"/>
      <c r="L666" s="171"/>
      <c r="M666" s="6" t="s">
        <v>634</v>
      </c>
      <c r="N666" s="6" t="s">
        <v>635</v>
      </c>
      <c r="O666" s="6" t="s">
        <v>636</v>
      </c>
      <c r="P666" s="10" t="s">
        <v>64</v>
      </c>
      <c r="Q666" s="12">
        <v>81200</v>
      </c>
      <c r="R666" s="6" t="s">
        <v>77</v>
      </c>
      <c r="S666" s="6" t="s">
        <v>77</v>
      </c>
      <c r="T666" s="6" t="s">
        <v>77</v>
      </c>
      <c r="U666" s="10" t="s">
        <v>64</v>
      </c>
      <c r="V666" s="173"/>
      <c r="W666" s="176"/>
      <c r="X666" s="179"/>
      <c r="Y666" s="179"/>
      <c r="Z666" s="182"/>
      <c r="AA666" s="182"/>
      <c r="AB666" s="182"/>
      <c r="AC666" s="182"/>
      <c r="AD666" s="182"/>
      <c r="AE666" s="182"/>
      <c r="AF666" s="185"/>
      <c r="AG666" s="185"/>
      <c r="AH666" s="150"/>
      <c r="AI666" s="150"/>
      <c r="AJ666" s="150"/>
      <c r="AK666" s="150"/>
      <c r="AL666" s="150"/>
      <c r="AM666" s="150"/>
      <c r="AN666" s="150"/>
      <c r="AO666" s="150"/>
      <c r="AP666" s="150"/>
      <c r="AQ666" s="150"/>
      <c r="AR666" s="150"/>
      <c r="AS666" s="150"/>
      <c r="AT666" s="150"/>
      <c r="AU666" s="150"/>
      <c r="AV666" s="150"/>
      <c r="AW666" s="150"/>
    </row>
    <row r="667" spans="1:49" ht="13.15" customHeight="1" x14ac:dyDescent="0.25">
      <c r="A667" s="151"/>
      <c r="B667" s="151"/>
      <c r="C667" s="151"/>
      <c r="D667" s="151"/>
      <c r="E667" s="151"/>
      <c r="F667" s="151"/>
      <c r="G667" s="151"/>
      <c r="H667" s="151"/>
      <c r="I667" s="151"/>
      <c r="J667" s="151"/>
      <c r="K667" s="171"/>
      <c r="L667" s="171"/>
      <c r="M667" s="6" t="s">
        <v>75</v>
      </c>
      <c r="N667" s="6" t="s">
        <v>77</v>
      </c>
      <c r="O667" s="6" t="s">
        <v>77</v>
      </c>
      <c r="P667" s="10" t="s">
        <v>64</v>
      </c>
      <c r="Q667" s="6" t="s">
        <v>77</v>
      </c>
      <c r="R667" s="6" t="s">
        <v>77</v>
      </c>
      <c r="S667" s="6" t="s">
        <v>77</v>
      </c>
      <c r="T667" s="6" t="s">
        <v>77</v>
      </c>
      <c r="U667" s="10" t="s">
        <v>64</v>
      </c>
      <c r="V667" s="174"/>
      <c r="W667" s="177"/>
      <c r="X667" s="180"/>
      <c r="Y667" s="180"/>
      <c r="Z667" s="183"/>
      <c r="AA667" s="183"/>
      <c r="AB667" s="183"/>
      <c r="AC667" s="183"/>
      <c r="AD667" s="183"/>
      <c r="AE667" s="183"/>
      <c r="AF667" s="186"/>
      <c r="AG667" s="186"/>
      <c r="AH667" s="151"/>
      <c r="AI667" s="151"/>
      <c r="AJ667" s="151"/>
      <c r="AK667" s="151"/>
      <c r="AL667" s="151"/>
      <c r="AM667" s="151"/>
      <c r="AN667" s="151"/>
      <c r="AO667" s="151"/>
      <c r="AP667" s="151"/>
      <c r="AQ667" s="151"/>
      <c r="AR667" s="151"/>
      <c r="AS667" s="151"/>
      <c r="AT667" s="151"/>
      <c r="AU667" s="151"/>
      <c r="AV667" s="151"/>
      <c r="AW667" s="151"/>
    </row>
    <row r="668" spans="1:49" ht="26.45" customHeight="1" x14ac:dyDescent="0.25">
      <c r="A668" s="149" t="s">
        <v>53</v>
      </c>
      <c r="B668" s="149" t="s">
        <v>676</v>
      </c>
      <c r="C668" s="149">
        <v>2016</v>
      </c>
      <c r="D668" s="149" t="s">
        <v>656</v>
      </c>
      <c r="E668" s="149">
        <v>369</v>
      </c>
      <c r="F668" s="149" t="s">
        <v>56</v>
      </c>
      <c r="G668" s="149" t="s">
        <v>57</v>
      </c>
      <c r="H668" s="149" t="s">
        <v>58</v>
      </c>
      <c r="I668" s="149" t="s">
        <v>58</v>
      </c>
      <c r="J668" s="149" t="s">
        <v>293</v>
      </c>
      <c r="K668" s="171" t="s">
        <v>93</v>
      </c>
      <c r="L668" s="171" t="s">
        <v>93</v>
      </c>
      <c r="M668" s="6" t="s">
        <v>75</v>
      </c>
      <c r="N668" s="6" t="s">
        <v>77</v>
      </c>
      <c r="O668" s="6" t="s">
        <v>77</v>
      </c>
      <c r="P668" s="10" t="s">
        <v>276</v>
      </c>
      <c r="Q668" s="12">
        <v>32770</v>
      </c>
      <c r="R668" s="6" t="s">
        <v>75</v>
      </c>
      <c r="S668" s="6" t="s">
        <v>77</v>
      </c>
      <c r="T668" s="6" t="s">
        <v>77</v>
      </c>
      <c r="U668" s="10" t="s">
        <v>276</v>
      </c>
      <c r="V668" s="172" t="s">
        <v>692</v>
      </c>
      <c r="W668" s="175">
        <v>42573</v>
      </c>
      <c r="X668" s="178">
        <v>28250</v>
      </c>
      <c r="Y668" s="178">
        <v>32770</v>
      </c>
      <c r="Z668" s="181" t="s">
        <v>67</v>
      </c>
      <c r="AA668" s="181" t="s">
        <v>68</v>
      </c>
      <c r="AB668" s="181" t="s">
        <v>69</v>
      </c>
      <c r="AC668" s="181" t="s">
        <v>70</v>
      </c>
      <c r="AD668" s="181" t="s">
        <v>293</v>
      </c>
      <c r="AE668" s="181" t="s">
        <v>71</v>
      </c>
      <c r="AF668" s="184">
        <v>42573</v>
      </c>
      <c r="AG668" s="184">
        <v>42590</v>
      </c>
      <c r="AH668" s="149" t="s">
        <v>57</v>
      </c>
      <c r="AI668" s="149" t="s">
        <v>72</v>
      </c>
      <c r="AJ668" s="149" t="s">
        <v>73</v>
      </c>
      <c r="AK668" s="149" t="s">
        <v>72</v>
      </c>
      <c r="AL668" s="149" t="s">
        <v>72</v>
      </c>
      <c r="AM668" s="149" t="s">
        <v>72</v>
      </c>
      <c r="AN668" s="149" t="s">
        <v>72</v>
      </c>
      <c r="AO668" s="149" t="s">
        <v>74</v>
      </c>
      <c r="AP668" s="149" t="s">
        <v>74</v>
      </c>
      <c r="AQ668" s="149" t="s">
        <v>74</v>
      </c>
      <c r="AR668" s="149" t="s">
        <v>74</v>
      </c>
      <c r="AS668" s="149" t="s">
        <v>74</v>
      </c>
      <c r="AT668" s="149" t="s">
        <v>74</v>
      </c>
      <c r="AU668" s="149" t="s">
        <v>74</v>
      </c>
      <c r="AV668" s="149" t="s">
        <v>74</v>
      </c>
      <c r="AW668" s="149" t="s">
        <v>74</v>
      </c>
    </row>
    <row r="669" spans="1:49" ht="27" x14ac:dyDescent="0.25">
      <c r="A669" s="150"/>
      <c r="B669" s="150"/>
      <c r="C669" s="150"/>
      <c r="D669" s="150"/>
      <c r="E669" s="150"/>
      <c r="F669" s="150"/>
      <c r="G669" s="150"/>
      <c r="H669" s="150"/>
      <c r="I669" s="150"/>
      <c r="J669" s="150"/>
      <c r="K669" s="171"/>
      <c r="L669" s="171"/>
      <c r="M669" s="6" t="s">
        <v>279</v>
      </c>
      <c r="N669" s="6" t="s">
        <v>280</v>
      </c>
      <c r="O669" s="6" t="s">
        <v>281</v>
      </c>
      <c r="P669" s="10" t="s">
        <v>64</v>
      </c>
      <c r="Q669" s="12">
        <v>33640</v>
      </c>
      <c r="R669" s="6" t="s">
        <v>77</v>
      </c>
      <c r="S669" s="6" t="s">
        <v>77</v>
      </c>
      <c r="T669" s="6" t="s">
        <v>77</v>
      </c>
      <c r="U669" s="10" t="s">
        <v>64</v>
      </c>
      <c r="V669" s="173"/>
      <c r="W669" s="176"/>
      <c r="X669" s="179"/>
      <c r="Y669" s="179"/>
      <c r="Z669" s="182"/>
      <c r="AA669" s="182"/>
      <c r="AB669" s="182"/>
      <c r="AC669" s="182"/>
      <c r="AD669" s="182"/>
      <c r="AE669" s="182"/>
      <c r="AF669" s="185"/>
      <c r="AG669" s="185"/>
      <c r="AH669" s="150"/>
      <c r="AI669" s="150"/>
      <c r="AJ669" s="150"/>
      <c r="AK669" s="150"/>
      <c r="AL669" s="150"/>
      <c r="AM669" s="150"/>
      <c r="AN669" s="150"/>
      <c r="AO669" s="150"/>
      <c r="AP669" s="150"/>
      <c r="AQ669" s="150"/>
      <c r="AR669" s="150"/>
      <c r="AS669" s="150"/>
      <c r="AT669" s="150"/>
      <c r="AU669" s="150"/>
      <c r="AV669" s="150"/>
      <c r="AW669" s="150"/>
    </row>
    <row r="670" spans="1:49" ht="13.15" customHeight="1" x14ac:dyDescent="0.25">
      <c r="A670" s="150"/>
      <c r="B670" s="150"/>
      <c r="C670" s="150"/>
      <c r="D670" s="150"/>
      <c r="E670" s="150"/>
      <c r="F670" s="150"/>
      <c r="G670" s="150"/>
      <c r="H670" s="150"/>
      <c r="I670" s="150"/>
      <c r="J670" s="150"/>
      <c r="K670" s="171"/>
      <c r="L670" s="171"/>
      <c r="M670" s="6" t="s">
        <v>292</v>
      </c>
      <c r="N670" s="6" t="s">
        <v>242</v>
      </c>
      <c r="O670" s="6" t="s">
        <v>262</v>
      </c>
      <c r="P670" s="10" t="s">
        <v>64</v>
      </c>
      <c r="Q670" s="12">
        <v>34800</v>
      </c>
      <c r="R670" s="6" t="s">
        <v>77</v>
      </c>
      <c r="S670" s="6" t="s">
        <v>77</v>
      </c>
      <c r="T670" s="6" t="s">
        <v>77</v>
      </c>
      <c r="U670" s="10" t="s">
        <v>64</v>
      </c>
      <c r="V670" s="173"/>
      <c r="W670" s="176"/>
      <c r="X670" s="179"/>
      <c r="Y670" s="179"/>
      <c r="Z670" s="182"/>
      <c r="AA670" s="182"/>
      <c r="AB670" s="182"/>
      <c r="AC670" s="182"/>
      <c r="AD670" s="182"/>
      <c r="AE670" s="182"/>
      <c r="AF670" s="185"/>
      <c r="AG670" s="185"/>
      <c r="AH670" s="150"/>
      <c r="AI670" s="150"/>
      <c r="AJ670" s="150"/>
      <c r="AK670" s="150"/>
      <c r="AL670" s="150"/>
      <c r="AM670" s="150"/>
      <c r="AN670" s="150"/>
      <c r="AO670" s="150"/>
      <c r="AP670" s="150"/>
      <c r="AQ670" s="150"/>
      <c r="AR670" s="150"/>
      <c r="AS670" s="150"/>
      <c r="AT670" s="150"/>
      <c r="AU670" s="150"/>
      <c r="AV670" s="150"/>
      <c r="AW670" s="150"/>
    </row>
    <row r="671" spans="1:49" ht="13.5" customHeight="1" x14ac:dyDescent="0.25">
      <c r="A671" s="151"/>
      <c r="B671" s="151"/>
      <c r="C671" s="151"/>
      <c r="D671" s="151"/>
      <c r="E671" s="151"/>
      <c r="F671" s="151"/>
      <c r="G671" s="151"/>
      <c r="H671" s="151"/>
      <c r="I671" s="151"/>
      <c r="J671" s="151"/>
      <c r="K671" s="171"/>
      <c r="L671" s="171"/>
      <c r="M671" s="6" t="s">
        <v>75</v>
      </c>
      <c r="N671" s="6" t="s">
        <v>77</v>
      </c>
      <c r="O671" s="6" t="s">
        <v>77</v>
      </c>
      <c r="P671" s="10" t="s">
        <v>64</v>
      </c>
      <c r="Q671" s="6" t="s">
        <v>77</v>
      </c>
      <c r="R671" s="6" t="s">
        <v>77</v>
      </c>
      <c r="S671" s="6" t="s">
        <v>77</v>
      </c>
      <c r="T671" s="6" t="s">
        <v>77</v>
      </c>
      <c r="U671" s="10" t="s">
        <v>64</v>
      </c>
      <c r="V671" s="174"/>
      <c r="W671" s="177"/>
      <c r="X671" s="180"/>
      <c r="Y671" s="180"/>
      <c r="Z671" s="183"/>
      <c r="AA671" s="183"/>
      <c r="AB671" s="183"/>
      <c r="AC671" s="183"/>
      <c r="AD671" s="183"/>
      <c r="AE671" s="183"/>
      <c r="AF671" s="186"/>
      <c r="AG671" s="186"/>
      <c r="AH671" s="151"/>
      <c r="AI671" s="151"/>
      <c r="AJ671" s="151"/>
      <c r="AK671" s="151"/>
      <c r="AL671" s="151"/>
      <c r="AM671" s="151"/>
      <c r="AN671" s="151"/>
      <c r="AO671" s="151"/>
      <c r="AP671" s="151"/>
      <c r="AQ671" s="151"/>
      <c r="AR671" s="151"/>
      <c r="AS671" s="151"/>
      <c r="AT671" s="151"/>
      <c r="AU671" s="151"/>
      <c r="AV671" s="151"/>
      <c r="AW671" s="151"/>
    </row>
    <row r="672" spans="1:49" ht="26.45" customHeight="1" x14ac:dyDescent="0.25">
      <c r="A672" s="149" t="s">
        <v>53</v>
      </c>
      <c r="B672" s="149" t="s">
        <v>676</v>
      </c>
      <c r="C672" s="149">
        <v>2016</v>
      </c>
      <c r="D672" s="149" t="s">
        <v>656</v>
      </c>
      <c r="E672" s="149">
        <v>309</v>
      </c>
      <c r="F672" s="149" t="s">
        <v>56</v>
      </c>
      <c r="G672" s="149" t="s">
        <v>57</v>
      </c>
      <c r="H672" s="149" t="s">
        <v>58</v>
      </c>
      <c r="I672" s="149" t="s">
        <v>58</v>
      </c>
      <c r="J672" s="149" t="s">
        <v>293</v>
      </c>
      <c r="K672" s="171" t="s">
        <v>93</v>
      </c>
      <c r="L672" s="171" t="s">
        <v>93</v>
      </c>
      <c r="M672" s="6" t="s">
        <v>75</v>
      </c>
      <c r="N672" s="6" t="s">
        <v>77</v>
      </c>
      <c r="O672" s="6" t="s">
        <v>77</v>
      </c>
      <c r="P672" s="10" t="s">
        <v>276</v>
      </c>
      <c r="Q672" s="12">
        <v>87680.5</v>
      </c>
      <c r="R672" s="6" t="s">
        <v>75</v>
      </c>
      <c r="S672" s="6" t="s">
        <v>77</v>
      </c>
      <c r="T672" s="6" t="s">
        <v>77</v>
      </c>
      <c r="U672" s="10" t="s">
        <v>276</v>
      </c>
      <c r="V672" s="172" t="s">
        <v>693</v>
      </c>
      <c r="W672" s="175">
        <v>42573</v>
      </c>
      <c r="X672" s="178">
        <v>75586.7</v>
      </c>
      <c r="Y672" s="178">
        <v>87680.57</v>
      </c>
      <c r="Z672" s="181" t="s">
        <v>67</v>
      </c>
      <c r="AA672" s="181" t="s">
        <v>68</v>
      </c>
      <c r="AB672" s="181" t="s">
        <v>69</v>
      </c>
      <c r="AC672" s="181" t="s">
        <v>70</v>
      </c>
      <c r="AD672" s="181" t="s">
        <v>293</v>
      </c>
      <c r="AE672" s="181" t="s">
        <v>71</v>
      </c>
      <c r="AF672" s="184">
        <v>42573</v>
      </c>
      <c r="AG672" s="184">
        <v>42590</v>
      </c>
      <c r="AH672" s="149" t="s">
        <v>57</v>
      </c>
      <c r="AI672" s="149" t="s">
        <v>72</v>
      </c>
      <c r="AJ672" s="149" t="s">
        <v>73</v>
      </c>
      <c r="AK672" s="149" t="s">
        <v>72</v>
      </c>
      <c r="AL672" s="149" t="s">
        <v>72</v>
      </c>
      <c r="AM672" s="149" t="s">
        <v>72</v>
      </c>
      <c r="AN672" s="149" t="s">
        <v>72</v>
      </c>
      <c r="AO672" s="149" t="s">
        <v>74</v>
      </c>
      <c r="AP672" s="149" t="s">
        <v>74</v>
      </c>
      <c r="AQ672" s="149" t="s">
        <v>74</v>
      </c>
      <c r="AR672" s="149" t="s">
        <v>74</v>
      </c>
      <c r="AS672" s="149" t="s">
        <v>74</v>
      </c>
      <c r="AT672" s="149" t="s">
        <v>74</v>
      </c>
      <c r="AU672" s="149" t="s">
        <v>74</v>
      </c>
      <c r="AV672" s="149" t="s">
        <v>74</v>
      </c>
      <c r="AW672" s="149" t="s">
        <v>74</v>
      </c>
    </row>
    <row r="673" spans="1:49" ht="13.15" customHeight="1" x14ac:dyDescent="0.25">
      <c r="A673" s="150"/>
      <c r="B673" s="150"/>
      <c r="C673" s="150"/>
      <c r="D673" s="150"/>
      <c r="E673" s="150"/>
      <c r="F673" s="150"/>
      <c r="G673" s="150"/>
      <c r="H673" s="150"/>
      <c r="I673" s="150"/>
      <c r="J673" s="150"/>
      <c r="K673" s="171"/>
      <c r="L673" s="171"/>
      <c r="M673" s="6" t="s">
        <v>75</v>
      </c>
      <c r="N673" s="6" t="s">
        <v>77</v>
      </c>
      <c r="O673" s="6" t="s">
        <v>77</v>
      </c>
      <c r="P673" s="10" t="s">
        <v>175</v>
      </c>
      <c r="Q673" s="12">
        <v>97793.8</v>
      </c>
      <c r="R673" s="6" t="s">
        <v>77</v>
      </c>
      <c r="S673" s="6" t="s">
        <v>77</v>
      </c>
      <c r="T673" s="6" t="s">
        <v>77</v>
      </c>
      <c r="U673" s="10" t="s">
        <v>64</v>
      </c>
      <c r="V673" s="173"/>
      <c r="W673" s="176"/>
      <c r="X673" s="179"/>
      <c r="Y673" s="179"/>
      <c r="Z673" s="182"/>
      <c r="AA673" s="182"/>
      <c r="AB673" s="182"/>
      <c r="AC673" s="182"/>
      <c r="AD673" s="182"/>
      <c r="AE673" s="182"/>
      <c r="AF673" s="185"/>
      <c r="AG673" s="185"/>
      <c r="AH673" s="150"/>
      <c r="AI673" s="150"/>
      <c r="AJ673" s="150"/>
      <c r="AK673" s="150"/>
      <c r="AL673" s="150"/>
      <c r="AM673" s="150"/>
      <c r="AN673" s="150"/>
      <c r="AO673" s="150"/>
      <c r="AP673" s="150"/>
      <c r="AQ673" s="150"/>
      <c r="AR673" s="150"/>
      <c r="AS673" s="150"/>
      <c r="AT673" s="150"/>
      <c r="AU673" s="150"/>
      <c r="AV673" s="150"/>
      <c r="AW673" s="150"/>
    </row>
    <row r="674" spans="1:49" ht="13.15" customHeight="1" x14ac:dyDescent="0.25">
      <c r="A674" s="150"/>
      <c r="B674" s="150"/>
      <c r="C674" s="150"/>
      <c r="D674" s="150"/>
      <c r="E674" s="150"/>
      <c r="F674" s="150"/>
      <c r="G674" s="150"/>
      <c r="H674" s="150"/>
      <c r="I674" s="150"/>
      <c r="J674" s="150"/>
      <c r="K674" s="171"/>
      <c r="L674" s="171"/>
      <c r="M674" s="6" t="s">
        <v>75</v>
      </c>
      <c r="N674" s="6" t="s">
        <v>77</v>
      </c>
      <c r="O674" s="6" t="s">
        <v>77</v>
      </c>
      <c r="P674" s="10" t="s">
        <v>79</v>
      </c>
      <c r="Q674" s="12">
        <v>91796.6</v>
      </c>
      <c r="R674" s="6" t="s">
        <v>77</v>
      </c>
      <c r="S674" s="6" t="s">
        <v>77</v>
      </c>
      <c r="T674" s="6" t="s">
        <v>77</v>
      </c>
      <c r="U674" s="10" t="s">
        <v>64</v>
      </c>
      <c r="V674" s="173"/>
      <c r="W674" s="176"/>
      <c r="X674" s="179"/>
      <c r="Y674" s="179"/>
      <c r="Z674" s="182"/>
      <c r="AA674" s="182"/>
      <c r="AB674" s="182"/>
      <c r="AC674" s="182"/>
      <c r="AD674" s="182"/>
      <c r="AE674" s="182"/>
      <c r="AF674" s="185"/>
      <c r="AG674" s="185"/>
      <c r="AH674" s="150"/>
      <c r="AI674" s="150"/>
      <c r="AJ674" s="150"/>
      <c r="AK674" s="150"/>
      <c r="AL674" s="150"/>
      <c r="AM674" s="150"/>
      <c r="AN674" s="150"/>
      <c r="AO674" s="150"/>
      <c r="AP674" s="150"/>
      <c r="AQ674" s="150"/>
      <c r="AR674" s="150"/>
      <c r="AS674" s="150"/>
      <c r="AT674" s="150"/>
      <c r="AU674" s="150"/>
      <c r="AV674" s="150"/>
      <c r="AW674" s="150"/>
    </row>
    <row r="675" spans="1:49" ht="13.15" customHeight="1" x14ac:dyDescent="0.25">
      <c r="A675" s="151"/>
      <c r="B675" s="151"/>
      <c r="C675" s="151"/>
      <c r="D675" s="151"/>
      <c r="E675" s="151"/>
      <c r="F675" s="151"/>
      <c r="G675" s="151"/>
      <c r="H675" s="151"/>
      <c r="I675" s="151"/>
      <c r="J675" s="151"/>
      <c r="K675" s="171"/>
      <c r="L675" s="171"/>
      <c r="M675" s="6" t="s">
        <v>75</v>
      </c>
      <c r="N675" s="6" t="s">
        <v>77</v>
      </c>
      <c r="O675" s="6" t="s">
        <v>77</v>
      </c>
      <c r="P675" s="10" t="s">
        <v>64</v>
      </c>
      <c r="Q675" s="6" t="s">
        <v>77</v>
      </c>
      <c r="R675" s="6" t="s">
        <v>77</v>
      </c>
      <c r="S675" s="6" t="s">
        <v>77</v>
      </c>
      <c r="T675" s="6" t="s">
        <v>77</v>
      </c>
      <c r="U675" s="10" t="s">
        <v>64</v>
      </c>
      <c r="V675" s="174"/>
      <c r="W675" s="177"/>
      <c r="X675" s="180"/>
      <c r="Y675" s="180"/>
      <c r="Z675" s="183"/>
      <c r="AA675" s="183"/>
      <c r="AB675" s="183"/>
      <c r="AC675" s="183"/>
      <c r="AD675" s="183"/>
      <c r="AE675" s="183"/>
      <c r="AF675" s="186"/>
      <c r="AG675" s="186"/>
      <c r="AH675" s="151"/>
      <c r="AI675" s="151"/>
      <c r="AJ675" s="151"/>
      <c r="AK675" s="151"/>
      <c r="AL675" s="151"/>
      <c r="AM675" s="151"/>
      <c r="AN675" s="151"/>
      <c r="AO675" s="151"/>
      <c r="AP675" s="151"/>
      <c r="AQ675" s="151"/>
      <c r="AR675" s="151"/>
      <c r="AS675" s="151"/>
      <c r="AT675" s="151"/>
      <c r="AU675" s="151"/>
      <c r="AV675" s="151"/>
      <c r="AW675" s="151"/>
    </row>
    <row r="676" spans="1:49" ht="26.45" customHeight="1" x14ac:dyDescent="0.25">
      <c r="A676" s="149" t="s">
        <v>53</v>
      </c>
      <c r="B676" s="149" t="s">
        <v>676</v>
      </c>
      <c r="C676" s="149">
        <v>2016</v>
      </c>
      <c r="D676" s="149" t="s">
        <v>656</v>
      </c>
      <c r="E676" s="149">
        <v>285</v>
      </c>
      <c r="F676" s="149" t="s">
        <v>56</v>
      </c>
      <c r="G676" s="149" t="s">
        <v>57</v>
      </c>
      <c r="H676" s="149" t="s">
        <v>58</v>
      </c>
      <c r="I676" s="149" t="s">
        <v>58</v>
      </c>
      <c r="J676" s="149" t="s">
        <v>172</v>
      </c>
      <c r="K676" s="171" t="s">
        <v>312</v>
      </c>
      <c r="L676" s="171" t="s">
        <v>312</v>
      </c>
      <c r="M676" s="6" t="s">
        <v>75</v>
      </c>
      <c r="N676" s="6" t="s">
        <v>77</v>
      </c>
      <c r="O676" s="6" t="s">
        <v>77</v>
      </c>
      <c r="P676" s="10" t="s">
        <v>276</v>
      </c>
      <c r="Q676" s="12">
        <v>246903.45</v>
      </c>
      <c r="R676" s="6" t="s">
        <v>75</v>
      </c>
      <c r="S676" s="6" t="s">
        <v>77</v>
      </c>
      <c r="T676" s="6" t="s">
        <v>77</v>
      </c>
      <c r="U676" s="10" t="s">
        <v>276</v>
      </c>
      <c r="V676" s="172" t="s">
        <v>694</v>
      </c>
      <c r="W676" s="175">
        <v>42573</v>
      </c>
      <c r="X676" s="178">
        <v>212847.81</v>
      </c>
      <c r="Y676" s="178">
        <v>246903.45</v>
      </c>
      <c r="Z676" s="181" t="s">
        <v>67</v>
      </c>
      <c r="AA676" s="181" t="s">
        <v>68</v>
      </c>
      <c r="AB676" s="181" t="s">
        <v>69</v>
      </c>
      <c r="AC676" s="181" t="s">
        <v>70</v>
      </c>
      <c r="AD676" s="181" t="s">
        <v>172</v>
      </c>
      <c r="AE676" s="181" t="s">
        <v>71</v>
      </c>
      <c r="AF676" s="184">
        <v>42573</v>
      </c>
      <c r="AG676" s="184">
        <v>42590</v>
      </c>
      <c r="AH676" s="149" t="s">
        <v>57</v>
      </c>
      <c r="AI676" s="149" t="s">
        <v>72</v>
      </c>
      <c r="AJ676" s="149" t="s">
        <v>73</v>
      </c>
      <c r="AK676" s="149" t="s">
        <v>72</v>
      </c>
      <c r="AL676" s="149" t="s">
        <v>72</v>
      </c>
      <c r="AM676" s="149" t="s">
        <v>72</v>
      </c>
      <c r="AN676" s="149" t="s">
        <v>72</v>
      </c>
      <c r="AO676" s="149" t="s">
        <v>74</v>
      </c>
      <c r="AP676" s="149" t="s">
        <v>74</v>
      </c>
      <c r="AQ676" s="149" t="s">
        <v>74</v>
      </c>
      <c r="AR676" s="149" t="s">
        <v>74</v>
      </c>
      <c r="AS676" s="149" t="s">
        <v>74</v>
      </c>
      <c r="AT676" s="149" t="s">
        <v>74</v>
      </c>
      <c r="AU676" s="149" t="s">
        <v>74</v>
      </c>
      <c r="AV676" s="149" t="s">
        <v>74</v>
      </c>
      <c r="AW676" s="149" t="s">
        <v>74</v>
      </c>
    </row>
    <row r="677" spans="1:49" ht="13.15" customHeight="1" x14ac:dyDescent="0.25">
      <c r="A677" s="150"/>
      <c r="B677" s="150"/>
      <c r="C677" s="150"/>
      <c r="D677" s="150"/>
      <c r="E677" s="150"/>
      <c r="F677" s="150"/>
      <c r="G677" s="150"/>
      <c r="H677" s="150"/>
      <c r="I677" s="150"/>
      <c r="J677" s="150"/>
      <c r="K677" s="171"/>
      <c r="L677" s="171"/>
      <c r="M677" s="6" t="s">
        <v>75</v>
      </c>
      <c r="N677" s="6" t="s">
        <v>77</v>
      </c>
      <c r="O677" s="6" t="s">
        <v>77</v>
      </c>
      <c r="P677" s="10" t="s">
        <v>79</v>
      </c>
      <c r="Q677" s="12">
        <v>251146.96</v>
      </c>
      <c r="R677" s="6" t="s">
        <v>77</v>
      </c>
      <c r="S677" s="6" t="s">
        <v>77</v>
      </c>
      <c r="T677" s="6" t="s">
        <v>77</v>
      </c>
      <c r="U677" s="10" t="s">
        <v>64</v>
      </c>
      <c r="V677" s="173"/>
      <c r="W677" s="176"/>
      <c r="X677" s="179"/>
      <c r="Y677" s="179"/>
      <c r="Z677" s="182"/>
      <c r="AA677" s="182"/>
      <c r="AB677" s="182"/>
      <c r="AC677" s="182"/>
      <c r="AD677" s="182"/>
      <c r="AE677" s="182"/>
      <c r="AF677" s="185"/>
      <c r="AG677" s="185"/>
      <c r="AH677" s="150"/>
      <c r="AI677" s="150"/>
      <c r="AJ677" s="150"/>
      <c r="AK677" s="150"/>
      <c r="AL677" s="150"/>
      <c r="AM677" s="150"/>
      <c r="AN677" s="150"/>
      <c r="AO677" s="150"/>
      <c r="AP677" s="150"/>
      <c r="AQ677" s="150"/>
      <c r="AR677" s="150"/>
      <c r="AS677" s="150"/>
      <c r="AT677" s="150"/>
      <c r="AU677" s="150"/>
      <c r="AV677" s="150"/>
      <c r="AW677" s="150"/>
    </row>
    <row r="678" spans="1:49" ht="27" x14ac:dyDescent="0.25">
      <c r="A678" s="150"/>
      <c r="B678" s="150"/>
      <c r="C678" s="150"/>
      <c r="D678" s="150"/>
      <c r="E678" s="150"/>
      <c r="F678" s="150"/>
      <c r="G678" s="150"/>
      <c r="H678" s="150"/>
      <c r="I678" s="150"/>
      <c r="J678" s="150"/>
      <c r="K678" s="171"/>
      <c r="L678" s="171"/>
      <c r="M678" s="6" t="s">
        <v>279</v>
      </c>
      <c r="N678" s="6" t="s">
        <v>280</v>
      </c>
      <c r="O678" s="6" t="s">
        <v>281</v>
      </c>
      <c r="P678" s="10" t="s">
        <v>64</v>
      </c>
      <c r="Q678" s="12">
        <v>254655.96</v>
      </c>
      <c r="R678" s="6" t="s">
        <v>77</v>
      </c>
      <c r="S678" s="6" t="s">
        <v>77</v>
      </c>
      <c r="T678" s="6" t="s">
        <v>77</v>
      </c>
      <c r="U678" s="10" t="s">
        <v>64</v>
      </c>
      <c r="V678" s="173"/>
      <c r="W678" s="176"/>
      <c r="X678" s="179"/>
      <c r="Y678" s="179"/>
      <c r="Z678" s="182"/>
      <c r="AA678" s="182"/>
      <c r="AB678" s="182"/>
      <c r="AC678" s="182"/>
      <c r="AD678" s="182"/>
      <c r="AE678" s="182"/>
      <c r="AF678" s="185"/>
      <c r="AG678" s="185"/>
      <c r="AH678" s="150"/>
      <c r="AI678" s="150"/>
      <c r="AJ678" s="150"/>
      <c r="AK678" s="150"/>
      <c r="AL678" s="150"/>
      <c r="AM678" s="150"/>
      <c r="AN678" s="150"/>
      <c r="AO678" s="150"/>
      <c r="AP678" s="150"/>
      <c r="AQ678" s="150"/>
      <c r="AR678" s="150"/>
      <c r="AS678" s="150"/>
      <c r="AT678" s="150"/>
      <c r="AU678" s="150"/>
      <c r="AV678" s="150"/>
      <c r="AW678" s="150"/>
    </row>
    <row r="679" spans="1:49" ht="13.15" customHeight="1" x14ac:dyDescent="0.25">
      <c r="A679" s="151"/>
      <c r="B679" s="151"/>
      <c r="C679" s="151"/>
      <c r="D679" s="151"/>
      <c r="E679" s="151"/>
      <c r="F679" s="151"/>
      <c r="G679" s="151"/>
      <c r="H679" s="151"/>
      <c r="I679" s="151"/>
      <c r="J679" s="151"/>
      <c r="K679" s="171"/>
      <c r="L679" s="171"/>
      <c r="M679" s="6" t="s">
        <v>75</v>
      </c>
      <c r="N679" s="6" t="s">
        <v>77</v>
      </c>
      <c r="O679" s="6" t="s">
        <v>77</v>
      </c>
      <c r="P679" s="10" t="s">
        <v>64</v>
      </c>
      <c r="Q679" s="6" t="s">
        <v>77</v>
      </c>
      <c r="R679" s="6" t="s">
        <v>77</v>
      </c>
      <c r="S679" s="6" t="s">
        <v>77</v>
      </c>
      <c r="T679" s="6" t="s">
        <v>77</v>
      </c>
      <c r="U679" s="10" t="s">
        <v>64</v>
      </c>
      <c r="V679" s="174"/>
      <c r="W679" s="177"/>
      <c r="X679" s="180"/>
      <c r="Y679" s="180"/>
      <c r="Z679" s="183"/>
      <c r="AA679" s="183"/>
      <c r="AB679" s="183"/>
      <c r="AC679" s="183"/>
      <c r="AD679" s="183"/>
      <c r="AE679" s="183"/>
      <c r="AF679" s="186"/>
      <c r="AG679" s="186"/>
      <c r="AH679" s="151"/>
      <c r="AI679" s="151"/>
      <c r="AJ679" s="151"/>
      <c r="AK679" s="151"/>
      <c r="AL679" s="151"/>
      <c r="AM679" s="151"/>
      <c r="AN679" s="151"/>
      <c r="AO679" s="151"/>
      <c r="AP679" s="151"/>
      <c r="AQ679" s="151"/>
      <c r="AR679" s="151"/>
      <c r="AS679" s="151"/>
      <c r="AT679" s="151"/>
      <c r="AU679" s="151"/>
      <c r="AV679" s="151"/>
      <c r="AW679" s="151"/>
    </row>
    <row r="680" spans="1:49" ht="13.15" customHeight="1" x14ac:dyDescent="0.25">
      <c r="A680" s="149" t="s">
        <v>53</v>
      </c>
      <c r="B680" s="149" t="s">
        <v>676</v>
      </c>
      <c r="C680" s="149">
        <v>2016</v>
      </c>
      <c r="D680" s="149" t="s">
        <v>656</v>
      </c>
      <c r="E680" s="149">
        <v>342</v>
      </c>
      <c r="F680" s="149" t="s">
        <v>56</v>
      </c>
      <c r="G680" s="149" t="s">
        <v>57</v>
      </c>
      <c r="H680" s="149" t="s">
        <v>58</v>
      </c>
      <c r="I680" s="149" t="s">
        <v>58</v>
      </c>
      <c r="J680" s="149" t="s">
        <v>96</v>
      </c>
      <c r="K680" s="171" t="s">
        <v>97</v>
      </c>
      <c r="L680" s="171" t="s">
        <v>97</v>
      </c>
      <c r="M680" s="6" t="s">
        <v>75</v>
      </c>
      <c r="N680" s="6" t="s">
        <v>77</v>
      </c>
      <c r="O680" s="6" t="s">
        <v>77</v>
      </c>
      <c r="P680" s="10" t="s">
        <v>263</v>
      </c>
      <c r="Q680" s="12">
        <v>226698.8</v>
      </c>
      <c r="R680" s="6" t="s">
        <v>75</v>
      </c>
      <c r="S680" s="6" t="s">
        <v>77</v>
      </c>
      <c r="T680" s="6" t="s">
        <v>77</v>
      </c>
      <c r="U680" s="10" t="s">
        <v>263</v>
      </c>
      <c r="V680" s="172" t="s">
        <v>695</v>
      </c>
      <c r="W680" s="175">
        <v>42573</v>
      </c>
      <c r="X680" s="178">
        <v>195430</v>
      </c>
      <c r="Y680" s="178">
        <v>226698.8</v>
      </c>
      <c r="Z680" s="181" t="s">
        <v>67</v>
      </c>
      <c r="AA680" s="181" t="s">
        <v>68</v>
      </c>
      <c r="AB680" s="181" t="s">
        <v>69</v>
      </c>
      <c r="AC680" s="181" t="s">
        <v>70</v>
      </c>
      <c r="AD680" s="181" t="s">
        <v>96</v>
      </c>
      <c r="AE680" s="181" t="s">
        <v>71</v>
      </c>
      <c r="AF680" s="184">
        <v>42573</v>
      </c>
      <c r="AG680" s="184">
        <v>42583</v>
      </c>
      <c r="AH680" s="149" t="s">
        <v>57</v>
      </c>
      <c r="AI680" s="149" t="s">
        <v>72</v>
      </c>
      <c r="AJ680" s="149" t="s">
        <v>73</v>
      </c>
      <c r="AK680" s="149" t="s">
        <v>72</v>
      </c>
      <c r="AL680" s="149" t="s">
        <v>72</v>
      </c>
      <c r="AM680" s="149" t="s">
        <v>72</v>
      </c>
      <c r="AN680" s="149" t="s">
        <v>72</v>
      </c>
      <c r="AO680" s="149" t="s">
        <v>74</v>
      </c>
      <c r="AP680" s="149" t="s">
        <v>74</v>
      </c>
      <c r="AQ680" s="149" t="s">
        <v>74</v>
      </c>
      <c r="AR680" s="149" t="s">
        <v>74</v>
      </c>
      <c r="AS680" s="149" t="s">
        <v>74</v>
      </c>
      <c r="AT680" s="149" t="s">
        <v>74</v>
      </c>
      <c r="AU680" s="149" t="s">
        <v>74</v>
      </c>
      <c r="AV680" s="149" t="s">
        <v>74</v>
      </c>
      <c r="AW680" s="149" t="s">
        <v>74</v>
      </c>
    </row>
    <row r="681" spans="1:49" ht="13.15" customHeight="1" x14ac:dyDescent="0.25">
      <c r="A681" s="150"/>
      <c r="B681" s="150"/>
      <c r="C681" s="150"/>
      <c r="D681" s="150"/>
      <c r="E681" s="150"/>
      <c r="F681" s="150"/>
      <c r="G681" s="150"/>
      <c r="H681" s="150"/>
      <c r="I681" s="150"/>
      <c r="J681" s="150"/>
      <c r="K681" s="171"/>
      <c r="L681" s="171"/>
      <c r="M681" s="6" t="s">
        <v>696</v>
      </c>
      <c r="N681" s="6" t="s">
        <v>501</v>
      </c>
      <c r="O681" s="6" t="s">
        <v>104</v>
      </c>
      <c r="P681" s="10" t="s">
        <v>64</v>
      </c>
      <c r="Q681" s="12">
        <v>238004.16</v>
      </c>
      <c r="R681" s="6" t="s">
        <v>77</v>
      </c>
      <c r="S681" s="6" t="s">
        <v>77</v>
      </c>
      <c r="T681" s="6" t="s">
        <v>77</v>
      </c>
      <c r="U681" s="10" t="s">
        <v>64</v>
      </c>
      <c r="V681" s="173"/>
      <c r="W681" s="176"/>
      <c r="X681" s="179"/>
      <c r="Y681" s="179"/>
      <c r="Z681" s="182"/>
      <c r="AA681" s="182"/>
      <c r="AB681" s="182"/>
      <c r="AC681" s="182"/>
      <c r="AD681" s="182"/>
      <c r="AE681" s="182"/>
      <c r="AF681" s="185"/>
      <c r="AG681" s="185"/>
      <c r="AH681" s="150"/>
      <c r="AI681" s="150"/>
      <c r="AJ681" s="150"/>
      <c r="AK681" s="150"/>
      <c r="AL681" s="150"/>
      <c r="AM681" s="150"/>
      <c r="AN681" s="150"/>
      <c r="AO681" s="150"/>
      <c r="AP681" s="150"/>
      <c r="AQ681" s="150"/>
      <c r="AR681" s="150"/>
      <c r="AS681" s="150"/>
      <c r="AT681" s="150"/>
      <c r="AU681" s="150"/>
      <c r="AV681" s="150"/>
      <c r="AW681" s="150"/>
    </row>
    <row r="682" spans="1:49" ht="13.15" customHeight="1" x14ac:dyDescent="0.25">
      <c r="A682" s="150"/>
      <c r="B682" s="150"/>
      <c r="C682" s="150"/>
      <c r="D682" s="150"/>
      <c r="E682" s="150"/>
      <c r="F682" s="150"/>
      <c r="G682" s="150"/>
      <c r="H682" s="150"/>
      <c r="I682" s="150"/>
      <c r="J682" s="150"/>
      <c r="K682" s="171"/>
      <c r="L682" s="171"/>
      <c r="M682" s="6" t="s">
        <v>75</v>
      </c>
      <c r="N682" s="6" t="s">
        <v>77</v>
      </c>
      <c r="O682" s="6" t="s">
        <v>77</v>
      </c>
      <c r="P682" s="10" t="s">
        <v>101</v>
      </c>
      <c r="Q682" s="12">
        <v>238171.2</v>
      </c>
      <c r="R682" s="6" t="s">
        <v>77</v>
      </c>
      <c r="S682" s="6" t="s">
        <v>77</v>
      </c>
      <c r="T682" s="6" t="s">
        <v>77</v>
      </c>
      <c r="U682" s="10" t="s">
        <v>64</v>
      </c>
      <c r="V682" s="173"/>
      <c r="W682" s="176"/>
      <c r="X682" s="179"/>
      <c r="Y682" s="179"/>
      <c r="Z682" s="182"/>
      <c r="AA682" s="182"/>
      <c r="AB682" s="182"/>
      <c r="AC682" s="182"/>
      <c r="AD682" s="182"/>
      <c r="AE682" s="182"/>
      <c r="AF682" s="185"/>
      <c r="AG682" s="185"/>
      <c r="AH682" s="150"/>
      <c r="AI682" s="150"/>
      <c r="AJ682" s="150"/>
      <c r="AK682" s="150"/>
      <c r="AL682" s="150"/>
      <c r="AM682" s="150"/>
      <c r="AN682" s="150"/>
      <c r="AO682" s="150"/>
      <c r="AP682" s="150"/>
      <c r="AQ682" s="150"/>
      <c r="AR682" s="150"/>
      <c r="AS682" s="150"/>
      <c r="AT682" s="150"/>
      <c r="AU682" s="150"/>
      <c r="AV682" s="150"/>
      <c r="AW682" s="150"/>
    </row>
    <row r="683" spans="1:49" ht="13.15" customHeight="1" x14ac:dyDescent="0.25">
      <c r="A683" s="151"/>
      <c r="B683" s="151"/>
      <c r="C683" s="151"/>
      <c r="D683" s="151"/>
      <c r="E683" s="151"/>
      <c r="F683" s="151"/>
      <c r="G683" s="151"/>
      <c r="H683" s="151"/>
      <c r="I683" s="151"/>
      <c r="J683" s="151"/>
      <c r="K683" s="171"/>
      <c r="L683" s="171"/>
      <c r="M683" s="6" t="s">
        <v>75</v>
      </c>
      <c r="N683" s="6" t="s">
        <v>77</v>
      </c>
      <c r="O683" s="6" t="s">
        <v>77</v>
      </c>
      <c r="P683" s="10" t="s">
        <v>64</v>
      </c>
      <c r="Q683" s="6" t="s">
        <v>77</v>
      </c>
      <c r="R683" s="6" t="s">
        <v>77</v>
      </c>
      <c r="S683" s="6" t="s">
        <v>77</v>
      </c>
      <c r="T683" s="6" t="s">
        <v>77</v>
      </c>
      <c r="U683" s="10" t="s">
        <v>64</v>
      </c>
      <c r="V683" s="174"/>
      <c r="W683" s="177"/>
      <c r="X683" s="180"/>
      <c r="Y683" s="180"/>
      <c r="Z683" s="183"/>
      <c r="AA683" s="183"/>
      <c r="AB683" s="183"/>
      <c r="AC683" s="183"/>
      <c r="AD683" s="183"/>
      <c r="AE683" s="183"/>
      <c r="AF683" s="186"/>
      <c r="AG683" s="186"/>
      <c r="AH683" s="151"/>
      <c r="AI683" s="151"/>
      <c r="AJ683" s="151"/>
      <c r="AK683" s="151"/>
      <c r="AL683" s="151"/>
      <c r="AM683" s="151"/>
      <c r="AN683" s="151"/>
      <c r="AO683" s="151"/>
      <c r="AP683" s="151"/>
      <c r="AQ683" s="151"/>
      <c r="AR683" s="151"/>
      <c r="AS683" s="151"/>
      <c r="AT683" s="151"/>
      <c r="AU683" s="151"/>
      <c r="AV683" s="151"/>
      <c r="AW683" s="151"/>
    </row>
    <row r="684" spans="1:49" ht="26.45" customHeight="1" x14ac:dyDescent="0.25">
      <c r="A684" s="149" t="s">
        <v>53</v>
      </c>
      <c r="B684" s="149" t="s">
        <v>54</v>
      </c>
      <c r="C684" s="149">
        <v>2016</v>
      </c>
      <c r="D684" s="149" t="s">
        <v>656</v>
      </c>
      <c r="E684" s="149">
        <v>368</v>
      </c>
      <c r="F684" s="277" t="s">
        <v>56</v>
      </c>
      <c r="G684" s="149" t="s">
        <v>57</v>
      </c>
      <c r="H684" s="149" t="s">
        <v>58</v>
      </c>
      <c r="I684" s="149" t="s">
        <v>58</v>
      </c>
      <c r="J684" s="149" t="s">
        <v>234</v>
      </c>
      <c r="K684" s="171" t="s">
        <v>60</v>
      </c>
      <c r="L684" s="171" t="s">
        <v>60</v>
      </c>
      <c r="M684" s="6" t="s">
        <v>240</v>
      </c>
      <c r="N684" s="6" t="s">
        <v>241</v>
      </c>
      <c r="O684" s="6" t="s">
        <v>242</v>
      </c>
      <c r="P684" s="11" t="s">
        <v>64</v>
      </c>
      <c r="Q684" s="12">
        <v>111360</v>
      </c>
      <c r="R684" s="6" t="s">
        <v>240</v>
      </c>
      <c r="S684" s="6" t="s">
        <v>241</v>
      </c>
      <c r="T684" s="6" t="s">
        <v>242</v>
      </c>
      <c r="U684" s="10" t="s">
        <v>64</v>
      </c>
      <c r="V684" s="146" t="s">
        <v>1103</v>
      </c>
      <c r="W684" s="175">
        <v>42573</v>
      </c>
      <c r="X684" s="178">
        <v>96000</v>
      </c>
      <c r="Y684" s="178">
        <v>111360</v>
      </c>
      <c r="Z684" s="181" t="s">
        <v>67</v>
      </c>
      <c r="AA684" s="181" t="s">
        <v>68</v>
      </c>
      <c r="AB684" s="181" t="s">
        <v>69</v>
      </c>
      <c r="AC684" s="181" t="s">
        <v>70</v>
      </c>
      <c r="AD684" s="181" t="s">
        <v>234</v>
      </c>
      <c r="AE684" s="181" t="s">
        <v>71</v>
      </c>
      <c r="AF684" s="184">
        <v>42573</v>
      </c>
      <c r="AG684" s="184">
        <v>42574</v>
      </c>
      <c r="AH684" s="149" t="s">
        <v>57</v>
      </c>
      <c r="AI684" s="149" t="s">
        <v>72</v>
      </c>
      <c r="AJ684" s="149" t="s">
        <v>73</v>
      </c>
      <c r="AK684" s="149" t="s">
        <v>72</v>
      </c>
      <c r="AL684" s="149" t="s">
        <v>72</v>
      </c>
      <c r="AM684" s="149" t="s">
        <v>72</v>
      </c>
      <c r="AN684" s="149" t="s">
        <v>72</v>
      </c>
      <c r="AO684" s="149" t="s">
        <v>74</v>
      </c>
      <c r="AP684" s="149" t="s">
        <v>74</v>
      </c>
      <c r="AQ684" s="149" t="s">
        <v>74</v>
      </c>
      <c r="AR684" s="149" t="s">
        <v>74</v>
      </c>
      <c r="AS684" s="149" t="s">
        <v>74</v>
      </c>
      <c r="AT684" s="149" t="s">
        <v>74</v>
      </c>
      <c r="AU684" s="149" t="s">
        <v>74</v>
      </c>
      <c r="AV684" s="149" t="s">
        <v>74</v>
      </c>
      <c r="AW684" s="149" t="s">
        <v>74</v>
      </c>
    </row>
    <row r="685" spans="1:49" ht="13.15" customHeight="1" x14ac:dyDescent="0.25">
      <c r="A685" s="150"/>
      <c r="B685" s="150"/>
      <c r="C685" s="150"/>
      <c r="D685" s="150"/>
      <c r="E685" s="150"/>
      <c r="F685" s="278"/>
      <c r="G685" s="150"/>
      <c r="H685" s="150"/>
      <c r="I685" s="150"/>
      <c r="J685" s="150"/>
      <c r="K685" s="171"/>
      <c r="L685" s="171"/>
      <c r="M685" s="6" t="s">
        <v>75</v>
      </c>
      <c r="N685" s="6" t="s">
        <v>77</v>
      </c>
      <c r="O685" s="6" t="s">
        <v>77</v>
      </c>
      <c r="P685" s="11" t="s">
        <v>64</v>
      </c>
      <c r="Q685" s="6" t="s">
        <v>77</v>
      </c>
      <c r="R685" s="6" t="s">
        <v>77</v>
      </c>
      <c r="S685" s="6" t="s">
        <v>77</v>
      </c>
      <c r="T685" s="6" t="s">
        <v>77</v>
      </c>
      <c r="U685" s="10" t="s">
        <v>64</v>
      </c>
      <c r="V685" s="147"/>
      <c r="W685" s="176"/>
      <c r="X685" s="179"/>
      <c r="Y685" s="179"/>
      <c r="Z685" s="182"/>
      <c r="AA685" s="182"/>
      <c r="AB685" s="182"/>
      <c r="AC685" s="182"/>
      <c r="AD685" s="182"/>
      <c r="AE685" s="182"/>
      <c r="AF685" s="185"/>
      <c r="AG685" s="185"/>
      <c r="AH685" s="150"/>
      <c r="AI685" s="150"/>
      <c r="AJ685" s="150"/>
      <c r="AK685" s="150"/>
      <c r="AL685" s="150"/>
      <c r="AM685" s="150"/>
      <c r="AN685" s="150"/>
      <c r="AO685" s="150"/>
      <c r="AP685" s="150"/>
      <c r="AQ685" s="150"/>
      <c r="AR685" s="150"/>
      <c r="AS685" s="150"/>
      <c r="AT685" s="150"/>
      <c r="AU685" s="150"/>
      <c r="AV685" s="150"/>
      <c r="AW685" s="150"/>
    </row>
    <row r="686" spans="1:49" ht="13.15" customHeight="1" x14ac:dyDescent="0.25">
      <c r="A686" s="150"/>
      <c r="B686" s="150"/>
      <c r="C686" s="150"/>
      <c r="D686" s="150"/>
      <c r="E686" s="150"/>
      <c r="F686" s="278"/>
      <c r="G686" s="150"/>
      <c r="H686" s="150"/>
      <c r="I686" s="150"/>
      <c r="J686" s="150"/>
      <c r="K686" s="171"/>
      <c r="L686" s="171"/>
      <c r="M686" s="6" t="s">
        <v>75</v>
      </c>
      <c r="N686" s="6" t="s">
        <v>77</v>
      </c>
      <c r="O686" s="6" t="s">
        <v>77</v>
      </c>
      <c r="P686" s="11" t="s">
        <v>64</v>
      </c>
      <c r="Q686" s="6" t="s">
        <v>77</v>
      </c>
      <c r="R686" s="6" t="s">
        <v>77</v>
      </c>
      <c r="S686" s="6" t="s">
        <v>77</v>
      </c>
      <c r="T686" s="6" t="s">
        <v>77</v>
      </c>
      <c r="U686" s="10" t="s">
        <v>64</v>
      </c>
      <c r="V686" s="147"/>
      <c r="W686" s="176"/>
      <c r="X686" s="179"/>
      <c r="Y686" s="179"/>
      <c r="Z686" s="182"/>
      <c r="AA686" s="182"/>
      <c r="AB686" s="182"/>
      <c r="AC686" s="182"/>
      <c r="AD686" s="182"/>
      <c r="AE686" s="182"/>
      <c r="AF686" s="185"/>
      <c r="AG686" s="185"/>
      <c r="AH686" s="150"/>
      <c r="AI686" s="150"/>
      <c r="AJ686" s="150"/>
      <c r="AK686" s="150"/>
      <c r="AL686" s="150"/>
      <c r="AM686" s="150"/>
      <c r="AN686" s="150"/>
      <c r="AO686" s="150"/>
      <c r="AP686" s="150"/>
      <c r="AQ686" s="150"/>
      <c r="AR686" s="150"/>
      <c r="AS686" s="150"/>
      <c r="AT686" s="150"/>
      <c r="AU686" s="150"/>
      <c r="AV686" s="150"/>
      <c r="AW686" s="150"/>
    </row>
    <row r="687" spans="1:49" ht="13.15" customHeight="1" x14ac:dyDescent="0.25">
      <c r="A687" s="151"/>
      <c r="B687" s="151"/>
      <c r="C687" s="151"/>
      <c r="D687" s="151"/>
      <c r="E687" s="151"/>
      <c r="F687" s="279"/>
      <c r="G687" s="151"/>
      <c r="H687" s="151"/>
      <c r="I687" s="151"/>
      <c r="J687" s="151"/>
      <c r="K687" s="171"/>
      <c r="L687" s="171"/>
      <c r="M687" s="6" t="s">
        <v>75</v>
      </c>
      <c r="N687" s="6" t="s">
        <v>77</v>
      </c>
      <c r="O687" s="6" t="s">
        <v>77</v>
      </c>
      <c r="P687" s="11" t="s">
        <v>64</v>
      </c>
      <c r="Q687" s="6" t="s">
        <v>77</v>
      </c>
      <c r="R687" s="6" t="s">
        <v>77</v>
      </c>
      <c r="S687" s="6" t="s">
        <v>77</v>
      </c>
      <c r="T687" s="6" t="s">
        <v>77</v>
      </c>
      <c r="U687" s="10" t="s">
        <v>64</v>
      </c>
      <c r="V687" s="148"/>
      <c r="W687" s="177"/>
      <c r="X687" s="180"/>
      <c r="Y687" s="180"/>
      <c r="Z687" s="183"/>
      <c r="AA687" s="183"/>
      <c r="AB687" s="183"/>
      <c r="AC687" s="183"/>
      <c r="AD687" s="183"/>
      <c r="AE687" s="183"/>
      <c r="AF687" s="186"/>
      <c r="AG687" s="186"/>
      <c r="AH687" s="151"/>
      <c r="AI687" s="151"/>
      <c r="AJ687" s="151"/>
      <c r="AK687" s="151"/>
      <c r="AL687" s="151"/>
      <c r="AM687" s="151"/>
      <c r="AN687" s="151"/>
      <c r="AO687" s="151"/>
      <c r="AP687" s="151"/>
      <c r="AQ687" s="151"/>
      <c r="AR687" s="151"/>
      <c r="AS687" s="151"/>
      <c r="AT687" s="151"/>
      <c r="AU687" s="151"/>
      <c r="AV687" s="151"/>
      <c r="AW687" s="151"/>
    </row>
    <row r="688" spans="1:49" ht="13.15" customHeight="1" x14ac:dyDescent="0.25">
      <c r="A688" s="149" t="s">
        <v>53</v>
      </c>
      <c r="B688" s="149" t="s">
        <v>676</v>
      </c>
      <c r="C688" s="149">
        <v>2016</v>
      </c>
      <c r="D688" s="149" t="s">
        <v>656</v>
      </c>
      <c r="E688" s="149">
        <v>374</v>
      </c>
      <c r="F688" s="149" t="s">
        <v>56</v>
      </c>
      <c r="G688" s="149" t="s">
        <v>57</v>
      </c>
      <c r="H688" s="149" t="s">
        <v>58</v>
      </c>
      <c r="I688" s="149" t="s">
        <v>58</v>
      </c>
      <c r="J688" s="149" t="s">
        <v>697</v>
      </c>
      <c r="K688" s="171" t="s">
        <v>93</v>
      </c>
      <c r="L688" s="171" t="s">
        <v>93</v>
      </c>
      <c r="M688" s="6" t="s">
        <v>75</v>
      </c>
      <c r="N688" s="6" t="s">
        <v>77</v>
      </c>
      <c r="O688" s="6" t="s">
        <v>77</v>
      </c>
      <c r="P688" s="10" t="s">
        <v>698</v>
      </c>
      <c r="Q688" s="12">
        <v>200680</v>
      </c>
      <c r="R688" s="6" t="s">
        <v>75</v>
      </c>
      <c r="S688" s="6" t="s">
        <v>77</v>
      </c>
      <c r="T688" s="6" t="s">
        <v>77</v>
      </c>
      <c r="U688" s="10" t="s">
        <v>698</v>
      </c>
      <c r="V688" s="172" t="s">
        <v>699</v>
      </c>
      <c r="W688" s="175">
        <v>42573</v>
      </c>
      <c r="X688" s="178">
        <v>173000</v>
      </c>
      <c r="Y688" s="178">
        <v>200680</v>
      </c>
      <c r="Z688" s="181" t="s">
        <v>67</v>
      </c>
      <c r="AA688" s="181" t="s">
        <v>68</v>
      </c>
      <c r="AB688" s="181" t="s">
        <v>69</v>
      </c>
      <c r="AC688" s="181" t="s">
        <v>70</v>
      </c>
      <c r="AD688" s="181" t="s">
        <v>697</v>
      </c>
      <c r="AE688" s="181" t="s">
        <v>71</v>
      </c>
      <c r="AF688" s="184">
        <v>42573</v>
      </c>
      <c r="AG688" s="184">
        <v>42583</v>
      </c>
      <c r="AH688" s="149" t="s">
        <v>57</v>
      </c>
      <c r="AI688" s="149" t="s">
        <v>72</v>
      </c>
      <c r="AJ688" s="149" t="s">
        <v>73</v>
      </c>
      <c r="AK688" s="149" t="s">
        <v>72</v>
      </c>
      <c r="AL688" s="149" t="s">
        <v>72</v>
      </c>
      <c r="AM688" s="149" t="s">
        <v>72</v>
      </c>
      <c r="AN688" s="149" t="s">
        <v>72</v>
      </c>
      <c r="AO688" s="149" t="s">
        <v>74</v>
      </c>
      <c r="AP688" s="149" t="s">
        <v>74</v>
      </c>
      <c r="AQ688" s="149" t="s">
        <v>74</v>
      </c>
      <c r="AR688" s="149" t="s">
        <v>74</v>
      </c>
      <c r="AS688" s="149" t="s">
        <v>74</v>
      </c>
      <c r="AT688" s="149" t="s">
        <v>74</v>
      </c>
      <c r="AU688" s="149" t="s">
        <v>74</v>
      </c>
      <c r="AV688" s="149" t="s">
        <v>74</v>
      </c>
      <c r="AW688" s="149" t="s">
        <v>74</v>
      </c>
    </row>
    <row r="689" spans="1:49" ht="13.15" customHeight="1" x14ac:dyDescent="0.25">
      <c r="A689" s="150"/>
      <c r="B689" s="150"/>
      <c r="C689" s="150"/>
      <c r="D689" s="150"/>
      <c r="E689" s="150"/>
      <c r="F689" s="150"/>
      <c r="G689" s="150"/>
      <c r="H689" s="150"/>
      <c r="I689" s="150"/>
      <c r="J689" s="150"/>
      <c r="K689" s="171"/>
      <c r="L689" s="171"/>
      <c r="M689" s="6" t="s">
        <v>75</v>
      </c>
      <c r="N689" s="6" t="s">
        <v>77</v>
      </c>
      <c r="O689" s="6" t="s">
        <v>77</v>
      </c>
      <c r="P689" s="10" t="s">
        <v>94</v>
      </c>
      <c r="Q689" s="12">
        <v>210714</v>
      </c>
      <c r="R689" s="6" t="s">
        <v>77</v>
      </c>
      <c r="S689" s="6" t="s">
        <v>77</v>
      </c>
      <c r="T689" s="6" t="s">
        <v>77</v>
      </c>
      <c r="U689" s="10" t="s">
        <v>64</v>
      </c>
      <c r="V689" s="173"/>
      <c r="W689" s="176"/>
      <c r="X689" s="179"/>
      <c r="Y689" s="179"/>
      <c r="Z689" s="182"/>
      <c r="AA689" s="182"/>
      <c r="AB689" s="182"/>
      <c r="AC689" s="182"/>
      <c r="AD689" s="182"/>
      <c r="AE689" s="182"/>
      <c r="AF689" s="185"/>
      <c r="AG689" s="185"/>
      <c r="AH689" s="150"/>
      <c r="AI689" s="150"/>
      <c r="AJ689" s="150"/>
      <c r="AK689" s="150"/>
      <c r="AL689" s="150"/>
      <c r="AM689" s="150"/>
      <c r="AN689" s="150"/>
      <c r="AO689" s="150"/>
      <c r="AP689" s="150"/>
      <c r="AQ689" s="150"/>
      <c r="AR689" s="150"/>
      <c r="AS689" s="150"/>
      <c r="AT689" s="150"/>
      <c r="AU689" s="150"/>
      <c r="AV689" s="150"/>
      <c r="AW689" s="150"/>
    </row>
    <row r="690" spans="1:49" ht="61.5" customHeight="1" x14ac:dyDescent="0.25">
      <c r="A690" s="150"/>
      <c r="B690" s="150"/>
      <c r="C690" s="150"/>
      <c r="D690" s="150"/>
      <c r="E690" s="150"/>
      <c r="F690" s="150"/>
      <c r="G690" s="150"/>
      <c r="H690" s="150"/>
      <c r="I690" s="150"/>
      <c r="J690" s="150"/>
      <c r="K690" s="171"/>
      <c r="L690" s="171"/>
      <c r="M690" s="6" t="s">
        <v>75</v>
      </c>
      <c r="N690" s="6" t="s">
        <v>77</v>
      </c>
      <c r="O690" s="6" t="s">
        <v>77</v>
      </c>
      <c r="P690" s="10" t="s">
        <v>311</v>
      </c>
      <c r="Q690" s="12">
        <v>206700.4</v>
      </c>
      <c r="R690" s="6" t="s">
        <v>77</v>
      </c>
      <c r="S690" s="6" t="s">
        <v>77</v>
      </c>
      <c r="T690" s="6" t="s">
        <v>77</v>
      </c>
      <c r="U690" s="10" t="s">
        <v>64</v>
      </c>
      <c r="V690" s="173"/>
      <c r="W690" s="176"/>
      <c r="X690" s="179"/>
      <c r="Y690" s="179"/>
      <c r="Z690" s="182"/>
      <c r="AA690" s="182"/>
      <c r="AB690" s="182"/>
      <c r="AC690" s="182"/>
      <c r="AD690" s="182"/>
      <c r="AE690" s="182"/>
      <c r="AF690" s="185"/>
      <c r="AG690" s="185"/>
      <c r="AH690" s="150"/>
      <c r="AI690" s="150"/>
      <c r="AJ690" s="150"/>
      <c r="AK690" s="150"/>
      <c r="AL690" s="150"/>
      <c r="AM690" s="150"/>
      <c r="AN690" s="150"/>
      <c r="AO690" s="150"/>
      <c r="AP690" s="150"/>
      <c r="AQ690" s="150"/>
      <c r="AR690" s="150"/>
      <c r="AS690" s="150"/>
      <c r="AT690" s="150"/>
      <c r="AU690" s="150"/>
      <c r="AV690" s="150"/>
      <c r="AW690" s="150"/>
    </row>
    <row r="691" spans="1:49" ht="13.15" customHeight="1" x14ac:dyDescent="0.25">
      <c r="A691" s="151"/>
      <c r="B691" s="151"/>
      <c r="C691" s="151"/>
      <c r="D691" s="151"/>
      <c r="E691" s="151"/>
      <c r="F691" s="151"/>
      <c r="G691" s="151"/>
      <c r="H691" s="151"/>
      <c r="I691" s="151"/>
      <c r="J691" s="151"/>
      <c r="K691" s="171"/>
      <c r="L691" s="171"/>
      <c r="M691" s="6" t="s">
        <v>75</v>
      </c>
      <c r="N691" s="6" t="s">
        <v>77</v>
      </c>
      <c r="O691" s="6" t="s">
        <v>77</v>
      </c>
      <c r="P691" s="10" t="s">
        <v>64</v>
      </c>
      <c r="Q691" s="6" t="s">
        <v>77</v>
      </c>
      <c r="R691" s="6" t="s">
        <v>77</v>
      </c>
      <c r="S691" s="6" t="s">
        <v>77</v>
      </c>
      <c r="T691" s="6" t="s">
        <v>77</v>
      </c>
      <c r="U691" s="10" t="s">
        <v>64</v>
      </c>
      <c r="V691" s="174"/>
      <c r="W691" s="177"/>
      <c r="X691" s="180"/>
      <c r="Y691" s="180"/>
      <c r="Z691" s="183"/>
      <c r="AA691" s="183"/>
      <c r="AB691" s="183"/>
      <c r="AC691" s="183"/>
      <c r="AD691" s="183"/>
      <c r="AE691" s="183"/>
      <c r="AF691" s="186"/>
      <c r="AG691" s="186"/>
      <c r="AH691" s="151"/>
      <c r="AI691" s="151"/>
      <c r="AJ691" s="151"/>
      <c r="AK691" s="151"/>
      <c r="AL691" s="151"/>
      <c r="AM691" s="151"/>
      <c r="AN691" s="151"/>
      <c r="AO691" s="151"/>
      <c r="AP691" s="151"/>
      <c r="AQ691" s="151"/>
      <c r="AR691" s="151"/>
      <c r="AS691" s="151"/>
      <c r="AT691" s="151"/>
      <c r="AU691" s="151"/>
      <c r="AV691" s="151"/>
      <c r="AW691" s="151"/>
    </row>
    <row r="692" spans="1:49" ht="13.15" customHeight="1" x14ac:dyDescent="0.25">
      <c r="A692" s="149" t="s">
        <v>53</v>
      </c>
      <c r="B692" s="149" t="s">
        <v>676</v>
      </c>
      <c r="C692" s="149">
        <v>2016</v>
      </c>
      <c r="D692" s="149" t="s">
        <v>656</v>
      </c>
      <c r="E692" s="149">
        <v>385</v>
      </c>
      <c r="F692" s="149" t="s">
        <v>56</v>
      </c>
      <c r="G692" s="149" t="s">
        <v>57</v>
      </c>
      <c r="H692" s="149" t="s">
        <v>58</v>
      </c>
      <c r="I692" s="149" t="s">
        <v>58</v>
      </c>
      <c r="J692" s="149" t="s">
        <v>92</v>
      </c>
      <c r="K692" s="171" t="s">
        <v>207</v>
      </c>
      <c r="L692" s="171" t="s">
        <v>207</v>
      </c>
      <c r="M692" s="6" t="s">
        <v>75</v>
      </c>
      <c r="N692" s="6" t="s">
        <v>77</v>
      </c>
      <c r="O692" s="6" t="s">
        <v>77</v>
      </c>
      <c r="P692" s="10" t="s">
        <v>436</v>
      </c>
      <c r="Q692" s="12">
        <v>21680.400000000001</v>
      </c>
      <c r="R692" s="6" t="s">
        <v>75</v>
      </c>
      <c r="S692" s="6" t="s">
        <v>77</v>
      </c>
      <c r="T692" s="6" t="s">
        <v>77</v>
      </c>
      <c r="U692" s="10" t="s">
        <v>436</v>
      </c>
      <c r="V692" s="172" t="s">
        <v>700</v>
      </c>
      <c r="W692" s="175">
        <v>42552</v>
      </c>
      <c r="X692" s="178">
        <v>18690</v>
      </c>
      <c r="Y692" s="178">
        <v>21680.400000000001</v>
      </c>
      <c r="Z692" s="181" t="s">
        <v>67</v>
      </c>
      <c r="AA692" s="181" t="s">
        <v>68</v>
      </c>
      <c r="AB692" s="181" t="s">
        <v>69</v>
      </c>
      <c r="AC692" s="181" t="s">
        <v>70</v>
      </c>
      <c r="AD692" s="181" t="s">
        <v>92</v>
      </c>
      <c r="AE692" s="181" t="s">
        <v>71</v>
      </c>
      <c r="AF692" s="184">
        <v>42552</v>
      </c>
      <c r="AG692" s="184">
        <v>42557</v>
      </c>
      <c r="AH692" s="149" t="s">
        <v>57</v>
      </c>
      <c r="AI692" s="149" t="s">
        <v>72</v>
      </c>
      <c r="AJ692" s="149" t="s">
        <v>73</v>
      </c>
      <c r="AK692" s="149" t="s">
        <v>72</v>
      </c>
      <c r="AL692" s="149" t="s">
        <v>72</v>
      </c>
      <c r="AM692" s="149" t="s">
        <v>72</v>
      </c>
      <c r="AN692" s="149" t="s">
        <v>72</v>
      </c>
      <c r="AO692" s="149" t="s">
        <v>74</v>
      </c>
      <c r="AP692" s="149" t="s">
        <v>74</v>
      </c>
      <c r="AQ692" s="149" t="s">
        <v>74</v>
      </c>
      <c r="AR692" s="149" t="s">
        <v>74</v>
      </c>
      <c r="AS692" s="149" t="s">
        <v>74</v>
      </c>
      <c r="AT692" s="149" t="s">
        <v>74</v>
      </c>
      <c r="AU692" s="149" t="s">
        <v>74</v>
      </c>
      <c r="AV692" s="149" t="s">
        <v>74</v>
      </c>
      <c r="AW692" s="149" t="s">
        <v>74</v>
      </c>
    </row>
    <row r="693" spans="1:49" ht="13.15" customHeight="1" x14ac:dyDescent="0.25">
      <c r="A693" s="150"/>
      <c r="B693" s="150"/>
      <c r="C693" s="150"/>
      <c r="D693" s="150"/>
      <c r="E693" s="150"/>
      <c r="F693" s="150"/>
      <c r="G693" s="150"/>
      <c r="H693" s="150"/>
      <c r="I693" s="150"/>
      <c r="J693" s="150"/>
      <c r="K693" s="171"/>
      <c r="L693" s="171"/>
      <c r="M693" s="6" t="s">
        <v>75</v>
      </c>
      <c r="N693" s="6" t="s">
        <v>77</v>
      </c>
      <c r="O693" s="6" t="s">
        <v>77</v>
      </c>
      <c r="P693" s="10" t="s">
        <v>64</v>
      </c>
      <c r="Q693" s="6" t="s">
        <v>77</v>
      </c>
      <c r="R693" s="6" t="s">
        <v>77</v>
      </c>
      <c r="S693" s="6" t="s">
        <v>77</v>
      </c>
      <c r="T693" s="6" t="s">
        <v>77</v>
      </c>
      <c r="U693" s="10" t="s">
        <v>64</v>
      </c>
      <c r="V693" s="173"/>
      <c r="W693" s="176"/>
      <c r="X693" s="179"/>
      <c r="Y693" s="179"/>
      <c r="Z693" s="182"/>
      <c r="AA693" s="182"/>
      <c r="AB693" s="182"/>
      <c r="AC693" s="182"/>
      <c r="AD693" s="182"/>
      <c r="AE693" s="182"/>
      <c r="AF693" s="185"/>
      <c r="AG693" s="185"/>
      <c r="AH693" s="150"/>
      <c r="AI693" s="150"/>
      <c r="AJ693" s="150"/>
      <c r="AK693" s="150"/>
      <c r="AL693" s="150"/>
      <c r="AM693" s="150"/>
      <c r="AN693" s="150"/>
      <c r="AO693" s="150"/>
      <c r="AP693" s="150"/>
      <c r="AQ693" s="150"/>
      <c r="AR693" s="150"/>
      <c r="AS693" s="150"/>
      <c r="AT693" s="150"/>
      <c r="AU693" s="150"/>
      <c r="AV693" s="150"/>
      <c r="AW693" s="150"/>
    </row>
    <row r="694" spans="1:49" ht="13.15" customHeight="1" x14ac:dyDescent="0.25">
      <c r="A694" s="150"/>
      <c r="B694" s="150"/>
      <c r="C694" s="150"/>
      <c r="D694" s="150"/>
      <c r="E694" s="150"/>
      <c r="F694" s="150"/>
      <c r="G694" s="150"/>
      <c r="H694" s="150"/>
      <c r="I694" s="150"/>
      <c r="J694" s="150"/>
      <c r="K694" s="171"/>
      <c r="L694" s="171"/>
      <c r="M694" s="6" t="s">
        <v>75</v>
      </c>
      <c r="N694" s="6" t="s">
        <v>77</v>
      </c>
      <c r="O694" s="6" t="s">
        <v>77</v>
      </c>
      <c r="P694" s="10" t="s">
        <v>64</v>
      </c>
      <c r="Q694" s="6" t="s">
        <v>77</v>
      </c>
      <c r="R694" s="6" t="s">
        <v>77</v>
      </c>
      <c r="S694" s="6" t="s">
        <v>77</v>
      </c>
      <c r="T694" s="6" t="s">
        <v>77</v>
      </c>
      <c r="U694" s="10" t="s">
        <v>64</v>
      </c>
      <c r="V694" s="173"/>
      <c r="W694" s="176"/>
      <c r="X694" s="179"/>
      <c r="Y694" s="179"/>
      <c r="Z694" s="182"/>
      <c r="AA694" s="182"/>
      <c r="AB694" s="182"/>
      <c r="AC694" s="182"/>
      <c r="AD694" s="182"/>
      <c r="AE694" s="182"/>
      <c r="AF694" s="185"/>
      <c r="AG694" s="185"/>
      <c r="AH694" s="150"/>
      <c r="AI694" s="150"/>
      <c r="AJ694" s="150"/>
      <c r="AK694" s="150"/>
      <c r="AL694" s="150"/>
      <c r="AM694" s="150"/>
      <c r="AN694" s="150"/>
      <c r="AO694" s="150"/>
      <c r="AP694" s="150"/>
      <c r="AQ694" s="150"/>
      <c r="AR694" s="150"/>
      <c r="AS694" s="150"/>
      <c r="AT694" s="150"/>
      <c r="AU694" s="150"/>
      <c r="AV694" s="150"/>
      <c r="AW694" s="150"/>
    </row>
    <row r="695" spans="1:49" ht="13.15" customHeight="1" x14ac:dyDescent="0.25">
      <c r="A695" s="151"/>
      <c r="B695" s="151"/>
      <c r="C695" s="151"/>
      <c r="D695" s="151"/>
      <c r="E695" s="151"/>
      <c r="F695" s="151"/>
      <c r="G695" s="151"/>
      <c r="H695" s="151"/>
      <c r="I695" s="151"/>
      <c r="J695" s="151"/>
      <c r="K695" s="171"/>
      <c r="L695" s="171"/>
      <c r="M695" s="6" t="s">
        <v>75</v>
      </c>
      <c r="N695" s="6" t="s">
        <v>77</v>
      </c>
      <c r="O695" s="6" t="s">
        <v>77</v>
      </c>
      <c r="P695" s="10" t="s">
        <v>64</v>
      </c>
      <c r="Q695" s="6" t="s">
        <v>77</v>
      </c>
      <c r="R695" s="6" t="s">
        <v>77</v>
      </c>
      <c r="S695" s="6" t="s">
        <v>77</v>
      </c>
      <c r="T695" s="6" t="s">
        <v>77</v>
      </c>
      <c r="U695" s="10" t="s">
        <v>64</v>
      </c>
      <c r="V695" s="174"/>
      <c r="W695" s="177"/>
      <c r="X695" s="180"/>
      <c r="Y695" s="180"/>
      <c r="Z695" s="183"/>
      <c r="AA695" s="183"/>
      <c r="AB695" s="183"/>
      <c r="AC695" s="183"/>
      <c r="AD695" s="183"/>
      <c r="AE695" s="183"/>
      <c r="AF695" s="186"/>
      <c r="AG695" s="186"/>
      <c r="AH695" s="151"/>
      <c r="AI695" s="151"/>
      <c r="AJ695" s="151"/>
      <c r="AK695" s="151"/>
      <c r="AL695" s="151"/>
      <c r="AM695" s="151"/>
      <c r="AN695" s="151"/>
      <c r="AO695" s="151"/>
      <c r="AP695" s="151"/>
      <c r="AQ695" s="151"/>
      <c r="AR695" s="151"/>
      <c r="AS695" s="151"/>
      <c r="AT695" s="151"/>
      <c r="AU695" s="151"/>
      <c r="AV695" s="151"/>
      <c r="AW695" s="151"/>
    </row>
    <row r="696" spans="1:49" ht="13.15" customHeight="1" x14ac:dyDescent="0.25">
      <c r="A696" s="149" t="s">
        <v>53</v>
      </c>
      <c r="B696" s="149" t="s">
        <v>676</v>
      </c>
      <c r="C696" s="149">
        <v>2016</v>
      </c>
      <c r="D696" s="149" t="s">
        <v>656</v>
      </c>
      <c r="E696" s="149">
        <v>388</v>
      </c>
      <c r="F696" s="149" t="s">
        <v>56</v>
      </c>
      <c r="G696" s="149" t="s">
        <v>57</v>
      </c>
      <c r="H696" s="149" t="s">
        <v>58</v>
      </c>
      <c r="I696" s="149" t="s">
        <v>58</v>
      </c>
      <c r="J696" s="149" t="s">
        <v>701</v>
      </c>
      <c r="K696" s="171" t="s">
        <v>207</v>
      </c>
      <c r="L696" s="171" t="s">
        <v>207</v>
      </c>
      <c r="M696" s="6" t="s">
        <v>75</v>
      </c>
      <c r="N696" s="6" t="s">
        <v>77</v>
      </c>
      <c r="O696" s="6" t="s">
        <v>77</v>
      </c>
      <c r="P696" s="10" t="s">
        <v>205</v>
      </c>
      <c r="Q696" s="12">
        <v>78308.12</v>
      </c>
      <c r="R696" s="6" t="s">
        <v>75</v>
      </c>
      <c r="S696" s="6" t="s">
        <v>77</v>
      </c>
      <c r="T696" s="6" t="s">
        <v>77</v>
      </c>
      <c r="U696" s="10" t="s">
        <v>205</v>
      </c>
      <c r="V696" s="172" t="s">
        <v>702</v>
      </c>
      <c r="W696" s="175">
        <v>42573</v>
      </c>
      <c r="X696" s="178">
        <v>67507</v>
      </c>
      <c r="Y696" s="178">
        <v>78308.12</v>
      </c>
      <c r="Z696" s="181" t="s">
        <v>67</v>
      </c>
      <c r="AA696" s="181" t="s">
        <v>68</v>
      </c>
      <c r="AB696" s="181" t="s">
        <v>69</v>
      </c>
      <c r="AC696" s="181" t="s">
        <v>70</v>
      </c>
      <c r="AD696" s="181" t="s">
        <v>701</v>
      </c>
      <c r="AE696" s="181" t="s">
        <v>71</v>
      </c>
      <c r="AF696" s="184">
        <v>42573</v>
      </c>
      <c r="AG696" s="184">
        <v>42576</v>
      </c>
      <c r="AH696" s="149" t="s">
        <v>57</v>
      </c>
      <c r="AI696" s="149" t="s">
        <v>72</v>
      </c>
      <c r="AJ696" s="149" t="s">
        <v>73</v>
      </c>
      <c r="AK696" s="149" t="s">
        <v>72</v>
      </c>
      <c r="AL696" s="149" t="s">
        <v>72</v>
      </c>
      <c r="AM696" s="149" t="s">
        <v>72</v>
      </c>
      <c r="AN696" s="149" t="s">
        <v>72</v>
      </c>
      <c r="AO696" s="149" t="s">
        <v>74</v>
      </c>
      <c r="AP696" s="149" t="s">
        <v>74</v>
      </c>
      <c r="AQ696" s="149" t="s">
        <v>74</v>
      </c>
      <c r="AR696" s="149" t="s">
        <v>74</v>
      </c>
      <c r="AS696" s="149" t="s">
        <v>74</v>
      </c>
      <c r="AT696" s="149" t="s">
        <v>74</v>
      </c>
      <c r="AU696" s="149" t="s">
        <v>74</v>
      </c>
      <c r="AV696" s="149" t="s">
        <v>74</v>
      </c>
      <c r="AW696" s="149" t="s">
        <v>74</v>
      </c>
    </row>
    <row r="697" spans="1:49" ht="13.15" customHeight="1" x14ac:dyDescent="0.25">
      <c r="A697" s="150"/>
      <c r="B697" s="150"/>
      <c r="C697" s="150"/>
      <c r="D697" s="150"/>
      <c r="E697" s="150"/>
      <c r="F697" s="150"/>
      <c r="G697" s="150"/>
      <c r="H697" s="150"/>
      <c r="I697" s="150"/>
      <c r="J697" s="150"/>
      <c r="K697" s="171"/>
      <c r="L697" s="171"/>
      <c r="M697" s="6" t="s">
        <v>75</v>
      </c>
      <c r="N697" s="6" t="s">
        <v>77</v>
      </c>
      <c r="O697" s="6" t="s">
        <v>77</v>
      </c>
      <c r="P697" s="10" t="s">
        <v>703</v>
      </c>
      <c r="Q697" s="12">
        <v>83595.399999999994</v>
      </c>
      <c r="R697" s="6" t="s">
        <v>77</v>
      </c>
      <c r="S697" s="6" t="s">
        <v>77</v>
      </c>
      <c r="T697" s="6" t="s">
        <v>77</v>
      </c>
      <c r="U697" s="10" t="s">
        <v>64</v>
      </c>
      <c r="V697" s="173"/>
      <c r="W697" s="176"/>
      <c r="X697" s="179"/>
      <c r="Y697" s="179"/>
      <c r="Z697" s="182"/>
      <c r="AA697" s="182"/>
      <c r="AB697" s="182"/>
      <c r="AC697" s="182"/>
      <c r="AD697" s="182"/>
      <c r="AE697" s="182"/>
      <c r="AF697" s="185"/>
      <c r="AG697" s="185"/>
      <c r="AH697" s="150"/>
      <c r="AI697" s="150"/>
      <c r="AJ697" s="150"/>
      <c r="AK697" s="150"/>
      <c r="AL697" s="150"/>
      <c r="AM697" s="150"/>
      <c r="AN697" s="150"/>
      <c r="AO697" s="150"/>
      <c r="AP697" s="150"/>
      <c r="AQ697" s="150"/>
      <c r="AR697" s="150"/>
      <c r="AS697" s="150"/>
      <c r="AT697" s="150"/>
      <c r="AU697" s="150"/>
      <c r="AV697" s="150"/>
      <c r="AW697" s="150"/>
    </row>
    <row r="698" spans="1:49" ht="13.15" customHeight="1" x14ac:dyDescent="0.25">
      <c r="A698" s="150"/>
      <c r="B698" s="150"/>
      <c r="C698" s="150"/>
      <c r="D698" s="150"/>
      <c r="E698" s="150"/>
      <c r="F698" s="150"/>
      <c r="G698" s="150"/>
      <c r="H698" s="150"/>
      <c r="I698" s="150"/>
      <c r="J698" s="150"/>
      <c r="K698" s="171"/>
      <c r="L698" s="171"/>
      <c r="M698" s="6" t="s">
        <v>75</v>
      </c>
      <c r="N698" s="6" t="s">
        <v>77</v>
      </c>
      <c r="O698" s="6" t="s">
        <v>77</v>
      </c>
      <c r="P698" s="10" t="s">
        <v>704</v>
      </c>
      <c r="Q698" s="12">
        <v>92425.9</v>
      </c>
      <c r="R698" s="6" t="s">
        <v>77</v>
      </c>
      <c r="S698" s="6" t="s">
        <v>77</v>
      </c>
      <c r="T698" s="6" t="s">
        <v>77</v>
      </c>
      <c r="U698" s="10" t="s">
        <v>64</v>
      </c>
      <c r="V698" s="173"/>
      <c r="W698" s="176"/>
      <c r="X698" s="179"/>
      <c r="Y698" s="179"/>
      <c r="Z698" s="182"/>
      <c r="AA698" s="182"/>
      <c r="AB698" s="182"/>
      <c r="AC698" s="182"/>
      <c r="AD698" s="182"/>
      <c r="AE698" s="182"/>
      <c r="AF698" s="185"/>
      <c r="AG698" s="185"/>
      <c r="AH698" s="150"/>
      <c r="AI698" s="150"/>
      <c r="AJ698" s="150"/>
      <c r="AK698" s="150"/>
      <c r="AL698" s="150"/>
      <c r="AM698" s="150"/>
      <c r="AN698" s="150"/>
      <c r="AO698" s="150"/>
      <c r="AP698" s="150"/>
      <c r="AQ698" s="150"/>
      <c r="AR698" s="150"/>
      <c r="AS698" s="150"/>
      <c r="AT698" s="150"/>
      <c r="AU698" s="150"/>
      <c r="AV698" s="150"/>
      <c r="AW698" s="150"/>
    </row>
    <row r="699" spans="1:49" ht="13.15" customHeight="1" x14ac:dyDescent="0.25">
      <c r="A699" s="151"/>
      <c r="B699" s="151"/>
      <c r="C699" s="151"/>
      <c r="D699" s="151"/>
      <c r="E699" s="151"/>
      <c r="F699" s="151"/>
      <c r="G699" s="151"/>
      <c r="H699" s="151"/>
      <c r="I699" s="151"/>
      <c r="J699" s="151"/>
      <c r="K699" s="171"/>
      <c r="L699" s="171"/>
      <c r="M699" s="6" t="s">
        <v>75</v>
      </c>
      <c r="N699" s="6" t="s">
        <v>77</v>
      </c>
      <c r="O699" s="6" t="s">
        <v>77</v>
      </c>
      <c r="P699" s="10" t="s">
        <v>64</v>
      </c>
      <c r="Q699" s="6" t="s">
        <v>77</v>
      </c>
      <c r="R699" s="6" t="s">
        <v>77</v>
      </c>
      <c r="S699" s="6" t="s">
        <v>77</v>
      </c>
      <c r="T699" s="6" t="s">
        <v>77</v>
      </c>
      <c r="U699" s="10" t="s">
        <v>64</v>
      </c>
      <c r="V699" s="174"/>
      <c r="W699" s="177"/>
      <c r="X699" s="180"/>
      <c r="Y699" s="180"/>
      <c r="Z699" s="183"/>
      <c r="AA699" s="183"/>
      <c r="AB699" s="183"/>
      <c r="AC699" s="183"/>
      <c r="AD699" s="183"/>
      <c r="AE699" s="183"/>
      <c r="AF699" s="186"/>
      <c r="AG699" s="186"/>
      <c r="AH699" s="151"/>
      <c r="AI699" s="151"/>
      <c r="AJ699" s="151"/>
      <c r="AK699" s="151"/>
      <c r="AL699" s="151"/>
      <c r="AM699" s="151"/>
      <c r="AN699" s="151"/>
      <c r="AO699" s="151"/>
      <c r="AP699" s="151"/>
      <c r="AQ699" s="151"/>
      <c r="AR699" s="151"/>
      <c r="AS699" s="151"/>
      <c r="AT699" s="151"/>
      <c r="AU699" s="151"/>
      <c r="AV699" s="151"/>
      <c r="AW699" s="151"/>
    </row>
    <row r="700" spans="1:49" ht="13.15" customHeight="1" x14ac:dyDescent="0.25">
      <c r="A700" s="149" t="s">
        <v>53</v>
      </c>
      <c r="B700" s="149" t="s">
        <v>676</v>
      </c>
      <c r="C700" s="149">
        <v>2016</v>
      </c>
      <c r="D700" s="149" t="s">
        <v>656</v>
      </c>
      <c r="E700" s="149">
        <v>394</v>
      </c>
      <c r="F700" s="149" t="s">
        <v>56</v>
      </c>
      <c r="G700" s="149" t="s">
        <v>57</v>
      </c>
      <c r="H700" s="149" t="s">
        <v>58</v>
      </c>
      <c r="I700" s="149" t="s">
        <v>58</v>
      </c>
      <c r="J700" s="149" t="s">
        <v>92</v>
      </c>
      <c r="K700" s="171" t="s">
        <v>207</v>
      </c>
      <c r="L700" s="171" t="s">
        <v>207</v>
      </c>
      <c r="M700" s="6" t="s">
        <v>75</v>
      </c>
      <c r="N700" s="6" t="s">
        <v>77</v>
      </c>
      <c r="O700" s="6" t="s">
        <v>77</v>
      </c>
      <c r="P700" s="10" t="s">
        <v>436</v>
      </c>
      <c r="Q700" s="12">
        <v>6124.8</v>
      </c>
      <c r="R700" s="6" t="s">
        <v>75</v>
      </c>
      <c r="S700" s="6" t="s">
        <v>77</v>
      </c>
      <c r="T700" s="6" t="s">
        <v>77</v>
      </c>
      <c r="U700" s="10" t="s">
        <v>436</v>
      </c>
      <c r="V700" s="172" t="s">
        <v>705</v>
      </c>
      <c r="W700" s="175">
        <v>42562</v>
      </c>
      <c r="X700" s="178">
        <v>5280</v>
      </c>
      <c r="Y700" s="178">
        <v>6124.8</v>
      </c>
      <c r="Z700" s="181" t="s">
        <v>67</v>
      </c>
      <c r="AA700" s="181" t="s">
        <v>68</v>
      </c>
      <c r="AB700" s="181" t="s">
        <v>69</v>
      </c>
      <c r="AC700" s="181" t="s">
        <v>70</v>
      </c>
      <c r="AD700" s="181" t="s">
        <v>92</v>
      </c>
      <c r="AE700" s="181" t="s">
        <v>71</v>
      </c>
      <c r="AF700" s="184">
        <v>42562</v>
      </c>
      <c r="AG700" s="184">
        <v>42562</v>
      </c>
      <c r="AH700" s="149" t="s">
        <v>57</v>
      </c>
      <c r="AI700" s="149" t="s">
        <v>72</v>
      </c>
      <c r="AJ700" s="149" t="s">
        <v>73</v>
      </c>
      <c r="AK700" s="149" t="s">
        <v>72</v>
      </c>
      <c r="AL700" s="149" t="s">
        <v>72</v>
      </c>
      <c r="AM700" s="149" t="s">
        <v>72</v>
      </c>
      <c r="AN700" s="149" t="s">
        <v>72</v>
      </c>
      <c r="AO700" s="149" t="s">
        <v>74</v>
      </c>
      <c r="AP700" s="149" t="s">
        <v>74</v>
      </c>
      <c r="AQ700" s="149" t="s">
        <v>74</v>
      </c>
      <c r="AR700" s="149" t="s">
        <v>74</v>
      </c>
      <c r="AS700" s="149" t="s">
        <v>74</v>
      </c>
      <c r="AT700" s="149" t="s">
        <v>74</v>
      </c>
      <c r="AU700" s="149" t="s">
        <v>74</v>
      </c>
      <c r="AV700" s="149" t="s">
        <v>74</v>
      </c>
      <c r="AW700" s="149" t="s">
        <v>74</v>
      </c>
    </row>
    <row r="701" spans="1:49" ht="13.15" customHeight="1" x14ac:dyDescent="0.25">
      <c r="A701" s="150"/>
      <c r="B701" s="150"/>
      <c r="C701" s="150"/>
      <c r="D701" s="150"/>
      <c r="E701" s="150"/>
      <c r="F701" s="150"/>
      <c r="G701" s="150"/>
      <c r="H701" s="150"/>
      <c r="I701" s="150"/>
      <c r="J701" s="150"/>
      <c r="K701" s="171"/>
      <c r="L701" s="171"/>
      <c r="M701" s="6" t="s">
        <v>75</v>
      </c>
      <c r="N701" s="6" t="s">
        <v>77</v>
      </c>
      <c r="O701" s="6" t="s">
        <v>77</v>
      </c>
      <c r="P701" s="10" t="s">
        <v>64</v>
      </c>
      <c r="Q701" s="6" t="s">
        <v>77</v>
      </c>
      <c r="R701" s="6" t="s">
        <v>77</v>
      </c>
      <c r="S701" s="6" t="s">
        <v>77</v>
      </c>
      <c r="T701" s="6" t="s">
        <v>77</v>
      </c>
      <c r="U701" s="10" t="s">
        <v>64</v>
      </c>
      <c r="V701" s="173"/>
      <c r="W701" s="176"/>
      <c r="X701" s="179"/>
      <c r="Y701" s="179"/>
      <c r="Z701" s="182"/>
      <c r="AA701" s="182"/>
      <c r="AB701" s="182"/>
      <c r="AC701" s="182"/>
      <c r="AD701" s="182"/>
      <c r="AE701" s="182"/>
      <c r="AF701" s="185"/>
      <c r="AG701" s="185"/>
      <c r="AH701" s="150"/>
      <c r="AI701" s="150"/>
      <c r="AJ701" s="150"/>
      <c r="AK701" s="150"/>
      <c r="AL701" s="150"/>
      <c r="AM701" s="150"/>
      <c r="AN701" s="150"/>
      <c r="AO701" s="150"/>
      <c r="AP701" s="150"/>
      <c r="AQ701" s="150"/>
      <c r="AR701" s="150"/>
      <c r="AS701" s="150"/>
      <c r="AT701" s="150"/>
      <c r="AU701" s="150"/>
      <c r="AV701" s="150"/>
      <c r="AW701" s="150"/>
    </row>
    <row r="702" spans="1:49" ht="13.15" customHeight="1" x14ac:dyDescent="0.25">
      <c r="A702" s="150"/>
      <c r="B702" s="150"/>
      <c r="C702" s="150"/>
      <c r="D702" s="150"/>
      <c r="E702" s="150"/>
      <c r="F702" s="150"/>
      <c r="G702" s="150"/>
      <c r="H702" s="150"/>
      <c r="I702" s="150"/>
      <c r="J702" s="150"/>
      <c r="K702" s="171"/>
      <c r="L702" s="171"/>
      <c r="M702" s="6" t="s">
        <v>75</v>
      </c>
      <c r="N702" s="6" t="s">
        <v>77</v>
      </c>
      <c r="O702" s="6" t="s">
        <v>77</v>
      </c>
      <c r="P702" s="10" t="s">
        <v>64</v>
      </c>
      <c r="Q702" s="6" t="s">
        <v>77</v>
      </c>
      <c r="R702" s="6" t="s">
        <v>77</v>
      </c>
      <c r="S702" s="6" t="s">
        <v>77</v>
      </c>
      <c r="T702" s="6" t="s">
        <v>77</v>
      </c>
      <c r="U702" s="10" t="s">
        <v>64</v>
      </c>
      <c r="V702" s="173"/>
      <c r="W702" s="176"/>
      <c r="X702" s="179"/>
      <c r="Y702" s="179"/>
      <c r="Z702" s="182"/>
      <c r="AA702" s="182"/>
      <c r="AB702" s="182"/>
      <c r="AC702" s="182"/>
      <c r="AD702" s="182"/>
      <c r="AE702" s="182"/>
      <c r="AF702" s="185"/>
      <c r="AG702" s="185"/>
      <c r="AH702" s="150"/>
      <c r="AI702" s="150"/>
      <c r="AJ702" s="150"/>
      <c r="AK702" s="150"/>
      <c r="AL702" s="150"/>
      <c r="AM702" s="150"/>
      <c r="AN702" s="150"/>
      <c r="AO702" s="150"/>
      <c r="AP702" s="150"/>
      <c r="AQ702" s="150"/>
      <c r="AR702" s="150"/>
      <c r="AS702" s="150"/>
      <c r="AT702" s="150"/>
      <c r="AU702" s="150"/>
      <c r="AV702" s="150"/>
      <c r="AW702" s="150"/>
    </row>
    <row r="703" spans="1:49" ht="13.15" customHeight="1" x14ac:dyDescent="0.25">
      <c r="A703" s="151"/>
      <c r="B703" s="151"/>
      <c r="C703" s="151"/>
      <c r="D703" s="151"/>
      <c r="E703" s="151"/>
      <c r="F703" s="151"/>
      <c r="G703" s="151"/>
      <c r="H703" s="151"/>
      <c r="I703" s="151"/>
      <c r="J703" s="151"/>
      <c r="K703" s="171"/>
      <c r="L703" s="171"/>
      <c r="M703" s="6" t="s">
        <v>75</v>
      </c>
      <c r="N703" s="6" t="s">
        <v>77</v>
      </c>
      <c r="O703" s="6" t="s">
        <v>77</v>
      </c>
      <c r="P703" s="10" t="s">
        <v>64</v>
      </c>
      <c r="Q703" s="6" t="s">
        <v>77</v>
      </c>
      <c r="R703" s="6" t="s">
        <v>77</v>
      </c>
      <c r="S703" s="6" t="s">
        <v>77</v>
      </c>
      <c r="T703" s="6" t="s">
        <v>77</v>
      </c>
      <c r="U703" s="10" t="s">
        <v>64</v>
      </c>
      <c r="V703" s="174"/>
      <c r="W703" s="177"/>
      <c r="X703" s="180"/>
      <c r="Y703" s="180"/>
      <c r="Z703" s="183"/>
      <c r="AA703" s="183"/>
      <c r="AB703" s="183"/>
      <c r="AC703" s="183"/>
      <c r="AD703" s="183"/>
      <c r="AE703" s="183"/>
      <c r="AF703" s="186"/>
      <c r="AG703" s="186"/>
      <c r="AH703" s="151"/>
      <c r="AI703" s="151"/>
      <c r="AJ703" s="151"/>
      <c r="AK703" s="151"/>
      <c r="AL703" s="151"/>
      <c r="AM703" s="151"/>
      <c r="AN703" s="151"/>
      <c r="AO703" s="151"/>
      <c r="AP703" s="151"/>
      <c r="AQ703" s="151"/>
      <c r="AR703" s="151"/>
      <c r="AS703" s="151"/>
      <c r="AT703" s="151"/>
      <c r="AU703" s="151"/>
      <c r="AV703" s="151"/>
      <c r="AW703" s="151"/>
    </row>
    <row r="704" spans="1:49" ht="26.45" customHeight="1" x14ac:dyDescent="0.25">
      <c r="A704" s="149" t="s">
        <v>53</v>
      </c>
      <c r="B704" s="149" t="s">
        <v>676</v>
      </c>
      <c r="C704" s="149">
        <v>2016</v>
      </c>
      <c r="D704" s="149" t="s">
        <v>656</v>
      </c>
      <c r="E704" s="149">
        <v>391</v>
      </c>
      <c r="F704" s="149" t="s">
        <v>56</v>
      </c>
      <c r="G704" s="149" t="s">
        <v>57</v>
      </c>
      <c r="H704" s="149" t="s">
        <v>58</v>
      </c>
      <c r="I704" s="149" t="s">
        <v>58</v>
      </c>
      <c r="J704" s="149" t="s">
        <v>706</v>
      </c>
      <c r="K704" s="171" t="s">
        <v>93</v>
      </c>
      <c r="L704" s="171" t="s">
        <v>93</v>
      </c>
      <c r="M704" s="6" t="s">
        <v>75</v>
      </c>
      <c r="N704" s="6" t="s">
        <v>77</v>
      </c>
      <c r="O704" s="6" t="s">
        <v>77</v>
      </c>
      <c r="P704" s="10" t="s">
        <v>112</v>
      </c>
      <c r="Q704" s="12">
        <v>18586.68</v>
      </c>
      <c r="R704" s="6" t="s">
        <v>75</v>
      </c>
      <c r="S704" s="6" t="s">
        <v>77</v>
      </c>
      <c r="T704" s="6" t="s">
        <v>77</v>
      </c>
      <c r="U704" s="10" t="s">
        <v>112</v>
      </c>
      <c r="V704" s="207" t="s">
        <v>707</v>
      </c>
      <c r="W704" s="175">
        <v>42573</v>
      </c>
      <c r="X704" s="178">
        <v>16023</v>
      </c>
      <c r="Y704" s="178">
        <v>18586.68</v>
      </c>
      <c r="Z704" s="181" t="s">
        <v>67</v>
      </c>
      <c r="AA704" s="181" t="s">
        <v>68</v>
      </c>
      <c r="AB704" s="181" t="s">
        <v>69</v>
      </c>
      <c r="AC704" s="181" t="s">
        <v>70</v>
      </c>
      <c r="AD704" s="181" t="s">
        <v>708</v>
      </c>
      <c r="AE704" s="181" t="s">
        <v>71</v>
      </c>
      <c r="AF704" s="184">
        <v>42573</v>
      </c>
      <c r="AG704" s="184">
        <v>42573</v>
      </c>
      <c r="AH704" s="149" t="s">
        <v>57</v>
      </c>
      <c r="AI704" s="149" t="s">
        <v>72</v>
      </c>
      <c r="AJ704" s="149" t="s">
        <v>73</v>
      </c>
      <c r="AK704" s="149" t="s">
        <v>72</v>
      </c>
      <c r="AL704" s="149" t="s">
        <v>72</v>
      </c>
      <c r="AM704" s="149" t="s">
        <v>72</v>
      </c>
      <c r="AN704" s="149" t="s">
        <v>72</v>
      </c>
      <c r="AO704" s="149" t="s">
        <v>74</v>
      </c>
      <c r="AP704" s="149" t="s">
        <v>74</v>
      </c>
      <c r="AQ704" s="149" t="s">
        <v>74</v>
      </c>
      <c r="AR704" s="149" t="s">
        <v>74</v>
      </c>
      <c r="AS704" s="149" t="s">
        <v>74</v>
      </c>
      <c r="AT704" s="149" t="s">
        <v>74</v>
      </c>
      <c r="AU704" s="149" t="s">
        <v>74</v>
      </c>
      <c r="AV704" s="149" t="s">
        <v>74</v>
      </c>
      <c r="AW704" s="149" t="s">
        <v>74</v>
      </c>
    </row>
    <row r="705" spans="1:49" ht="13.15" customHeight="1" x14ac:dyDescent="0.25">
      <c r="A705" s="150"/>
      <c r="B705" s="150"/>
      <c r="C705" s="150"/>
      <c r="D705" s="150"/>
      <c r="E705" s="150"/>
      <c r="F705" s="150"/>
      <c r="G705" s="150"/>
      <c r="H705" s="150"/>
      <c r="I705" s="150"/>
      <c r="J705" s="150"/>
      <c r="K705" s="171"/>
      <c r="L705" s="171"/>
      <c r="M705" s="6" t="s">
        <v>75</v>
      </c>
      <c r="N705" s="6" t="s">
        <v>77</v>
      </c>
      <c r="O705" s="6" t="s">
        <v>77</v>
      </c>
      <c r="P705" s="10" t="s">
        <v>64</v>
      </c>
      <c r="Q705" s="6" t="s">
        <v>77</v>
      </c>
      <c r="R705" s="6" t="s">
        <v>77</v>
      </c>
      <c r="S705" s="6" t="s">
        <v>77</v>
      </c>
      <c r="T705" s="6" t="s">
        <v>77</v>
      </c>
      <c r="U705" s="10" t="s">
        <v>64</v>
      </c>
      <c r="V705" s="208"/>
      <c r="W705" s="176"/>
      <c r="X705" s="179"/>
      <c r="Y705" s="179"/>
      <c r="Z705" s="182"/>
      <c r="AA705" s="182"/>
      <c r="AB705" s="182"/>
      <c r="AC705" s="182"/>
      <c r="AD705" s="182"/>
      <c r="AE705" s="182"/>
      <c r="AF705" s="185"/>
      <c r="AG705" s="185"/>
      <c r="AH705" s="150"/>
      <c r="AI705" s="150"/>
      <c r="AJ705" s="150"/>
      <c r="AK705" s="150"/>
      <c r="AL705" s="150"/>
      <c r="AM705" s="150"/>
      <c r="AN705" s="150"/>
      <c r="AO705" s="150"/>
      <c r="AP705" s="150"/>
      <c r="AQ705" s="150"/>
      <c r="AR705" s="150"/>
      <c r="AS705" s="150"/>
      <c r="AT705" s="150"/>
      <c r="AU705" s="150"/>
      <c r="AV705" s="150"/>
      <c r="AW705" s="150"/>
    </row>
    <row r="706" spans="1:49" ht="13.15" customHeight="1" x14ac:dyDescent="0.25">
      <c r="A706" s="150"/>
      <c r="B706" s="150"/>
      <c r="C706" s="150"/>
      <c r="D706" s="150"/>
      <c r="E706" s="150"/>
      <c r="F706" s="150"/>
      <c r="G706" s="150"/>
      <c r="H706" s="150"/>
      <c r="I706" s="150"/>
      <c r="J706" s="150"/>
      <c r="K706" s="171"/>
      <c r="L706" s="171"/>
      <c r="M706" s="6" t="s">
        <v>75</v>
      </c>
      <c r="N706" s="6" t="s">
        <v>77</v>
      </c>
      <c r="O706" s="6" t="s">
        <v>77</v>
      </c>
      <c r="P706" s="10" t="s">
        <v>64</v>
      </c>
      <c r="Q706" s="6" t="s">
        <v>77</v>
      </c>
      <c r="R706" s="6" t="s">
        <v>77</v>
      </c>
      <c r="S706" s="6" t="s">
        <v>77</v>
      </c>
      <c r="T706" s="6" t="s">
        <v>77</v>
      </c>
      <c r="U706" s="10" t="s">
        <v>64</v>
      </c>
      <c r="V706" s="208"/>
      <c r="W706" s="176"/>
      <c r="X706" s="179"/>
      <c r="Y706" s="179"/>
      <c r="Z706" s="182"/>
      <c r="AA706" s="182"/>
      <c r="AB706" s="182"/>
      <c r="AC706" s="182"/>
      <c r="AD706" s="182"/>
      <c r="AE706" s="182"/>
      <c r="AF706" s="185"/>
      <c r="AG706" s="185"/>
      <c r="AH706" s="150"/>
      <c r="AI706" s="150"/>
      <c r="AJ706" s="150"/>
      <c r="AK706" s="150"/>
      <c r="AL706" s="150"/>
      <c r="AM706" s="150"/>
      <c r="AN706" s="150"/>
      <c r="AO706" s="150"/>
      <c r="AP706" s="150"/>
      <c r="AQ706" s="150"/>
      <c r="AR706" s="150"/>
      <c r="AS706" s="150"/>
      <c r="AT706" s="150"/>
      <c r="AU706" s="150"/>
      <c r="AV706" s="150"/>
      <c r="AW706" s="150"/>
    </row>
    <row r="707" spans="1:49" ht="13.5" customHeight="1" x14ac:dyDescent="0.25">
      <c r="A707" s="151"/>
      <c r="B707" s="151"/>
      <c r="C707" s="151"/>
      <c r="D707" s="151"/>
      <c r="E707" s="151"/>
      <c r="F707" s="151"/>
      <c r="G707" s="151"/>
      <c r="H707" s="151"/>
      <c r="I707" s="151"/>
      <c r="J707" s="151"/>
      <c r="K707" s="171"/>
      <c r="L707" s="171"/>
      <c r="M707" s="6" t="s">
        <v>75</v>
      </c>
      <c r="N707" s="6" t="s">
        <v>77</v>
      </c>
      <c r="O707" s="6" t="s">
        <v>77</v>
      </c>
      <c r="P707" s="10" t="s">
        <v>64</v>
      </c>
      <c r="Q707" s="6" t="s">
        <v>77</v>
      </c>
      <c r="R707" s="6" t="s">
        <v>77</v>
      </c>
      <c r="S707" s="6" t="s">
        <v>77</v>
      </c>
      <c r="T707" s="6" t="s">
        <v>77</v>
      </c>
      <c r="U707" s="10" t="s">
        <v>64</v>
      </c>
      <c r="V707" s="209"/>
      <c r="W707" s="177"/>
      <c r="X707" s="180"/>
      <c r="Y707" s="180"/>
      <c r="Z707" s="183"/>
      <c r="AA707" s="183"/>
      <c r="AB707" s="183"/>
      <c r="AC707" s="183"/>
      <c r="AD707" s="183"/>
      <c r="AE707" s="183"/>
      <c r="AF707" s="186"/>
      <c r="AG707" s="186"/>
      <c r="AH707" s="151"/>
      <c r="AI707" s="151"/>
      <c r="AJ707" s="151"/>
      <c r="AK707" s="151"/>
      <c r="AL707" s="151"/>
      <c r="AM707" s="151"/>
      <c r="AN707" s="151"/>
      <c r="AO707" s="151"/>
      <c r="AP707" s="151"/>
      <c r="AQ707" s="151"/>
      <c r="AR707" s="151"/>
      <c r="AS707" s="151"/>
      <c r="AT707" s="151"/>
      <c r="AU707" s="151"/>
      <c r="AV707" s="151"/>
      <c r="AW707" s="151"/>
    </row>
    <row r="708" spans="1:49" ht="13.15" customHeight="1" x14ac:dyDescent="0.25">
      <c r="A708" s="149" t="s">
        <v>53</v>
      </c>
      <c r="B708" s="149" t="s">
        <v>54</v>
      </c>
      <c r="C708" s="149">
        <v>2016</v>
      </c>
      <c r="D708" s="149" t="s">
        <v>656</v>
      </c>
      <c r="E708" s="149">
        <v>389</v>
      </c>
      <c r="F708" s="149" t="s">
        <v>56</v>
      </c>
      <c r="G708" s="149" t="s">
        <v>57</v>
      </c>
      <c r="H708" s="149" t="s">
        <v>58</v>
      </c>
      <c r="I708" s="149" t="s">
        <v>58</v>
      </c>
      <c r="J708" s="149" t="s">
        <v>709</v>
      </c>
      <c r="K708" s="171" t="s">
        <v>97</v>
      </c>
      <c r="L708" s="171" t="s">
        <v>97</v>
      </c>
      <c r="M708" s="6" t="s">
        <v>75</v>
      </c>
      <c r="N708" s="6" t="s">
        <v>77</v>
      </c>
      <c r="O708" s="6" t="s">
        <v>77</v>
      </c>
      <c r="P708" s="10" t="s">
        <v>710</v>
      </c>
      <c r="Q708" s="12">
        <v>20377</v>
      </c>
      <c r="R708" s="6" t="s">
        <v>75</v>
      </c>
      <c r="S708" s="6" t="s">
        <v>77</v>
      </c>
      <c r="T708" s="6" t="s">
        <v>77</v>
      </c>
      <c r="U708" s="10" t="s">
        <v>710</v>
      </c>
      <c r="V708" s="172" t="s">
        <v>711</v>
      </c>
      <c r="W708" s="175">
        <v>42564</v>
      </c>
      <c r="X708" s="178">
        <v>17566.38</v>
      </c>
      <c r="Y708" s="178">
        <v>20377</v>
      </c>
      <c r="Z708" s="181" t="s">
        <v>67</v>
      </c>
      <c r="AA708" s="181" t="s">
        <v>68</v>
      </c>
      <c r="AB708" s="181" t="s">
        <v>69</v>
      </c>
      <c r="AC708" s="181" t="s">
        <v>70</v>
      </c>
      <c r="AD708" s="181" t="s">
        <v>709</v>
      </c>
      <c r="AE708" s="181" t="s">
        <v>71</v>
      </c>
      <c r="AF708" s="184">
        <v>42564</v>
      </c>
      <c r="AG708" s="184" t="s">
        <v>712</v>
      </c>
      <c r="AH708" s="149" t="s">
        <v>57</v>
      </c>
      <c r="AI708" s="149" t="s">
        <v>72</v>
      </c>
      <c r="AJ708" s="149" t="s">
        <v>73</v>
      </c>
      <c r="AK708" s="149" t="s">
        <v>72</v>
      </c>
      <c r="AL708" s="149" t="s">
        <v>72</v>
      </c>
      <c r="AM708" s="149" t="s">
        <v>72</v>
      </c>
      <c r="AN708" s="149" t="s">
        <v>72</v>
      </c>
      <c r="AO708" s="149" t="s">
        <v>74</v>
      </c>
      <c r="AP708" s="149" t="s">
        <v>74</v>
      </c>
      <c r="AQ708" s="149" t="s">
        <v>74</v>
      </c>
      <c r="AR708" s="149" t="s">
        <v>74</v>
      </c>
      <c r="AS708" s="149" t="s">
        <v>74</v>
      </c>
      <c r="AT708" s="149" t="s">
        <v>74</v>
      </c>
      <c r="AU708" s="149" t="s">
        <v>74</v>
      </c>
      <c r="AV708" s="149" t="s">
        <v>74</v>
      </c>
      <c r="AW708" s="149" t="s">
        <v>74</v>
      </c>
    </row>
    <row r="709" spans="1:49" ht="13.15" customHeight="1" x14ac:dyDescent="0.25">
      <c r="A709" s="150"/>
      <c r="B709" s="150"/>
      <c r="C709" s="150"/>
      <c r="D709" s="150"/>
      <c r="E709" s="150"/>
      <c r="F709" s="150"/>
      <c r="G709" s="150"/>
      <c r="H709" s="150"/>
      <c r="I709" s="150"/>
      <c r="J709" s="150"/>
      <c r="K709" s="171"/>
      <c r="L709" s="171"/>
      <c r="M709" s="6" t="s">
        <v>75</v>
      </c>
      <c r="N709" s="6" t="s">
        <v>77</v>
      </c>
      <c r="O709" s="6" t="s">
        <v>77</v>
      </c>
      <c r="P709" s="10" t="s">
        <v>64</v>
      </c>
      <c r="Q709" s="6" t="s">
        <v>77</v>
      </c>
      <c r="R709" s="6" t="s">
        <v>77</v>
      </c>
      <c r="S709" s="6" t="s">
        <v>77</v>
      </c>
      <c r="T709" s="6" t="s">
        <v>77</v>
      </c>
      <c r="U709" s="10" t="s">
        <v>64</v>
      </c>
      <c r="V709" s="173"/>
      <c r="W709" s="176"/>
      <c r="X709" s="179"/>
      <c r="Y709" s="179"/>
      <c r="Z709" s="182"/>
      <c r="AA709" s="182"/>
      <c r="AB709" s="182"/>
      <c r="AC709" s="182"/>
      <c r="AD709" s="182"/>
      <c r="AE709" s="182"/>
      <c r="AF709" s="185"/>
      <c r="AG709" s="185"/>
      <c r="AH709" s="150"/>
      <c r="AI709" s="150"/>
      <c r="AJ709" s="150"/>
      <c r="AK709" s="150"/>
      <c r="AL709" s="150"/>
      <c r="AM709" s="150"/>
      <c r="AN709" s="150"/>
      <c r="AO709" s="150"/>
      <c r="AP709" s="150"/>
      <c r="AQ709" s="150"/>
      <c r="AR709" s="150"/>
      <c r="AS709" s="150"/>
      <c r="AT709" s="150"/>
      <c r="AU709" s="150"/>
      <c r="AV709" s="150"/>
      <c r="AW709" s="150"/>
    </row>
    <row r="710" spans="1:49" ht="13.15" customHeight="1" x14ac:dyDescent="0.25">
      <c r="A710" s="150"/>
      <c r="B710" s="150"/>
      <c r="C710" s="150"/>
      <c r="D710" s="150"/>
      <c r="E710" s="150"/>
      <c r="F710" s="150"/>
      <c r="G710" s="150"/>
      <c r="H710" s="150"/>
      <c r="I710" s="150"/>
      <c r="J710" s="150"/>
      <c r="K710" s="171"/>
      <c r="L710" s="171"/>
      <c r="M710" s="6" t="s">
        <v>75</v>
      </c>
      <c r="N710" s="6" t="s">
        <v>77</v>
      </c>
      <c r="O710" s="6" t="s">
        <v>77</v>
      </c>
      <c r="P710" s="10" t="s">
        <v>64</v>
      </c>
      <c r="Q710" s="6" t="s">
        <v>77</v>
      </c>
      <c r="R710" s="6" t="s">
        <v>77</v>
      </c>
      <c r="S710" s="6" t="s">
        <v>77</v>
      </c>
      <c r="T710" s="6" t="s">
        <v>77</v>
      </c>
      <c r="U710" s="10" t="s">
        <v>64</v>
      </c>
      <c r="V710" s="173"/>
      <c r="W710" s="176"/>
      <c r="X710" s="179"/>
      <c r="Y710" s="179"/>
      <c r="Z710" s="182"/>
      <c r="AA710" s="182"/>
      <c r="AB710" s="182"/>
      <c r="AC710" s="182"/>
      <c r="AD710" s="182"/>
      <c r="AE710" s="182"/>
      <c r="AF710" s="185"/>
      <c r="AG710" s="185"/>
      <c r="AH710" s="150"/>
      <c r="AI710" s="150"/>
      <c r="AJ710" s="150"/>
      <c r="AK710" s="150"/>
      <c r="AL710" s="150"/>
      <c r="AM710" s="150"/>
      <c r="AN710" s="150"/>
      <c r="AO710" s="150"/>
      <c r="AP710" s="150"/>
      <c r="AQ710" s="150"/>
      <c r="AR710" s="150"/>
      <c r="AS710" s="150"/>
      <c r="AT710" s="150"/>
      <c r="AU710" s="150"/>
      <c r="AV710" s="150"/>
      <c r="AW710" s="150"/>
    </row>
    <row r="711" spans="1:49" ht="13.5" customHeight="1" x14ac:dyDescent="0.25">
      <c r="A711" s="151"/>
      <c r="B711" s="151"/>
      <c r="C711" s="151"/>
      <c r="D711" s="151"/>
      <c r="E711" s="151"/>
      <c r="F711" s="151"/>
      <c r="G711" s="151"/>
      <c r="H711" s="151"/>
      <c r="I711" s="151"/>
      <c r="J711" s="151"/>
      <c r="K711" s="171"/>
      <c r="L711" s="171"/>
      <c r="M711" s="6" t="s">
        <v>75</v>
      </c>
      <c r="N711" s="6" t="s">
        <v>77</v>
      </c>
      <c r="O711" s="6" t="s">
        <v>77</v>
      </c>
      <c r="P711" s="10" t="s">
        <v>64</v>
      </c>
      <c r="Q711" s="6" t="s">
        <v>77</v>
      </c>
      <c r="R711" s="6" t="s">
        <v>77</v>
      </c>
      <c r="S711" s="6" t="s">
        <v>77</v>
      </c>
      <c r="T711" s="6" t="s">
        <v>77</v>
      </c>
      <c r="U711" s="10" t="s">
        <v>64</v>
      </c>
      <c r="V711" s="174"/>
      <c r="W711" s="177"/>
      <c r="X711" s="180"/>
      <c r="Y711" s="180"/>
      <c r="Z711" s="183"/>
      <c r="AA711" s="183"/>
      <c r="AB711" s="183"/>
      <c r="AC711" s="183"/>
      <c r="AD711" s="183"/>
      <c r="AE711" s="183"/>
      <c r="AF711" s="186"/>
      <c r="AG711" s="186"/>
      <c r="AH711" s="151"/>
      <c r="AI711" s="151"/>
      <c r="AJ711" s="151"/>
      <c r="AK711" s="151"/>
      <c r="AL711" s="151"/>
      <c r="AM711" s="151"/>
      <c r="AN711" s="151"/>
      <c r="AO711" s="151"/>
      <c r="AP711" s="151"/>
      <c r="AQ711" s="151"/>
      <c r="AR711" s="151"/>
      <c r="AS711" s="151"/>
      <c r="AT711" s="151"/>
      <c r="AU711" s="151"/>
      <c r="AV711" s="151"/>
      <c r="AW711" s="151"/>
    </row>
    <row r="712" spans="1:49" ht="13.5" customHeight="1" x14ac:dyDescent="0.25">
      <c r="A712" s="149" t="s">
        <v>53</v>
      </c>
      <c r="B712" s="149" t="s">
        <v>676</v>
      </c>
      <c r="C712" s="149">
        <v>2016</v>
      </c>
      <c r="D712" s="149" t="s">
        <v>656</v>
      </c>
      <c r="E712" s="149">
        <v>400</v>
      </c>
      <c r="F712" s="149" t="s">
        <v>56</v>
      </c>
      <c r="G712" s="149" t="s">
        <v>57</v>
      </c>
      <c r="H712" s="149" t="s">
        <v>58</v>
      </c>
      <c r="I712" s="149" t="s">
        <v>58</v>
      </c>
      <c r="J712" s="149" t="s">
        <v>147</v>
      </c>
      <c r="K712" s="171" t="s">
        <v>60</v>
      </c>
      <c r="L712" s="171" t="s">
        <v>60</v>
      </c>
      <c r="M712" s="6" t="s">
        <v>75</v>
      </c>
      <c r="N712" s="6" t="s">
        <v>77</v>
      </c>
      <c r="O712" s="6" t="s">
        <v>77</v>
      </c>
      <c r="P712" s="10" t="s">
        <v>148</v>
      </c>
      <c r="Q712" s="12">
        <v>300000</v>
      </c>
      <c r="R712" s="6" t="s">
        <v>75</v>
      </c>
      <c r="S712" s="6" t="s">
        <v>77</v>
      </c>
      <c r="T712" s="6" t="s">
        <v>77</v>
      </c>
      <c r="U712" s="10" t="s">
        <v>148</v>
      </c>
      <c r="V712" s="172" t="s">
        <v>740</v>
      </c>
      <c r="W712" s="175">
        <v>42573</v>
      </c>
      <c r="X712" s="178">
        <v>300000</v>
      </c>
      <c r="Y712" s="178">
        <v>300000</v>
      </c>
      <c r="Z712" s="181" t="s">
        <v>67</v>
      </c>
      <c r="AA712" s="181" t="s">
        <v>68</v>
      </c>
      <c r="AB712" s="181" t="s">
        <v>69</v>
      </c>
      <c r="AC712" s="181" t="s">
        <v>70</v>
      </c>
      <c r="AD712" s="181" t="s">
        <v>147</v>
      </c>
      <c r="AE712" s="181" t="s">
        <v>71</v>
      </c>
      <c r="AF712" s="184">
        <v>42573</v>
      </c>
      <c r="AG712" s="184">
        <v>42604</v>
      </c>
      <c r="AH712" s="149" t="s">
        <v>57</v>
      </c>
      <c r="AI712" s="149" t="s">
        <v>72</v>
      </c>
      <c r="AJ712" s="149" t="s">
        <v>73</v>
      </c>
      <c r="AK712" s="149" t="s">
        <v>72</v>
      </c>
      <c r="AL712" s="149" t="s">
        <v>72</v>
      </c>
      <c r="AM712" s="149" t="s">
        <v>72</v>
      </c>
      <c r="AN712" s="149" t="s">
        <v>72</v>
      </c>
      <c r="AO712" s="149" t="s">
        <v>74</v>
      </c>
      <c r="AP712" s="149" t="s">
        <v>74</v>
      </c>
      <c r="AQ712" s="149" t="s">
        <v>74</v>
      </c>
      <c r="AR712" s="149" t="s">
        <v>74</v>
      </c>
      <c r="AS712" s="149" t="s">
        <v>74</v>
      </c>
      <c r="AT712" s="149" t="s">
        <v>74</v>
      </c>
      <c r="AU712" s="149" t="s">
        <v>74</v>
      </c>
      <c r="AV712" s="149" t="s">
        <v>74</v>
      </c>
      <c r="AW712" s="149" t="s">
        <v>74</v>
      </c>
    </row>
    <row r="713" spans="1:49" ht="13.5" customHeight="1" x14ac:dyDescent="0.25">
      <c r="A713" s="150"/>
      <c r="B713" s="150"/>
      <c r="C713" s="150"/>
      <c r="D713" s="150"/>
      <c r="E713" s="150"/>
      <c r="F713" s="150"/>
      <c r="G713" s="150"/>
      <c r="H713" s="150"/>
      <c r="I713" s="150"/>
      <c r="J713" s="150"/>
      <c r="K713" s="171"/>
      <c r="L713" s="171"/>
      <c r="M713" s="6" t="s">
        <v>75</v>
      </c>
      <c r="N713" s="6" t="s">
        <v>77</v>
      </c>
      <c r="O713" s="6" t="s">
        <v>77</v>
      </c>
      <c r="P713" s="10" t="s">
        <v>79</v>
      </c>
      <c r="Q713" s="12">
        <v>324000</v>
      </c>
      <c r="R713" s="6" t="s">
        <v>77</v>
      </c>
      <c r="S713" s="6" t="s">
        <v>77</v>
      </c>
      <c r="T713" s="6" t="s">
        <v>77</v>
      </c>
      <c r="U713" s="10" t="s">
        <v>64</v>
      </c>
      <c r="V713" s="173"/>
      <c r="W713" s="176"/>
      <c r="X713" s="179"/>
      <c r="Y713" s="179"/>
      <c r="Z713" s="182"/>
      <c r="AA713" s="182"/>
      <c r="AB713" s="182"/>
      <c r="AC713" s="182"/>
      <c r="AD713" s="182"/>
      <c r="AE713" s="182"/>
      <c r="AF713" s="185"/>
      <c r="AG713" s="185"/>
      <c r="AH713" s="150"/>
      <c r="AI713" s="150"/>
      <c r="AJ713" s="150"/>
      <c r="AK713" s="150"/>
      <c r="AL713" s="150"/>
      <c r="AM713" s="150"/>
      <c r="AN713" s="150"/>
      <c r="AO713" s="150"/>
      <c r="AP713" s="150"/>
      <c r="AQ713" s="150"/>
      <c r="AR713" s="150"/>
      <c r="AS713" s="150"/>
      <c r="AT713" s="150"/>
      <c r="AU713" s="150"/>
      <c r="AV713" s="150"/>
      <c r="AW713" s="150"/>
    </row>
    <row r="714" spans="1:49" ht="13.5" customHeight="1" x14ac:dyDescent="0.25">
      <c r="A714" s="150"/>
      <c r="B714" s="150"/>
      <c r="C714" s="150"/>
      <c r="D714" s="150"/>
      <c r="E714" s="150"/>
      <c r="F714" s="150"/>
      <c r="G714" s="150"/>
      <c r="H714" s="150"/>
      <c r="I714" s="150"/>
      <c r="J714" s="150"/>
      <c r="K714" s="171"/>
      <c r="L714" s="171"/>
      <c r="M714" s="6" t="s">
        <v>75</v>
      </c>
      <c r="N714" s="6" t="s">
        <v>77</v>
      </c>
      <c r="O714" s="6" t="s">
        <v>77</v>
      </c>
      <c r="P714" s="10" t="s">
        <v>175</v>
      </c>
      <c r="Q714" s="12">
        <v>315000</v>
      </c>
      <c r="R714" s="6" t="s">
        <v>77</v>
      </c>
      <c r="S714" s="6" t="s">
        <v>77</v>
      </c>
      <c r="T714" s="6" t="s">
        <v>77</v>
      </c>
      <c r="U714" s="10" t="s">
        <v>64</v>
      </c>
      <c r="V714" s="173"/>
      <c r="W714" s="176"/>
      <c r="X714" s="179"/>
      <c r="Y714" s="179"/>
      <c r="Z714" s="182"/>
      <c r="AA714" s="182"/>
      <c r="AB714" s="182"/>
      <c r="AC714" s="182"/>
      <c r="AD714" s="182"/>
      <c r="AE714" s="182"/>
      <c r="AF714" s="185"/>
      <c r="AG714" s="185"/>
      <c r="AH714" s="150"/>
      <c r="AI714" s="150"/>
      <c r="AJ714" s="150"/>
      <c r="AK714" s="150"/>
      <c r="AL714" s="150"/>
      <c r="AM714" s="150"/>
      <c r="AN714" s="150"/>
      <c r="AO714" s="150"/>
      <c r="AP714" s="150"/>
      <c r="AQ714" s="150"/>
      <c r="AR714" s="150"/>
      <c r="AS714" s="150"/>
      <c r="AT714" s="150"/>
      <c r="AU714" s="150"/>
      <c r="AV714" s="150"/>
      <c r="AW714" s="150"/>
    </row>
    <row r="715" spans="1:49" ht="13.5" customHeight="1" x14ac:dyDescent="0.25">
      <c r="A715" s="151"/>
      <c r="B715" s="151"/>
      <c r="C715" s="151"/>
      <c r="D715" s="151"/>
      <c r="E715" s="151"/>
      <c r="F715" s="151"/>
      <c r="G715" s="151"/>
      <c r="H715" s="151"/>
      <c r="I715" s="151"/>
      <c r="J715" s="151"/>
      <c r="K715" s="171"/>
      <c r="L715" s="171"/>
      <c r="M715" s="6" t="s">
        <v>75</v>
      </c>
      <c r="N715" s="6" t="s">
        <v>77</v>
      </c>
      <c r="O715" s="6" t="s">
        <v>77</v>
      </c>
      <c r="P715" s="10" t="s">
        <v>64</v>
      </c>
      <c r="Q715" s="6" t="s">
        <v>77</v>
      </c>
      <c r="R715" s="6" t="s">
        <v>77</v>
      </c>
      <c r="S715" s="6" t="s">
        <v>77</v>
      </c>
      <c r="T715" s="6" t="s">
        <v>77</v>
      </c>
      <c r="U715" s="10" t="s">
        <v>64</v>
      </c>
      <c r="V715" s="174"/>
      <c r="W715" s="177"/>
      <c r="X715" s="180"/>
      <c r="Y715" s="180"/>
      <c r="Z715" s="183"/>
      <c r="AA715" s="183"/>
      <c r="AB715" s="183"/>
      <c r="AC715" s="183"/>
      <c r="AD715" s="183"/>
      <c r="AE715" s="183"/>
      <c r="AF715" s="186"/>
      <c r="AG715" s="186"/>
      <c r="AH715" s="151"/>
      <c r="AI715" s="151"/>
      <c r="AJ715" s="151"/>
      <c r="AK715" s="151"/>
      <c r="AL715" s="151"/>
      <c r="AM715" s="151"/>
      <c r="AN715" s="151"/>
      <c r="AO715" s="151"/>
      <c r="AP715" s="151"/>
      <c r="AQ715" s="151"/>
      <c r="AR715" s="151"/>
      <c r="AS715" s="151"/>
      <c r="AT715" s="151"/>
      <c r="AU715" s="151"/>
      <c r="AV715" s="151"/>
      <c r="AW715" s="151"/>
    </row>
    <row r="716" spans="1:49" ht="13.15" customHeight="1" x14ac:dyDescent="0.25">
      <c r="A716" s="149" t="s">
        <v>53</v>
      </c>
      <c r="B716" s="149" t="s">
        <v>676</v>
      </c>
      <c r="C716" s="149">
        <v>2016</v>
      </c>
      <c r="D716" s="149" t="s">
        <v>656</v>
      </c>
      <c r="E716" s="149">
        <v>477</v>
      </c>
      <c r="F716" s="149" t="s">
        <v>56</v>
      </c>
      <c r="G716" s="149" t="s">
        <v>57</v>
      </c>
      <c r="H716" s="149" t="s">
        <v>58</v>
      </c>
      <c r="I716" s="149" t="s">
        <v>58</v>
      </c>
      <c r="J716" s="149" t="s">
        <v>92</v>
      </c>
      <c r="K716" s="171" t="s">
        <v>243</v>
      </c>
      <c r="L716" s="171" t="s">
        <v>243</v>
      </c>
      <c r="M716" s="96" t="s">
        <v>75</v>
      </c>
      <c r="N716" s="96" t="s">
        <v>77</v>
      </c>
      <c r="O716" s="96" t="s">
        <v>77</v>
      </c>
      <c r="P716" s="108" t="s">
        <v>311</v>
      </c>
      <c r="Q716" s="12">
        <v>282042.40000000002</v>
      </c>
      <c r="R716" s="96" t="s">
        <v>77</v>
      </c>
      <c r="S716" s="96" t="s">
        <v>77</v>
      </c>
      <c r="T716" s="96" t="s">
        <v>77</v>
      </c>
      <c r="U716" s="108" t="s">
        <v>311</v>
      </c>
      <c r="V716" s="207" t="s">
        <v>1175</v>
      </c>
      <c r="W716" s="175">
        <v>42578</v>
      </c>
      <c r="X716" s="178">
        <v>243140</v>
      </c>
      <c r="Y716" s="178">
        <v>282042.40000000002</v>
      </c>
      <c r="Z716" s="181" t="s">
        <v>67</v>
      </c>
      <c r="AA716" s="181" t="s">
        <v>68</v>
      </c>
      <c r="AB716" s="181" t="s">
        <v>69</v>
      </c>
      <c r="AC716" s="181" t="s">
        <v>70</v>
      </c>
      <c r="AD716" s="181" t="s">
        <v>92</v>
      </c>
      <c r="AE716" s="181" t="s">
        <v>71</v>
      </c>
      <c r="AF716" s="184">
        <v>42578</v>
      </c>
      <c r="AG716" s="184">
        <v>42583</v>
      </c>
      <c r="AH716" s="149" t="s">
        <v>57</v>
      </c>
      <c r="AI716" s="149" t="s">
        <v>72</v>
      </c>
      <c r="AJ716" s="149" t="s">
        <v>73</v>
      </c>
      <c r="AK716" s="149" t="s">
        <v>72</v>
      </c>
      <c r="AL716" s="149" t="s">
        <v>72</v>
      </c>
      <c r="AM716" s="149" t="s">
        <v>72</v>
      </c>
      <c r="AN716" s="149" t="s">
        <v>72</v>
      </c>
      <c r="AO716" s="149" t="s">
        <v>74</v>
      </c>
      <c r="AP716" s="149" t="s">
        <v>74</v>
      </c>
      <c r="AQ716" s="149" t="s">
        <v>74</v>
      </c>
      <c r="AR716" s="149" t="s">
        <v>74</v>
      </c>
      <c r="AS716" s="149" t="s">
        <v>74</v>
      </c>
      <c r="AT716" s="149" t="s">
        <v>74</v>
      </c>
      <c r="AU716" s="149" t="s">
        <v>74</v>
      </c>
      <c r="AV716" s="149" t="s">
        <v>74</v>
      </c>
      <c r="AW716" s="149" t="s">
        <v>74</v>
      </c>
    </row>
    <row r="717" spans="1:49" ht="13.15" customHeight="1" x14ac:dyDescent="0.25">
      <c r="A717" s="150"/>
      <c r="B717" s="150"/>
      <c r="C717" s="150"/>
      <c r="D717" s="150"/>
      <c r="E717" s="150"/>
      <c r="F717" s="150"/>
      <c r="G717" s="150"/>
      <c r="H717" s="150"/>
      <c r="I717" s="150"/>
      <c r="J717" s="150"/>
      <c r="K717" s="171"/>
      <c r="L717" s="171"/>
      <c r="M717" s="96" t="s">
        <v>75</v>
      </c>
      <c r="N717" s="96" t="s">
        <v>77</v>
      </c>
      <c r="O717" s="96" t="s">
        <v>77</v>
      </c>
      <c r="P717" s="10" t="s">
        <v>94</v>
      </c>
      <c r="Q717" s="12">
        <v>296008.8</v>
      </c>
      <c r="R717" s="96" t="s">
        <v>77</v>
      </c>
      <c r="S717" s="96" t="s">
        <v>77</v>
      </c>
      <c r="T717" s="96" t="s">
        <v>77</v>
      </c>
      <c r="U717" s="10" t="s">
        <v>64</v>
      </c>
      <c r="V717" s="208"/>
      <c r="W717" s="176"/>
      <c r="X717" s="179"/>
      <c r="Y717" s="179"/>
      <c r="Z717" s="182"/>
      <c r="AA717" s="182"/>
      <c r="AB717" s="182"/>
      <c r="AC717" s="182"/>
      <c r="AD717" s="182"/>
      <c r="AE717" s="182"/>
      <c r="AF717" s="185"/>
      <c r="AG717" s="185"/>
      <c r="AH717" s="150"/>
      <c r="AI717" s="150"/>
      <c r="AJ717" s="150"/>
      <c r="AK717" s="150"/>
      <c r="AL717" s="150"/>
      <c r="AM717" s="150"/>
      <c r="AN717" s="150"/>
      <c r="AO717" s="150"/>
      <c r="AP717" s="150"/>
      <c r="AQ717" s="150"/>
      <c r="AR717" s="150"/>
      <c r="AS717" s="150"/>
      <c r="AT717" s="150"/>
      <c r="AU717" s="150"/>
      <c r="AV717" s="150"/>
      <c r="AW717" s="150"/>
    </row>
    <row r="718" spans="1:49" ht="13.15" customHeight="1" x14ac:dyDescent="0.25">
      <c r="A718" s="150"/>
      <c r="B718" s="150"/>
      <c r="C718" s="150"/>
      <c r="D718" s="150"/>
      <c r="E718" s="150"/>
      <c r="F718" s="150"/>
      <c r="G718" s="150"/>
      <c r="H718" s="150"/>
      <c r="I718" s="150"/>
      <c r="J718" s="150"/>
      <c r="K718" s="171"/>
      <c r="L718" s="171"/>
      <c r="M718" s="96"/>
      <c r="N718" s="96"/>
      <c r="O718" s="96"/>
      <c r="P718" s="10" t="s">
        <v>310</v>
      </c>
      <c r="Q718" s="12">
        <v>304360.8</v>
      </c>
      <c r="R718" s="96" t="s">
        <v>77</v>
      </c>
      <c r="S718" s="96" t="s">
        <v>77</v>
      </c>
      <c r="T718" s="96" t="s">
        <v>77</v>
      </c>
      <c r="U718" s="10" t="s">
        <v>64</v>
      </c>
      <c r="V718" s="208"/>
      <c r="W718" s="176"/>
      <c r="X718" s="179"/>
      <c r="Y718" s="179"/>
      <c r="Z718" s="182"/>
      <c r="AA718" s="182"/>
      <c r="AB718" s="182"/>
      <c r="AC718" s="182"/>
      <c r="AD718" s="182"/>
      <c r="AE718" s="182"/>
      <c r="AF718" s="185"/>
      <c r="AG718" s="185"/>
      <c r="AH718" s="150"/>
      <c r="AI718" s="150"/>
      <c r="AJ718" s="150"/>
      <c r="AK718" s="150"/>
      <c r="AL718" s="150"/>
      <c r="AM718" s="150"/>
      <c r="AN718" s="150"/>
      <c r="AO718" s="150"/>
      <c r="AP718" s="150"/>
      <c r="AQ718" s="150"/>
      <c r="AR718" s="150"/>
      <c r="AS718" s="150"/>
      <c r="AT718" s="150"/>
      <c r="AU718" s="150"/>
      <c r="AV718" s="150"/>
      <c r="AW718" s="150"/>
    </row>
    <row r="719" spans="1:49" ht="13.15" customHeight="1" x14ac:dyDescent="0.25">
      <c r="A719" s="151"/>
      <c r="B719" s="151"/>
      <c r="C719" s="151"/>
      <c r="D719" s="151"/>
      <c r="E719" s="151"/>
      <c r="F719" s="151"/>
      <c r="G719" s="151"/>
      <c r="H719" s="151"/>
      <c r="I719" s="151"/>
      <c r="J719" s="151"/>
      <c r="K719" s="171"/>
      <c r="L719" s="171"/>
      <c r="M719" s="96" t="s">
        <v>75</v>
      </c>
      <c r="N719" s="96" t="s">
        <v>77</v>
      </c>
      <c r="O719" s="96" t="s">
        <v>77</v>
      </c>
      <c r="P719" s="10" t="s">
        <v>64</v>
      </c>
      <c r="Q719" s="96" t="s">
        <v>77</v>
      </c>
      <c r="R719" s="96" t="s">
        <v>77</v>
      </c>
      <c r="S719" s="96" t="s">
        <v>77</v>
      </c>
      <c r="T719" s="96" t="s">
        <v>77</v>
      </c>
      <c r="U719" s="10" t="s">
        <v>64</v>
      </c>
      <c r="V719" s="209"/>
      <c r="W719" s="177"/>
      <c r="X719" s="180"/>
      <c r="Y719" s="180"/>
      <c r="Z719" s="183"/>
      <c r="AA719" s="183"/>
      <c r="AB719" s="183"/>
      <c r="AC719" s="183"/>
      <c r="AD719" s="183"/>
      <c r="AE719" s="183"/>
      <c r="AF719" s="186"/>
      <c r="AG719" s="186"/>
      <c r="AH719" s="151"/>
      <c r="AI719" s="151"/>
      <c r="AJ719" s="151"/>
      <c r="AK719" s="151"/>
      <c r="AL719" s="151"/>
      <c r="AM719" s="151"/>
      <c r="AN719" s="151"/>
      <c r="AO719" s="151"/>
      <c r="AP719" s="151"/>
      <c r="AQ719" s="151"/>
      <c r="AR719" s="151"/>
      <c r="AS719" s="151"/>
      <c r="AT719" s="151"/>
      <c r="AU719" s="151"/>
      <c r="AV719" s="151"/>
      <c r="AW719" s="151"/>
    </row>
    <row r="720" spans="1:49" ht="26.45" customHeight="1" x14ac:dyDescent="0.25">
      <c r="A720" s="149" t="s">
        <v>53</v>
      </c>
      <c r="B720" s="149" t="s">
        <v>676</v>
      </c>
      <c r="C720" s="149">
        <v>2016</v>
      </c>
      <c r="D720" s="149" t="s">
        <v>713</v>
      </c>
      <c r="E720" s="149">
        <v>372</v>
      </c>
      <c r="F720" s="149" t="s">
        <v>56</v>
      </c>
      <c r="G720" s="149" t="s">
        <v>57</v>
      </c>
      <c r="H720" s="149" t="s">
        <v>58</v>
      </c>
      <c r="I720" s="149" t="s">
        <v>58</v>
      </c>
      <c r="J720" s="149" t="s">
        <v>545</v>
      </c>
      <c r="K720" s="171" t="s">
        <v>93</v>
      </c>
      <c r="L720" s="171" t="s">
        <v>93</v>
      </c>
      <c r="M720" s="6" t="s">
        <v>102</v>
      </c>
      <c r="N720" s="6" t="s">
        <v>501</v>
      </c>
      <c r="O720" s="6" t="s">
        <v>104</v>
      </c>
      <c r="P720" s="10" t="s">
        <v>64</v>
      </c>
      <c r="Q720" s="12">
        <v>11600</v>
      </c>
      <c r="R720" s="6" t="s">
        <v>102</v>
      </c>
      <c r="S720" s="6" t="s">
        <v>501</v>
      </c>
      <c r="T720" s="6" t="s">
        <v>104</v>
      </c>
      <c r="U720" s="10" t="s">
        <v>64</v>
      </c>
      <c r="V720" s="172" t="s">
        <v>714</v>
      </c>
      <c r="W720" s="175">
        <v>42583</v>
      </c>
      <c r="X720" s="178">
        <v>10000</v>
      </c>
      <c r="Y720" s="178">
        <v>11600</v>
      </c>
      <c r="Z720" s="181" t="s">
        <v>67</v>
      </c>
      <c r="AA720" s="181" t="s">
        <v>68</v>
      </c>
      <c r="AB720" s="181" t="s">
        <v>69</v>
      </c>
      <c r="AC720" s="181" t="s">
        <v>70</v>
      </c>
      <c r="AD720" s="181" t="s">
        <v>545</v>
      </c>
      <c r="AE720" s="181" t="s">
        <v>71</v>
      </c>
      <c r="AF720" s="184">
        <v>42583</v>
      </c>
      <c r="AG720" s="184">
        <v>42584</v>
      </c>
      <c r="AH720" s="149" t="s">
        <v>57</v>
      </c>
      <c r="AI720" s="149" t="s">
        <v>72</v>
      </c>
      <c r="AJ720" s="149" t="s">
        <v>73</v>
      </c>
      <c r="AK720" s="149" t="s">
        <v>72</v>
      </c>
      <c r="AL720" s="149" t="s">
        <v>72</v>
      </c>
      <c r="AM720" s="149" t="s">
        <v>72</v>
      </c>
      <c r="AN720" s="149" t="s">
        <v>72</v>
      </c>
      <c r="AO720" s="149" t="s">
        <v>74</v>
      </c>
      <c r="AP720" s="149" t="s">
        <v>74</v>
      </c>
      <c r="AQ720" s="149" t="s">
        <v>74</v>
      </c>
      <c r="AR720" s="149" t="s">
        <v>74</v>
      </c>
      <c r="AS720" s="149" t="s">
        <v>74</v>
      </c>
      <c r="AT720" s="149" t="s">
        <v>74</v>
      </c>
      <c r="AU720" s="149" t="s">
        <v>74</v>
      </c>
      <c r="AV720" s="149" t="s">
        <v>74</v>
      </c>
      <c r="AW720" s="149" t="s">
        <v>74</v>
      </c>
    </row>
    <row r="721" spans="1:49" ht="13.15" customHeight="1" x14ac:dyDescent="0.25">
      <c r="A721" s="150"/>
      <c r="B721" s="150"/>
      <c r="C721" s="150"/>
      <c r="D721" s="150"/>
      <c r="E721" s="150"/>
      <c r="F721" s="150"/>
      <c r="G721" s="150"/>
      <c r="H721" s="150"/>
      <c r="I721" s="150"/>
      <c r="J721" s="150"/>
      <c r="K721" s="171"/>
      <c r="L721" s="171"/>
      <c r="M721" s="6" t="s">
        <v>75</v>
      </c>
      <c r="N721" s="6" t="s">
        <v>77</v>
      </c>
      <c r="O721" s="6" t="s">
        <v>77</v>
      </c>
      <c r="P721" s="10" t="s">
        <v>64</v>
      </c>
      <c r="Q721" s="6" t="s">
        <v>77</v>
      </c>
      <c r="R721" s="6" t="s">
        <v>77</v>
      </c>
      <c r="S721" s="6" t="s">
        <v>77</v>
      </c>
      <c r="T721" s="6" t="s">
        <v>77</v>
      </c>
      <c r="U721" s="10" t="s">
        <v>64</v>
      </c>
      <c r="V721" s="173"/>
      <c r="W721" s="176"/>
      <c r="X721" s="179"/>
      <c r="Y721" s="179"/>
      <c r="Z721" s="182"/>
      <c r="AA721" s="182"/>
      <c r="AB721" s="182"/>
      <c r="AC721" s="182"/>
      <c r="AD721" s="182"/>
      <c r="AE721" s="182"/>
      <c r="AF721" s="185"/>
      <c r="AG721" s="185"/>
      <c r="AH721" s="150"/>
      <c r="AI721" s="150"/>
      <c r="AJ721" s="150"/>
      <c r="AK721" s="150"/>
      <c r="AL721" s="150"/>
      <c r="AM721" s="150"/>
      <c r="AN721" s="150"/>
      <c r="AO721" s="150"/>
      <c r="AP721" s="150"/>
      <c r="AQ721" s="150"/>
      <c r="AR721" s="150"/>
      <c r="AS721" s="150"/>
      <c r="AT721" s="150"/>
      <c r="AU721" s="150"/>
      <c r="AV721" s="150"/>
      <c r="AW721" s="150"/>
    </row>
    <row r="722" spans="1:49" ht="13.15" customHeight="1" x14ac:dyDescent="0.25">
      <c r="A722" s="150"/>
      <c r="B722" s="150"/>
      <c r="C722" s="150"/>
      <c r="D722" s="150"/>
      <c r="E722" s="150"/>
      <c r="F722" s="150"/>
      <c r="G722" s="150"/>
      <c r="H722" s="150"/>
      <c r="I722" s="150"/>
      <c r="J722" s="150"/>
      <c r="K722" s="171"/>
      <c r="L722" s="171"/>
      <c r="M722" s="6" t="s">
        <v>75</v>
      </c>
      <c r="N722" s="6" t="s">
        <v>77</v>
      </c>
      <c r="O722" s="6" t="s">
        <v>77</v>
      </c>
      <c r="P722" s="10" t="s">
        <v>64</v>
      </c>
      <c r="Q722" s="6" t="s">
        <v>77</v>
      </c>
      <c r="R722" s="6" t="s">
        <v>77</v>
      </c>
      <c r="S722" s="6" t="s">
        <v>77</v>
      </c>
      <c r="T722" s="6" t="s">
        <v>77</v>
      </c>
      <c r="U722" s="10" t="s">
        <v>64</v>
      </c>
      <c r="V722" s="173"/>
      <c r="W722" s="176"/>
      <c r="X722" s="179"/>
      <c r="Y722" s="179"/>
      <c r="Z722" s="182"/>
      <c r="AA722" s="182"/>
      <c r="AB722" s="182"/>
      <c r="AC722" s="182"/>
      <c r="AD722" s="182"/>
      <c r="AE722" s="182"/>
      <c r="AF722" s="185"/>
      <c r="AG722" s="185"/>
      <c r="AH722" s="150"/>
      <c r="AI722" s="150"/>
      <c r="AJ722" s="150"/>
      <c r="AK722" s="150"/>
      <c r="AL722" s="150"/>
      <c r="AM722" s="150"/>
      <c r="AN722" s="150"/>
      <c r="AO722" s="150"/>
      <c r="AP722" s="150"/>
      <c r="AQ722" s="150"/>
      <c r="AR722" s="150"/>
      <c r="AS722" s="150"/>
      <c r="AT722" s="150"/>
      <c r="AU722" s="150"/>
      <c r="AV722" s="150"/>
      <c r="AW722" s="150"/>
    </row>
    <row r="723" spans="1:49" ht="13.15" customHeight="1" x14ac:dyDescent="0.25">
      <c r="A723" s="151"/>
      <c r="B723" s="151"/>
      <c r="C723" s="151"/>
      <c r="D723" s="151"/>
      <c r="E723" s="151"/>
      <c r="F723" s="151"/>
      <c r="G723" s="151"/>
      <c r="H723" s="151"/>
      <c r="I723" s="151"/>
      <c r="J723" s="151"/>
      <c r="K723" s="171"/>
      <c r="L723" s="171"/>
      <c r="M723" s="6" t="s">
        <v>75</v>
      </c>
      <c r="N723" s="6" t="s">
        <v>77</v>
      </c>
      <c r="O723" s="6" t="s">
        <v>77</v>
      </c>
      <c r="P723" s="10" t="s">
        <v>64</v>
      </c>
      <c r="Q723" s="6" t="s">
        <v>77</v>
      </c>
      <c r="R723" s="6" t="s">
        <v>77</v>
      </c>
      <c r="S723" s="6" t="s">
        <v>77</v>
      </c>
      <c r="T723" s="6" t="s">
        <v>77</v>
      </c>
      <c r="U723" s="10" t="s">
        <v>64</v>
      </c>
      <c r="V723" s="174"/>
      <c r="W723" s="177"/>
      <c r="X723" s="180"/>
      <c r="Y723" s="180"/>
      <c r="Z723" s="183"/>
      <c r="AA723" s="183"/>
      <c r="AB723" s="183"/>
      <c r="AC723" s="183"/>
      <c r="AD723" s="183"/>
      <c r="AE723" s="183"/>
      <c r="AF723" s="186"/>
      <c r="AG723" s="186"/>
      <c r="AH723" s="151"/>
      <c r="AI723" s="151"/>
      <c r="AJ723" s="151"/>
      <c r="AK723" s="151"/>
      <c r="AL723" s="151"/>
      <c r="AM723" s="151"/>
      <c r="AN723" s="151"/>
      <c r="AO723" s="151"/>
      <c r="AP723" s="151"/>
      <c r="AQ723" s="151"/>
      <c r="AR723" s="151"/>
      <c r="AS723" s="151"/>
      <c r="AT723" s="151"/>
      <c r="AU723" s="151"/>
      <c r="AV723" s="151"/>
      <c r="AW723" s="151"/>
    </row>
    <row r="724" spans="1:49" ht="26.45" customHeight="1" x14ac:dyDescent="0.25">
      <c r="A724" s="149" t="s">
        <v>53</v>
      </c>
      <c r="B724" s="149" t="s">
        <v>54</v>
      </c>
      <c r="C724" s="149">
        <v>2016</v>
      </c>
      <c r="D724" s="149" t="s">
        <v>713</v>
      </c>
      <c r="E724" s="149">
        <v>370</v>
      </c>
      <c r="F724" s="277" t="s">
        <v>56</v>
      </c>
      <c r="G724" s="149" t="s">
        <v>57</v>
      </c>
      <c r="H724" s="149" t="s">
        <v>58</v>
      </c>
      <c r="I724" s="149" t="s">
        <v>58</v>
      </c>
      <c r="J724" s="149" t="s">
        <v>234</v>
      </c>
      <c r="K724" s="171" t="s">
        <v>60</v>
      </c>
      <c r="L724" s="171" t="s">
        <v>60</v>
      </c>
      <c r="M724" s="6" t="s">
        <v>240</v>
      </c>
      <c r="N724" s="6" t="s">
        <v>241</v>
      </c>
      <c r="O724" s="6" t="s">
        <v>242</v>
      </c>
      <c r="P724" s="10" t="s">
        <v>64</v>
      </c>
      <c r="Q724" s="12">
        <v>48720</v>
      </c>
      <c r="R724" s="6" t="s">
        <v>240</v>
      </c>
      <c r="S724" s="6" t="s">
        <v>241</v>
      </c>
      <c r="T724" s="6" t="s">
        <v>242</v>
      </c>
      <c r="U724" s="10" t="s">
        <v>64</v>
      </c>
      <c r="V724" s="146" t="s">
        <v>1104</v>
      </c>
      <c r="W724" s="175">
        <v>42583</v>
      </c>
      <c r="X724" s="178">
        <v>42000</v>
      </c>
      <c r="Y724" s="178">
        <v>48720</v>
      </c>
      <c r="Z724" s="181" t="s">
        <v>67</v>
      </c>
      <c r="AA724" s="181" t="s">
        <v>68</v>
      </c>
      <c r="AB724" s="181" t="s">
        <v>69</v>
      </c>
      <c r="AC724" s="181" t="s">
        <v>70</v>
      </c>
      <c r="AD724" s="181" t="s">
        <v>234</v>
      </c>
      <c r="AE724" s="181" t="s">
        <v>71</v>
      </c>
      <c r="AF724" s="184">
        <v>42583</v>
      </c>
      <c r="AG724" s="184">
        <v>42584</v>
      </c>
      <c r="AH724" s="149" t="s">
        <v>57</v>
      </c>
      <c r="AI724" s="149" t="s">
        <v>72</v>
      </c>
      <c r="AJ724" s="149" t="s">
        <v>73</v>
      </c>
      <c r="AK724" s="149" t="s">
        <v>72</v>
      </c>
      <c r="AL724" s="149" t="s">
        <v>72</v>
      </c>
      <c r="AM724" s="149" t="s">
        <v>72</v>
      </c>
      <c r="AN724" s="149" t="s">
        <v>72</v>
      </c>
      <c r="AO724" s="149" t="s">
        <v>74</v>
      </c>
      <c r="AP724" s="149" t="s">
        <v>74</v>
      </c>
      <c r="AQ724" s="149" t="s">
        <v>74</v>
      </c>
      <c r="AR724" s="149" t="s">
        <v>74</v>
      </c>
      <c r="AS724" s="149" t="s">
        <v>74</v>
      </c>
      <c r="AT724" s="149" t="s">
        <v>74</v>
      </c>
      <c r="AU724" s="149" t="s">
        <v>74</v>
      </c>
      <c r="AV724" s="149" t="s">
        <v>74</v>
      </c>
      <c r="AW724" s="149" t="s">
        <v>74</v>
      </c>
    </row>
    <row r="725" spans="1:49" ht="13.15" customHeight="1" x14ac:dyDescent="0.25">
      <c r="A725" s="150"/>
      <c r="B725" s="150"/>
      <c r="C725" s="150"/>
      <c r="D725" s="150"/>
      <c r="E725" s="150"/>
      <c r="F725" s="278"/>
      <c r="G725" s="150"/>
      <c r="H725" s="150"/>
      <c r="I725" s="150"/>
      <c r="J725" s="150"/>
      <c r="K725" s="171"/>
      <c r="L725" s="171"/>
      <c r="M725" s="6" t="s">
        <v>75</v>
      </c>
      <c r="N725" s="6" t="s">
        <v>77</v>
      </c>
      <c r="O725" s="6" t="s">
        <v>77</v>
      </c>
      <c r="P725" s="10" t="s">
        <v>64</v>
      </c>
      <c r="Q725" s="6" t="s">
        <v>77</v>
      </c>
      <c r="R725" s="6" t="s">
        <v>77</v>
      </c>
      <c r="S725" s="6" t="s">
        <v>77</v>
      </c>
      <c r="T725" s="6" t="s">
        <v>77</v>
      </c>
      <c r="U725" s="10" t="s">
        <v>64</v>
      </c>
      <c r="V725" s="147"/>
      <c r="W725" s="176"/>
      <c r="X725" s="179"/>
      <c r="Y725" s="179"/>
      <c r="Z725" s="182"/>
      <c r="AA725" s="182"/>
      <c r="AB725" s="182"/>
      <c r="AC725" s="182"/>
      <c r="AD725" s="182"/>
      <c r="AE725" s="182"/>
      <c r="AF725" s="185"/>
      <c r="AG725" s="185"/>
      <c r="AH725" s="150"/>
      <c r="AI725" s="150"/>
      <c r="AJ725" s="150"/>
      <c r="AK725" s="150"/>
      <c r="AL725" s="150"/>
      <c r="AM725" s="150"/>
      <c r="AN725" s="150"/>
      <c r="AO725" s="150"/>
      <c r="AP725" s="150"/>
      <c r="AQ725" s="150"/>
      <c r="AR725" s="150"/>
      <c r="AS725" s="150"/>
      <c r="AT725" s="150"/>
      <c r="AU725" s="150"/>
      <c r="AV725" s="150"/>
      <c r="AW725" s="150"/>
    </row>
    <row r="726" spans="1:49" ht="13.15" customHeight="1" x14ac:dyDescent="0.25">
      <c r="A726" s="150"/>
      <c r="B726" s="150"/>
      <c r="C726" s="150"/>
      <c r="D726" s="150"/>
      <c r="E726" s="150"/>
      <c r="F726" s="278"/>
      <c r="G726" s="150"/>
      <c r="H726" s="150"/>
      <c r="I726" s="150"/>
      <c r="J726" s="150"/>
      <c r="K726" s="171"/>
      <c r="L726" s="171"/>
      <c r="M726" s="6" t="s">
        <v>75</v>
      </c>
      <c r="N726" s="6" t="s">
        <v>77</v>
      </c>
      <c r="O726" s="6" t="s">
        <v>77</v>
      </c>
      <c r="P726" s="10" t="s">
        <v>64</v>
      </c>
      <c r="Q726" s="6" t="s">
        <v>77</v>
      </c>
      <c r="R726" s="6" t="s">
        <v>77</v>
      </c>
      <c r="S726" s="6" t="s">
        <v>77</v>
      </c>
      <c r="T726" s="6" t="s">
        <v>77</v>
      </c>
      <c r="U726" s="10" t="s">
        <v>64</v>
      </c>
      <c r="V726" s="147"/>
      <c r="W726" s="176"/>
      <c r="X726" s="179"/>
      <c r="Y726" s="179"/>
      <c r="Z726" s="182"/>
      <c r="AA726" s="182"/>
      <c r="AB726" s="182"/>
      <c r="AC726" s="182"/>
      <c r="AD726" s="182"/>
      <c r="AE726" s="182"/>
      <c r="AF726" s="185"/>
      <c r="AG726" s="185"/>
      <c r="AH726" s="150"/>
      <c r="AI726" s="150"/>
      <c r="AJ726" s="150"/>
      <c r="AK726" s="150"/>
      <c r="AL726" s="150"/>
      <c r="AM726" s="150"/>
      <c r="AN726" s="150"/>
      <c r="AO726" s="150"/>
      <c r="AP726" s="150"/>
      <c r="AQ726" s="150"/>
      <c r="AR726" s="150"/>
      <c r="AS726" s="150"/>
      <c r="AT726" s="150"/>
      <c r="AU726" s="150"/>
      <c r="AV726" s="150"/>
      <c r="AW726" s="150"/>
    </row>
    <row r="727" spans="1:49" ht="13.15" customHeight="1" x14ac:dyDescent="0.25">
      <c r="A727" s="151"/>
      <c r="B727" s="151"/>
      <c r="C727" s="151"/>
      <c r="D727" s="151"/>
      <c r="E727" s="151"/>
      <c r="F727" s="279"/>
      <c r="G727" s="151"/>
      <c r="H727" s="151"/>
      <c r="I727" s="151"/>
      <c r="J727" s="151"/>
      <c r="K727" s="171"/>
      <c r="L727" s="171"/>
      <c r="M727" s="6" t="s">
        <v>75</v>
      </c>
      <c r="N727" s="6" t="s">
        <v>77</v>
      </c>
      <c r="O727" s="6" t="s">
        <v>77</v>
      </c>
      <c r="P727" s="10" t="s">
        <v>64</v>
      </c>
      <c r="Q727" s="6" t="s">
        <v>77</v>
      </c>
      <c r="R727" s="6" t="s">
        <v>77</v>
      </c>
      <c r="S727" s="6" t="s">
        <v>77</v>
      </c>
      <c r="T727" s="6" t="s">
        <v>77</v>
      </c>
      <c r="U727" s="10" t="s">
        <v>64</v>
      </c>
      <c r="V727" s="148"/>
      <c r="W727" s="177"/>
      <c r="X727" s="180"/>
      <c r="Y727" s="180"/>
      <c r="Z727" s="183"/>
      <c r="AA727" s="183"/>
      <c r="AB727" s="183"/>
      <c r="AC727" s="183"/>
      <c r="AD727" s="183"/>
      <c r="AE727" s="183"/>
      <c r="AF727" s="186"/>
      <c r="AG727" s="186"/>
      <c r="AH727" s="151"/>
      <c r="AI727" s="151"/>
      <c r="AJ727" s="151"/>
      <c r="AK727" s="151"/>
      <c r="AL727" s="151"/>
      <c r="AM727" s="151"/>
      <c r="AN727" s="151"/>
      <c r="AO727" s="151"/>
      <c r="AP727" s="151"/>
      <c r="AQ727" s="151"/>
      <c r="AR727" s="151"/>
      <c r="AS727" s="151"/>
      <c r="AT727" s="151"/>
      <c r="AU727" s="151"/>
      <c r="AV727" s="151"/>
      <c r="AW727" s="151"/>
    </row>
    <row r="728" spans="1:49" ht="13.15" customHeight="1" x14ac:dyDescent="0.25">
      <c r="A728" s="149" t="s">
        <v>134</v>
      </c>
      <c r="B728" s="149" t="s">
        <v>54</v>
      </c>
      <c r="C728" s="149">
        <v>2016</v>
      </c>
      <c r="D728" s="149" t="s">
        <v>713</v>
      </c>
      <c r="E728" s="149">
        <v>375</v>
      </c>
      <c r="F728" s="149" t="s">
        <v>438</v>
      </c>
      <c r="G728" s="149" t="s">
        <v>57</v>
      </c>
      <c r="H728" s="149" t="s">
        <v>58</v>
      </c>
      <c r="I728" s="149" t="s">
        <v>58</v>
      </c>
      <c r="J728" s="149" t="s">
        <v>565</v>
      </c>
      <c r="K728" s="171" t="s">
        <v>207</v>
      </c>
      <c r="L728" s="171" t="s">
        <v>207</v>
      </c>
      <c r="M728" s="6" t="s">
        <v>75</v>
      </c>
      <c r="N728" s="6" t="s">
        <v>77</v>
      </c>
      <c r="O728" s="6" t="s">
        <v>77</v>
      </c>
      <c r="P728" s="10" t="s">
        <v>339</v>
      </c>
      <c r="Q728" s="12">
        <v>3066112</v>
      </c>
      <c r="R728" s="6" t="s">
        <v>75</v>
      </c>
      <c r="S728" s="6" t="s">
        <v>77</v>
      </c>
      <c r="T728" s="6" t="s">
        <v>77</v>
      </c>
      <c r="U728" s="10" t="s">
        <v>339</v>
      </c>
      <c r="V728" s="172" t="s">
        <v>715</v>
      </c>
      <c r="W728" s="175">
        <v>42585</v>
      </c>
      <c r="X728" s="178">
        <v>2643200</v>
      </c>
      <c r="Y728" s="178">
        <v>3066112</v>
      </c>
      <c r="Z728" s="181" t="s">
        <v>67</v>
      </c>
      <c r="AA728" s="181" t="s">
        <v>68</v>
      </c>
      <c r="AB728" s="181" t="s">
        <v>69</v>
      </c>
      <c r="AC728" s="181" t="s">
        <v>70</v>
      </c>
      <c r="AD728" s="181" t="s">
        <v>565</v>
      </c>
      <c r="AE728" s="181" t="s">
        <v>71</v>
      </c>
      <c r="AF728" s="184">
        <v>42585</v>
      </c>
      <c r="AG728" s="184">
        <v>42597</v>
      </c>
      <c r="AH728" s="149" t="s">
        <v>57</v>
      </c>
      <c r="AI728" s="149" t="s">
        <v>72</v>
      </c>
      <c r="AJ728" s="149" t="s">
        <v>73</v>
      </c>
      <c r="AK728" s="149" t="s">
        <v>72</v>
      </c>
      <c r="AL728" s="149" t="s">
        <v>72</v>
      </c>
      <c r="AM728" s="149" t="s">
        <v>72</v>
      </c>
      <c r="AN728" s="149" t="s">
        <v>72</v>
      </c>
      <c r="AO728" s="149" t="s">
        <v>74</v>
      </c>
      <c r="AP728" s="149" t="s">
        <v>74</v>
      </c>
      <c r="AQ728" s="149" t="s">
        <v>74</v>
      </c>
      <c r="AR728" s="149" t="s">
        <v>74</v>
      </c>
      <c r="AS728" s="149" t="s">
        <v>74</v>
      </c>
      <c r="AT728" s="149" t="s">
        <v>74</v>
      </c>
      <c r="AU728" s="149" t="s">
        <v>74</v>
      </c>
      <c r="AV728" s="149" t="s">
        <v>74</v>
      </c>
      <c r="AW728" s="149" t="s">
        <v>74</v>
      </c>
    </row>
    <row r="729" spans="1:49" ht="13.15" customHeight="1" x14ac:dyDescent="0.25">
      <c r="A729" s="150"/>
      <c r="B729" s="150"/>
      <c r="C729" s="150"/>
      <c r="D729" s="150"/>
      <c r="E729" s="150"/>
      <c r="F729" s="150"/>
      <c r="G729" s="150"/>
      <c r="H729" s="150"/>
      <c r="I729" s="150"/>
      <c r="J729" s="150"/>
      <c r="K729" s="171"/>
      <c r="L729" s="171"/>
      <c r="M729" s="6" t="s">
        <v>75</v>
      </c>
      <c r="N729" s="6" t="s">
        <v>77</v>
      </c>
      <c r="O729" s="6" t="s">
        <v>77</v>
      </c>
      <c r="P729" s="10" t="s">
        <v>64</v>
      </c>
      <c r="Q729" s="6" t="s">
        <v>77</v>
      </c>
      <c r="R729" s="6" t="s">
        <v>77</v>
      </c>
      <c r="S729" s="6" t="s">
        <v>77</v>
      </c>
      <c r="T729" s="6" t="s">
        <v>77</v>
      </c>
      <c r="U729" s="10" t="s">
        <v>64</v>
      </c>
      <c r="V729" s="173"/>
      <c r="W729" s="176"/>
      <c r="X729" s="179"/>
      <c r="Y729" s="179"/>
      <c r="Z729" s="182"/>
      <c r="AA729" s="182"/>
      <c r="AB729" s="182"/>
      <c r="AC729" s="182"/>
      <c r="AD729" s="182"/>
      <c r="AE729" s="182"/>
      <c r="AF729" s="185"/>
      <c r="AG729" s="185"/>
      <c r="AH729" s="150"/>
      <c r="AI729" s="150"/>
      <c r="AJ729" s="150"/>
      <c r="AK729" s="150"/>
      <c r="AL729" s="150"/>
      <c r="AM729" s="150"/>
      <c r="AN729" s="150"/>
      <c r="AO729" s="150"/>
      <c r="AP729" s="150"/>
      <c r="AQ729" s="150"/>
      <c r="AR729" s="150"/>
      <c r="AS729" s="150"/>
      <c r="AT729" s="150"/>
      <c r="AU729" s="150"/>
      <c r="AV729" s="150"/>
      <c r="AW729" s="150"/>
    </row>
    <row r="730" spans="1:49" ht="13.15" customHeight="1" x14ac:dyDescent="0.25">
      <c r="A730" s="150"/>
      <c r="B730" s="150"/>
      <c r="C730" s="150"/>
      <c r="D730" s="150"/>
      <c r="E730" s="150"/>
      <c r="F730" s="150"/>
      <c r="G730" s="150"/>
      <c r="H730" s="150"/>
      <c r="I730" s="150"/>
      <c r="J730" s="150"/>
      <c r="K730" s="171"/>
      <c r="L730" s="171"/>
      <c r="M730" s="6" t="s">
        <v>75</v>
      </c>
      <c r="N730" s="6" t="s">
        <v>77</v>
      </c>
      <c r="O730" s="6" t="s">
        <v>77</v>
      </c>
      <c r="P730" s="10" t="s">
        <v>64</v>
      </c>
      <c r="Q730" s="6" t="s">
        <v>77</v>
      </c>
      <c r="R730" s="6" t="s">
        <v>77</v>
      </c>
      <c r="S730" s="6" t="s">
        <v>77</v>
      </c>
      <c r="T730" s="6" t="s">
        <v>77</v>
      </c>
      <c r="U730" s="10" t="s">
        <v>64</v>
      </c>
      <c r="V730" s="173"/>
      <c r="W730" s="176"/>
      <c r="X730" s="179"/>
      <c r="Y730" s="179"/>
      <c r="Z730" s="182"/>
      <c r="AA730" s="182"/>
      <c r="AB730" s="182"/>
      <c r="AC730" s="182"/>
      <c r="AD730" s="182"/>
      <c r="AE730" s="182"/>
      <c r="AF730" s="185"/>
      <c r="AG730" s="185"/>
      <c r="AH730" s="150"/>
      <c r="AI730" s="150"/>
      <c r="AJ730" s="150"/>
      <c r="AK730" s="150"/>
      <c r="AL730" s="150"/>
      <c r="AM730" s="150"/>
      <c r="AN730" s="150"/>
      <c r="AO730" s="150"/>
      <c r="AP730" s="150"/>
      <c r="AQ730" s="150"/>
      <c r="AR730" s="150"/>
      <c r="AS730" s="150"/>
      <c r="AT730" s="150"/>
      <c r="AU730" s="150"/>
      <c r="AV730" s="150"/>
      <c r="AW730" s="150"/>
    </row>
    <row r="731" spans="1:49" ht="13.5" customHeight="1" x14ac:dyDescent="0.25">
      <c r="A731" s="151"/>
      <c r="B731" s="151"/>
      <c r="C731" s="151"/>
      <c r="D731" s="151"/>
      <c r="E731" s="151"/>
      <c r="F731" s="151"/>
      <c r="G731" s="151"/>
      <c r="H731" s="151"/>
      <c r="I731" s="151"/>
      <c r="J731" s="151"/>
      <c r="K731" s="171"/>
      <c r="L731" s="171"/>
      <c r="M731" s="6" t="s">
        <v>75</v>
      </c>
      <c r="N731" s="6" t="s">
        <v>77</v>
      </c>
      <c r="O731" s="6" t="s">
        <v>77</v>
      </c>
      <c r="P731" s="10" t="s">
        <v>64</v>
      </c>
      <c r="Q731" s="6" t="s">
        <v>77</v>
      </c>
      <c r="R731" s="6" t="s">
        <v>77</v>
      </c>
      <c r="S731" s="6" t="s">
        <v>77</v>
      </c>
      <c r="T731" s="6" t="s">
        <v>77</v>
      </c>
      <c r="U731" s="10" t="s">
        <v>64</v>
      </c>
      <c r="V731" s="174"/>
      <c r="W731" s="177"/>
      <c r="X731" s="180"/>
      <c r="Y731" s="180"/>
      <c r="Z731" s="183"/>
      <c r="AA731" s="183"/>
      <c r="AB731" s="183"/>
      <c r="AC731" s="183"/>
      <c r="AD731" s="183"/>
      <c r="AE731" s="183"/>
      <c r="AF731" s="186"/>
      <c r="AG731" s="186"/>
      <c r="AH731" s="151"/>
      <c r="AI731" s="151"/>
      <c r="AJ731" s="151"/>
      <c r="AK731" s="151"/>
      <c r="AL731" s="151"/>
      <c r="AM731" s="151"/>
      <c r="AN731" s="151"/>
      <c r="AO731" s="151"/>
      <c r="AP731" s="151"/>
      <c r="AQ731" s="151"/>
      <c r="AR731" s="151"/>
      <c r="AS731" s="151"/>
      <c r="AT731" s="151"/>
      <c r="AU731" s="151"/>
      <c r="AV731" s="151"/>
      <c r="AW731" s="151"/>
    </row>
    <row r="732" spans="1:49" ht="13.15" customHeight="1" x14ac:dyDescent="0.25">
      <c r="A732" s="149" t="s">
        <v>53</v>
      </c>
      <c r="B732" s="149" t="s">
        <v>676</v>
      </c>
      <c r="C732" s="149">
        <v>2016</v>
      </c>
      <c r="D732" s="149" t="s">
        <v>713</v>
      </c>
      <c r="E732" s="149">
        <v>377</v>
      </c>
      <c r="F732" s="149" t="s">
        <v>56</v>
      </c>
      <c r="G732" s="149" t="s">
        <v>57</v>
      </c>
      <c r="H732" s="149" t="s">
        <v>58</v>
      </c>
      <c r="I732" s="149" t="s">
        <v>58</v>
      </c>
      <c r="J732" s="149" t="s">
        <v>204</v>
      </c>
      <c r="K732" s="171" t="s">
        <v>97</v>
      </c>
      <c r="L732" s="171" t="s">
        <v>97</v>
      </c>
      <c r="M732" s="6" t="s">
        <v>75</v>
      </c>
      <c r="N732" s="6" t="s">
        <v>77</v>
      </c>
      <c r="O732" s="6" t="s">
        <v>77</v>
      </c>
      <c r="P732" s="10" t="s">
        <v>205</v>
      </c>
      <c r="Q732" s="12">
        <v>133989.28</v>
      </c>
      <c r="R732" s="6" t="s">
        <v>75</v>
      </c>
      <c r="S732" s="6" t="s">
        <v>77</v>
      </c>
      <c r="T732" s="6" t="s">
        <v>77</v>
      </c>
      <c r="U732" s="10" t="s">
        <v>205</v>
      </c>
      <c r="V732" s="172" t="s">
        <v>716</v>
      </c>
      <c r="W732" s="175">
        <v>42585</v>
      </c>
      <c r="X732" s="178">
        <v>115508</v>
      </c>
      <c r="Y732" s="178">
        <v>133989.28</v>
      </c>
      <c r="Z732" s="181" t="s">
        <v>67</v>
      </c>
      <c r="AA732" s="181" t="s">
        <v>68</v>
      </c>
      <c r="AB732" s="181" t="s">
        <v>69</v>
      </c>
      <c r="AC732" s="181" t="s">
        <v>70</v>
      </c>
      <c r="AD732" s="181" t="s">
        <v>204</v>
      </c>
      <c r="AE732" s="181" t="s">
        <v>71</v>
      </c>
      <c r="AF732" s="184">
        <v>42585</v>
      </c>
      <c r="AG732" s="184">
        <v>42586</v>
      </c>
      <c r="AH732" s="149" t="s">
        <v>57</v>
      </c>
      <c r="AI732" s="149" t="s">
        <v>72</v>
      </c>
      <c r="AJ732" s="149" t="s">
        <v>73</v>
      </c>
      <c r="AK732" s="149" t="s">
        <v>72</v>
      </c>
      <c r="AL732" s="149" t="s">
        <v>72</v>
      </c>
      <c r="AM732" s="149" t="s">
        <v>72</v>
      </c>
      <c r="AN732" s="149" t="s">
        <v>72</v>
      </c>
      <c r="AO732" s="149" t="s">
        <v>74</v>
      </c>
      <c r="AP732" s="149" t="s">
        <v>74</v>
      </c>
      <c r="AQ732" s="149" t="s">
        <v>74</v>
      </c>
      <c r="AR732" s="149" t="s">
        <v>74</v>
      </c>
      <c r="AS732" s="149" t="s">
        <v>74</v>
      </c>
      <c r="AT732" s="149" t="s">
        <v>74</v>
      </c>
      <c r="AU732" s="149" t="s">
        <v>74</v>
      </c>
      <c r="AV732" s="149" t="s">
        <v>74</v>
      </c>
      <c r="AW732" s="149" t="s">
        <v>74</v>
      </c>
    </row>
    <row r="733" spans="1:49" ht="13.15" customHeight="1" x14ac:dyDescent="0.25">
      <c r="A733" s="150"/>
      <c r="B733" s="150"/>
      <c r="C733" s="150"/>
      <c r="D733" s="150"/>
      <c r="E733" s="150"/>
      <c r="F733" s="150"/>
      <c r="G733" s="150"/>
      <c r="H733" s="150"/>
      <c r="I733" s="150"/>
      <c r="J733" s="150"/>
      <c r="K733" s="171"/>
      <c r="L733" s="171"/>
      <c r="M733" s="6" t="s">
        <v>75</v>
      </c>
      <c r="N733" s="6" t="s">
        <v>77</v>
      </c>
      <c r="O733" s="6" t="s">
        <v>77</v>
      </c>
      <c r="P733" s="10" t="s">
        <v>175</v>
      </c>
      <c r="Q733" s="12">
        <v>139634.54</v>
      </c>
      <c r="R733" s="6" t="s">
        <v>77</v>
      </c>
      <c r="S733" s="6" t="s">
        <v>77</v>
      </c>
      <c r="T733" s="6" t="s">
        <v>77</v>
      </c>
      <c r="U733" s="10" t="s">
        <v>64</v>
      </c>
      <c r="V733" s="173"/>
      <c r="W733" s="176"/>
      <c r="X733" s="179"/>
      <c r="Y733" s="179"/>
      <c r="Z733" s="182"/>
      <c r="AA733" s="182"/>
      <c r="AB733" s="182"/>
      <c r="AC733" s="182"/>
      <c r="AD733" s="182"/>
      <c r="AE733" s="182"/>
      <c r="AF733" s="185"/>
      <c r="AG733" s="185"/>
      <c r="AH733" s="150"/>
      <c r="AI733" s="150"/>
      <c r="AJ733" s="150"/>
      <c r="AK733" s="150"/>
      <c r="AL733" s="150"/>
      <c r="AM733" s="150"/>
      <c r="AN733" s="150"/>
      <c r="AO733" s="150"/>
      <c r="AP733" s="150"/>
      <c r="AQ733" s="150"/>
      <c r="AR733" s="150"/>
      <c r="AS733" s="150"/>
      <c r="AT733" s="150"/>
      <c r="AU733" s="150"/>
      <c r="AV733" s="150"/>
      <c r="AW733" s="150"/>
    </row>
    <row r="734" spans="1:49" ht="13.15" customHeight="1" x14ac:dyDescent="0.25">
      <c r="A734" s="150"/>
      <c r="B734" s="150"/>
      <c r="C734" s="150"/>
      <c r="D734" s="150"/>
      <c r="E734" s="150"/>
      <c r="F734" s="150"/>
      <c r="G734" s="150"/>
      <c r="H734" s="150"/>
      <c r="I734" s="150"/>
      <c r="J734" s="150"/>
      <c r="K734" s="171"/>
      <c r="L734" s="171"/>
      <c r="M734" s="6" t="s">
        <v>75</v>
      </c>
      <c r="N734" s="6" t="s">
        <v>77</v>
      </c>
      <c r="O734" s="6" t="s">
        <v>77</v>
      </c>
      <c r="P734" s="10" t="s">
        <v>79</v>
      </c>
      <c r="Q734" s="12">
        <v>138106.94</v>
      </c>
      <c r="R734" s="6" t="s">
        <v>77</v>
      </c>
      <c r="S734" s="6" t="s">
        <v>77</v>
      </c>
      <c r="T734" s="6" t="s">
        <v>77</v>
      </c>
      <c r="U734" s="10" t="s">
        <v>64</v>
      </c>
      <c r="V734" s="173"/>
      <c r="W734" s="176"/>
      <c r="X734" s="179"/>
      <c r="Y734" s="179"/>
      <c r="Z734" s="182"/>
      <c r="AA734" s="182"/>
      <c r="AB734" s="182"/>
      <c r="AC734" s="182"/>
      <c r="AD734" s="182"/>
      <c r="AE734" s="182"/>
      <c r="AF734" s="185"/>
      <c r="AG734" s="185"/>
      <c r="AH734" s="150"/>
      <c r="AI734" s="150"/>
      <c r="AJ734" s="150"/>
      <c r="AK734" s="150"/>
      <c r="AL734" s="150"/>
      <c r="AM734" s="150"/>
      <c r="AN734" s="150"/>
      <c r="AO734" s="150"/>
      <c r="AP734" s="150"/>
      <c r="AQ734" s="150"/>
      <c r="AR734" s="150"/>
      <c r="AS734" s="150"/>
      <c r="AT734" s="150"/>
      <c r="AU734" s="150"/>
      <c r="AV734" s="150"/>
      <c r="AW734" s="150"/>
    </row>
    <row r="735" spans="1:49" ht="13.5" customHeight="1" x14ac:dyDescent="0.25">
      <c r="A735" s="151"/>
      <c r="B735" s="151"/>
      <c r="C735" s="151"/>
      <c r="D735" s="151"/>
      <c r="E735" s="151"/>
      <c r="F735" s="151"/>
      <c r="G735" s="151"/>
      <c r="H735" s="151"/>
      <c r="I735" s="151"/>
      <c r="J735" s="151"/>
      <c r="K735" s="171"/>
      <c r="L735" s="171"/>
      <c r="M735" s="6" t="s">
        <v>75</v>
      </c>
      <c r="N735" s="6" t="s">
        <v>77</v>
      </c>
      <c r="O735" s="6" t="s">
        <v>77</v>
      </c>
      <c r="P735" s="10" t="s">
        <v>64</v>
      </c>
      <c r="Q735" s="6" t="s">
        <v>77</v>
      </c>
      <c r="R735" s="6" t="s">
        <v>77</v>
      </c>
      <c r="S735" s="6" t="s">
        <v>77</v>
      </c>
      <c r="T735" s="6" t="s">
        <v>77</v>
      </c>
      <c r="U735" s="10" t="s">
        <v>64</v>
      </c>
      <c r="V735" s="174"/>
      <c r="W735" s="177"/>
      <c r="X735" s="180"/>
      <c r="Y735" s="180"/>
      <c r="Z735" s="183"/>
      <c r="AA735" s="183"/>
      <c r="AB735" s="183"/>
      <c r="AC735" s="183"/>
      <c r="AD735" s="183"/>
      <c r="AE735" s="183"/>
      <c r="AF735" s="186"/>
      <c r="AG735" s="186"/>
      <c r="AH735" s="151"/>
      <c r="AI735" s="151"/>
      <c r="AJ735" s="151"/>
      <c r="AK735" s="151"/>
      <c r="AL735" s="151"/>
      <c r="AM735" s="151"/>
      <c r="AN735" s="151"/>
      <c r="AO735" s="151"/>
      <c r="AP735" s="151"/>
      <c r="AQ735" s="151"/>
      <c r="AR735" s="151"/>
      <c r="AS735" s="151"/>
      <c r="AT735" s="151"/>
      <c r="AU735" s="151"/>
      <c r="AV735" s="151"/>
      <c r="AW735" s="151"/>
    </row>
    <row r="736" spans="1:49" ht="26.45" customHeight="1" x14ac:dyDescent="0.25">
      <c r="A736" s="149" t="s">
        <v>53</v>
      </c>
      <c r="B736" s="149" t="s">
        <v>676</v>
      </c>
      <c r="C736" s="149">
        <v>2016</v>
      </c>
      <c r="D736" s="149" t="s">
        <v>713</v>
      </c>
      <c r="E736" s="149">
        <v>326</v>
      </c>
      <c r="F736" s="149" t="s">
        <v>56</v>
      </c>
      <c r="G736" s="149" t="s">
        <v>57</v>
      </c>
      <c r="H736" s="149" t="s">
        <v>58</v>
      </c>
      <c r="I736" s="149" t="s">
        <v>58</v>
      </c>
      <c r="J736" s="149" t="s">
        <v>275</v>
      </c>
      <c r="K736" s="171" t="s">
        <v>312</v>
      </c>
      <c r="L736" s="171" t="s">
        <v>312</v>
      </c>
      <c r="M736" s="6" t="s">
        <v>717</v>
      </c>
      <c r="N736" s="6" t="s">
        <v>718</v>
      </c>
      <c r="O736" s="6" t="s">
        <v>719</v>
      </c>
      <c r="P736" s="10" t="s">
        <v>64</v>
      </c>
      <c r="Q736" s="12">
        <v>98832.74</v>
      </c>
      <c r="R736" s="6" t="s">
        <v>717</v>
      </c>
      <c r="S736" s="6" t="s">
        <v>718</v>
      </c>
      <c r="T736" s="6" t="s">
        <v>719</v>
      </c>
      <c r="U736" s="10" t="s">
        <v>64</v>
      </c>
      <c r="V736" s="172" t="s">
        <v>720</v>
      </c>
      <c r="W736" s="175">
        <v>42586</v>
      </c>
      <c r="X736" s="178">
        <v>85203.23</v>
      </c>
      <c r="Y736" s="178">
        <v>98835.74</v>
      </c>
      <c r="Z736" s="181" t="s">
        <v>67</v>
      </c>
      <c r="AA736" s="181" t="s">
        <v>68</v>
      </c>
      <c r="AB736" s="181" t="s">
        <v>69</v>
      </c>
      <c r="AC736" s="181" t="s">
        <v>70</v>
      </c>
      <c r="AD736" s="181" t="s">
        <v>275</v>
      </c>
      <c r="AE736" s="181" t="s">
        <v>71</v>
      </c>
      <c r="AF736" s="184">
        <v>42586</v>
      </c>
      <c r="AG736" s="184">
        <v>42586</v>
      </c>
      <c r="AH736" s="149" t="s">
        <v>57</v>
      </c>
      <c r="AI736" s="149" t="s">
        <v>72</v>
      </c>
      <c r="AJ736" s="149" t="s">
        <v>73</v>
      </c>
      <c r="AK736" s="149" t="s">
        <v>72</v>
      </c>
      <c r="AL736" s="149" t="s">
        <v>72</v>
      </c>
      <c r="AM736" s="149" t="s">
        <v>72</v>
      </c>
      <c r="AN736" s="149" t="s">
        <v>72</v>
      </c>
      <c r="AO736" s="149" t="s">
        <v>74</v>
      </c>
      <c r="AP736" s="149" t="s">
        <v>74</v>
      </c>
      <c r="AQ736" s="149" t="s">
        <v>74</v>
      </c>
      <c r="AR736" s="149" t="s">
        <v>74</v>
      </c>
      <c r="AS736" s="149" t="s">
        <v>74</v>
      </c>
      <c r="AT736" s="149" t="s">
        <v>74</v>
      </c>
      <c r="AU736" s="149" t="s">
        <v>74</v>
      </c>
      <c r="AV736" s="149" t="s">
        <v>74</v>
      </c>
      <c r="AW736" s="149" t="s">
        <v>74</v>
      </c>
    </row>
    <row r="737" spans="1:49" ht="27" x14ac:dyDescent="0.25">
      <c r="A737" s="150"/>
      <c r="B737" s="150"/>
      <c r="C737" s="150"/>
      <c r="D737" s="150"/>
      <c r="E737" s="150"/>
      <c r="F737" s="150"/>
      <c r="G737" s="150"/>
      <c r="H737" s="150"/>
      <c r="I737" s="150"/>
      <c r="J737" s="150"/>
      <c r="K737" s="171"/>
      <c r="L737" s="171"/>
      <c r="M737" s="6" t="s">
        <v>279</v>
      </c>
      <c r="N737" s="6" t="s">
        <v>280</v>
      </c>
      <c r="O737" s="6" t="s">
        <v>281</v>
      </c>
      <c r="P737" s="10" t="s">
        <v>64</v>
      </c>
      <c r="Q737" s="12">
        <v>103590.45</v>
      </c>
      <c r="R737" s="6" t="s">
        <v>77</v>
      </c>
      <c r="S737" s="6" t="s">
        <v>77</v>
      </c>
      <c r="T737" s="6" t="s">
        <v>77</v>
      </c>
      <c r="U737" s="10" t="s">
        <v>64</v>
      </c>
      <c r="V737" s="173"/>
      <c r="W737" s="176"/>
      <c r="X737" s="179"/>
      <c r="Y737" s="179"/>
      <c r="Z737" s="182"/>
      <c r="AA737" s="182"/>
      <c r="AB737" s="182"/>
      <c r="AC737" s="182"/>
      <c r="AD737" s="182"/>
      <c r="AE737" s="182"/>
      <c r="AF737" s="185"/>
      <c r="AG737" s="185"/>
      <c r="AH737" s="150"/>
      <c r="AI737" s="150"/>
      <c r="AJ737" s="150"/>
      <c r="AK737" s="150"/>
      <c r="AL737" s="150"/>
      <c r="AM737" s="150"/>
      <c r="AN737" s="150"/>
      <c r="AO737" s="150"/>
      <c r="AP737" s="150"/>
      <c r="AQ737" s="150"/>
      <c r="AR737" s="150"/>
      <c r="AS737" s="150"/>
      <c r="AT737" s="150"/>
      <c r="AU737" s="150"/>
      <c r="AV737" s="150"/>
      <c r="AW737" s="150"/>
    </row>
    <row r="738" spans="1:49" ht="13.15" customHeight="1" x14ac:dyDescent="0.25">
      <c r="A738" s="150"/>
      <c r="B738" s="150"/>
      <c r="C738" s="150"/>
      <c r="D738" s="150"/>
      <c r="E738" s="150"/>
      <c r="F738" s="150"/>
      <c r="G738" s="150"/>
      <c r="H738" s="150"/>
      <c r="I738" s="150"/>
      <c r="J738" s="150"/>
      <c r="K738" s="171"/>
      <c r="L738" s="171"/>
      <c r="M738" s="6" t="s">
        <v>75</v>
      </c>
      <c r="N738" s="6" t="s">
        <v>77</v>
      </c>
      <c r="O738" s="6" t="s">
        <v>77</v>
      </c>
      <c r="P738" s="10" t="s">
        <v>175</v>
      </c>
      <c r="Q738" s="12">
        <v>102025.97</v>
      </c>
      <c r="R738" s="6" t="s">
        <v>77</v>
      </c>
      <c r="S738" s="6" t="s">
        <v>77</v>
      </c>
      <c r="T738" s="6" t="s">
        <v>77</v>
      </c>
      <c r="U738" s="10" t="s">
        <v>64</v>
      </c>
      <c r="V738" s="173"/>
      <c r="W738" s="176"/>
      <c r="X738" s="179"/>
      <c r="Y738" s="179"/>
      <c r="Z738" s="182"/>
      <c r="AA738" s="182"/>
      <c r="AB738" s="182"/>
      <c r="AC738" s="182"/>
      <c r="AD738" s="182"/>
      <c r="AE738" s="182"/>
      <c r="AF738" s="185"/>
      <c r="AG738" s="185"/>
      <c r="AH738" s="150"/>
      <c r="AI738" s="150"/>
      <c r="AJ738" s="150"/>
      <c r="AK738" s="150"/>
      <c r="AL738" s="150"/>
      <c r="AM738" s="150"/>
      <c r="AN738" s="150"/>
      <c r="AO738" s="150"/>
      <c r="AP738" s="150"/>
      <c r="AQ738" s="150"/>
      <c r="AR738" s="150"/>
      <c r="AS738" s="150"/>
      <c r="AT738" s="150"/>
      <c r="AU738" s="150"/>
      <c r="AV738" s="150"/>
      <c r="AW738" s="150"/>
    </row>
    <row r="739" spans="1:49" ht="13.15" customHeight="1" x14ac:dyDescent="0.25">
      <c r="A739" s="151"/>
      <c r="B739" s="151"/>
      <c r="C739" s="151"/>
      <c r="D739" s="151"/>
      <c r="E739" s="151"/>
      <c r="F739" s="151"/>
      <c r="G739" s="151"/>
      <c r="H739" s="151"/>
      <c r="I739" s="151"/>
      <c r="J739" s="151"/>
      <c r="K739" s="171"/>
      <c r="L739" s="171"/>
      <c r="M739" s="6" t="s">
        <v>75</v>
      </c>
      <c r="N739" s="6" t="s">
        <v>77</v>
      </c>
      <c r="O739" s="6" t="s">
        <v>77</v>
      </c>
      <c r="P739" s="10" t="s">
        <v>64</v>
      </c>
      <c r="Q739" s="6" t="s">
        <v>77</v>
      </c>
      <c r="R739" s="6" t="s">
        <v>77</v>
      </c>
      <c r="S739" s="6" t="s">
        <v>77</v>
      </c>
      <c r="T739" s="6" t="s">
        <v>77</v>
      </c>
      <c r="U739" s="10" t="s">
        <v>64</v>
      </c>
      <c r="V739" s="174"/>
      <c r="W739" s="177"/>
      <c r="X739" s="180"/>
      <c r="Y739" s="180"/>
      <c r="Z739" s="183"/>
      <c r="AA739" s="183"/>
      <c r="AB739" s="183"/>
      <c r="AC739" s="183"/>
      <c r="AD739" s="183"/>
      <c r="AE739" s="183"/>
      <c r="AF739" s="186"/>
      <c r="AG739" s="186"/>
      <c r="AH739" s="151"/>
      <c r="AI739" s="151"/>
      <c r="AJ739" s="151"/>
      <c r="AK739" s="151"/>
      <c r="AL739" s="151"/>
      <c r="AM739" s="151"/>
      <c r="AN739" s="151"/>
      <c r="AO739" s="151"/>
      <c r="AP739" s="151"/>
      <c r="AQ739" s="151"/>
      <c r="AR739" s="151"/>
      <c r="AS739" s="151"/>
      <c r="AT739" s="151"/>
      <c r="AU739" s="151"/>
      <c r="AV739" s="151"/>
      <c r="AW739" s="151"/>
    </row>
    <row r="740" spans="1:49" ht="26.45" customHeight="1" x14ac:dyDescent="0.25">
      <c r="A740" s="149" t="s">
        <v>53</v>
      </c>
      <c r="B740" s="149" t="s">
        <v>676</v>
      </c>
      <c r="C740" s="149">
        <v>2016</v>
      </c>
      <c r="D740" s="149" t="s">
        <v>713</v>
      </c>
      <c r="E740" s="149">
        <v>333</v>
      </c>
      <c r="F740" s="149" t="s">
        <v>56</v>
      </c>
      <c r="G740" s="149" t="s">
        <v>57</v>
      </c>
      <c r="H740" s="149" t="s">
        <v>58</v>
      </c>
      <c r="I740" s="149" t="s">
        <v>58</v>
      </c>
      <c r="J740" s="149" t="s">
        <v>125</v>
      </c>
      <c r="K740" s="171" t="s">
        <v>570</v>
      </c>
      <c r="L740" s="171" t="s">
        <v>570</v>
      </c>
      <c r="M740" s="6" t="s">
        <v>717</v>
      </c>
      <c r="N740" s="6" t="s">
        <v>718</v>
      </c>
      <c r="O740" s="6" t="s">
        <v>719</v>
      </c>
      <c r="P740" s="10" t="s">
        <v>64</v>
      </c>
      <c r="Q740" s="12">
        <v>123302.86</v>
      </c>
      <c r="R740" s="6" t="s">
        <v>717</v>
      </c>
      <c r="S740" s="6" t="s">
        <v>718</v>
      </c>
      <c r="T740" s="6" t="s">
        <v>719</v>
      </c>
      <c r="U740" s="10" t="s">
        <v>64</v>
      </c>
      <c r="V740" s="172" t="s">
        <v>721</v>
      </c>
      <c r="W740" s="175">
        <v>42586</v>
      </c>
      <c r="X740" s="178">
        <v>106295.57</v>
      </c>
      <c r="Y740" s="178">
        <v>123302.86</v>
      </c>
      <c r="Z740" s="181" t="s">
        <v>67</v>
      </c>
      <c r="AA740" s="181" t="s">
        <v>68</v>
      </c>
      <c r="AB740" s="181" t="s">
        <v>69</v>
      </c>
      <c r="AC740" s="181" t="s">
        <v>70</v>
      </c>
      <c r="AD740" s="181" t="s">
        <v>125</v>
      </c>
      <c r="AE740" s="181" t="s">
        <v>71</v>
      </c>
      <c r="AF740" s="184">
        <v>42586</v>
      </c>
      <c r="AG740" s="184">
        <v>42591</v>
      </c>
      <c r="AH740" s="149" t="s">
        <v>57</v>
      </c>
      <c r="AI740" s="149" t="s">
        <v>72</v>
      </c>
      <c r="AJ740" s="149" t="s">
        <v>73</v>
      </c>
      <c r="AK740" s="149" t="s">
        <v>72</v>
      </c>
      <c r="AL740" s="149" t="s">
        <v>72</v>
      </c>
      <c r="AM740" s="149" t="s">
        <v>72</v>
      </c>
      <c r="AN740" s="149" t="s">
        <v>72</v>
      </c>
      <c r="AO740" s="149" t="s">
        <v>74</v>
      </c>
      <c r="AP740" s="149" t="s">
        <v>74</v>
      </c>
      <c r="AQ740" s="149" t="s">
        <v>74</v>
      </c>
      <c r="AR740" s="149" t="s">
        <v>74</v>
      </c>
      <c r="AS740" s="149" t="s">
        <v>74</v>
      </c>
      <c r="AT740" s="149" t="s">
        <v>74</v>
      </c>
      <c r="AU740" s="149" t="s">
        <v>74</v>
      </c>
      <c r="AV740" s="149" t="s">
        <v>74</v>
      </c>
      <c r="AW740" s="149" t="s">
        <v>74</v>
      </c>
    </row>
    <row r="741" spans="1:49" ht="13.15" customHeight="1" x14ac:dyDescent="0.25">
      <c r="A741" s="150"/>
      <c r="B741" s="150"/>
      <c r="C741" s="150"/>
      <c r="D741" s="150"/>
      <c r="E741" s="150"/>
      <c r="F741" s="150"/>
      <c r="G741" s="150"/>
      <c r="H741" s="150"/>
      <c r="I741" s="150"/>
      <c r="J741" s="150"/>
      <c r="K741" s="171"/>
      <c r="L741" s="171"/>
      <c r="M741" s="6" t="s">
        <v>75</v>
      </c>
      <c r="N741" s="6" t="s">
        <v>77</v>
      </c>
      <c r="O741" s="6" t="s">
        <v>77</v>
      </c>
      <c r="P741" s="10" t="s">
        <v>117</v>
      </c>
      <c r="Q741" s="12">
        <v>128211.1</v>
      </c>
      <c r="R741" s="6" t="s">
        <v>77</v>
      </c>
      <c r="S741" s="6" t="s">
        <v>77</v>
      </c>
      <c r="T741" s="6" t="s">
        <v>77</v>
      </c>
      <c r="U741" s="10" t="s">
        <v>64</v>
      </c>
      <c r="V741" s="173"/>
      <c r="W741" s="176"/>
      <c r="X741" s="179"/>
      <c r="Y741" s="179"/>
      <c r="Z741" s="182"/>
      <c r="AA741" s="182"/>
      <c r="AB741" s="182"/>
      <c r="AC741" s="182"/>
      <c r="AD741" s="182"/>
      <c r="AE741" s="182"/>
      <c r="AF741" s="185"/>
      <c r="AG741" s="185"/>
      <c r="AH741" s="150"/>
      <c r="AI741" s="150"/>
      <c r="AJ741" s="150"/>
      <c r="AK741" s="150"/>
      <c r="AL741" s="150"/>
      <c r="AM741" s="150"/>
      <c r="AN741" s="150"/>
      <c r="AO741" s="150"/>
      <c r="AP741" s="150"/>
      <c r="AQ741" s="150"/>
      <c r="AR741" s="150"/>
      <c r="AS741" s="150"/>
      <c r="AT741" s="150"/>
      <c r="AU741" s="150"/>
      <c r="AV741" s="150"/>
      <c r="AW741" s="150"/>
    </row>
    <row r="742" spans="1:49" ht="13.15" customHeight="1" x14ac:dyDescent="0.25">
      <c r="A742" s="150"/>
      <c r="B742" s="150"/>
      <c r="C742" s="150"/>
      <c r="D742" s="150"/>
      <c r="E742" s="150"/>
      <c r="F742" s="150"/>
      <c r="G742" s="150"/>
      <c r="H742" s="150"/>
      <c r="I742" s="150"/>
      <c r="J742" s="150"/>
      <c r="K742" s="171"/>
      <c r="L742" s="171"/>
      <c r="M742" s="6" t="s">
        <v>75</v>
      </c>
      <c r="N742" s="6" t="s">
        <v>77</v>
      </c>
      <c r="O742" s="6" t="s">
        <v>77</v>
      </c>
      <c r="P742" s="10" t="s">
        <v>722</v>
      </c>
      <c r="Q742" s="12">
        <v>143500.12</v>
      </c>
      <c r="R742" s="6" t="s">
        <v>77</v>
      </c>
      <c r="S742" s="6" t="s">
        <v>77</v>
      </c>
      <c r="T742" s="6" t="s">
        <v>77</v>
      </c>
      <c r="U742" s="10" t="s">
        <v>64</v>
      </c>
      <c r="V742" s="173"/>
      <c r="W742" s="176"/>
      <c r="X742" s="179"/>
      <c r="Y742" s="179"/>
      <c r="Z742" s="182"/>
      <c r="AA742" s="182"/>
      <c r="AB742" s="182"/>
      <c r="AC742" s="182"/>
      <c r="AD742" s="182"/>
      <c r="AE742" s="182"/>
      <c r="AF742" s="185"/>
      <c r="AG742" s="185"/>
      <c r="AH742" s="150"/>
      <c r="AI742" s="150"/>
      <c r="AJ742" s="150"/>
      <c r="AK742" s="150"/>
      <c r="AL742" s="150"/>
      <c r="AM742" s="150"/>
      <c r="AN742" s="150"/>
      <c r="AO742" s="150"/>
      <c r="AP742" s="150"/>
      <c r="AQ742" s="150"/>
      <c r="AR742" s="150"/>
      <c r="AS742" s="150"/>
      <c r="AT742" s="150"/>
      <c r="AU742" s="150"/>
      <c r="AV742" s="150"/>
      <c r="AW742" s="150"/>
    </row>
    <row r="743" spans="1:49" ht="13.15" customHeight="1" x14ac:dyDescent="0.25">
      <c r="A743" s="151"/>
      <c r="B743" s="151"/>
      <c r="C743" s="151"/>
      <c r="D743" s="151"/>
      <c r="E743" s="151"/>
      <c r="F743" s="151"/>
      <c r="G743" s="151"/>
      <c r="H743" s="151"/>
      <c r="I743" s="151"/>
      <c r="J743" s="151"/>
      <c r="K743" s="171"/>
      <c r="L743" s="171"/>
      <c r="M743" s="6" t="s">
        <v>75</v>
      </c>
      <c r="N743" s="6" t="s">
        <v>77</v>
      </c>
      <c r="O743" s="6" t="s">
        <v>77</v>
      </c>
      <c r="P743" s="10" t="s">
        <v>64</v>
      </c>
      <c r="Q743" s="6" t="s">
        <v>77</v>
      </c>
      <c r="R743" s="6" t="s">
        <v>77</v>
      </c>
      <c r="S743" s="6" t="s">
        <v>77</v>
      </c>
      <c r="T743" s="6" t="s">
        <v>77</v>
      </c>
      <c r="U743" s="10" t="s">
        <v>64</v>
      </c>
      <c r="V743" s="174"/>
      <c r="W743" s="177"/>
      <c r="X743" s="180"/>
      <c r="Y743" s="180"/>
      <c r="Z743" s="183"/>
      <c r="AA743" s="183"/>
      <c r="AB743" s="183"/>
      <c r="AC743" s="183"/>
      <c r="AD743" s="183"/>
      <c r="AE743" s="183"/>
      <c r="AF743" s="186"/>
      <c r="AG743" s="186"/>
      <c r="AH743" s="151"/>
      <c r="AI743" s="151"/>
      <c r="AJ743" s="151"/>
      <c r="AK743" s="151"/>
      <c r="AL743" s="151"/>
      <c r="AM743" s="151"/>
      <c r="AN743" s="151"/>
      <c r="AO743" s="151"/>
      <c r="AP743" s="151"/>
      <c r="AQ743" s="151"/>
      <c r="AR743" s="151"/>
      <c r="AS743" s="151"/>
      <c r="AT743" s="151"/>
      <c r="AU743" s="151"/>
      <c r="AV743" s="151"/>
      <c r="AW743" s="151"/>
    </row>
    <row r="744" spans="1:49" ht="26.45" customHeight="1" x14ac:dyDescent="0.25">
      <c r="A744" s="149" t="s">
        <v>53</v>
      </c>
      <c r="B744" s="149" t="s">
        <v>676</v>
      </c>
      <c r="C744" s="149">
        <v>2016</v>
      </c>
      <c r="D744" s="149" t="s">
        <v>713</v>
      </c>
      <c r="E744" s="149">
        <v>378</v>
      </c>
      <c r="F744" s="149" t="s">
        <v>56</v>
      </c>
      <c r="G744" s="149" t="s">
        <v>57</v>
      </c>
      <c r="H744" s="149" t="s">
        <v>58</v>
      </c>
      <c r="I744" s="149" t="s">
        <v>58</v>
      </c>
      <c r="J744" s="149" t="s">
        <v>723</v>
      </c>
      <c r="K744" s="171" t="s">
        <v>570</v>
      </c>
      <c r="L744" s="171" t="s">
        <v>570</v>
      </c>
      <c r="M744" s="6" t="s">
        <v>717</v>
      </c>
      <c r="N744" s="6" t="s">
        <v>718</v>
      </c>
      <c r="O744" s="6" t="s">
        <v>719</v>
      </c>
      <c r="P744" s="10" t="s">
        <v>64</v>
      </c>
      <c r="Q744" s="12">
        <v>325000</v>
      </c>
      <c r="R744" s="6" t="s">
        <v>717</v>
      </c>
      <c r="S744" s="6" t="s">
        <v>718</v>
      </c>
      <c r="T744" s="6" t="s">
        <v>719</v>
      </c>
      <c r="U744" s="10" t="s">
        <v>64</v>
      </c>
      <c r="V744" s="146" t="s">
        <v>1300</v>
      </c>
      <c r="W744" s="175">
        <v>42586</v>
      </c>
      <c r="X744" s="178">
        <v>280172.42</v>
      </c>
      <c r="Y744" s="178">
        <v>325000.01</v>
      </c>
      <c r="Z744" s="181" t="s">
        <v>67</v>
      </c>
      <c r="AA744" s="181" t="s">
        <v>68</v>
      </c>
      <c r="AB744" s="181" t="s">
        <v>69</v>
      </c>
      <c r="AC744" s="181" t="s">
        <v>70</v>
      </c>
      <c r="AD744" s="181" t="s">
        <v>724</v>
      </c>
      <c r="AE744" s="181" t="s">
        <v>71</v>
      </c>
      <c r="AF744" s="184">
        <v>42586</v>
      </c>
      <c r="AG744" s="184">
        <v>42597</v>
      </c>
      <c r="AH744" s="149" t="s">
        <v>57</v>
      </c>
      <c r="AI744" s="149" t="s">
        <v>72</v>
      </c>
      <c r="AJ744" s="149" t="s">
        <v>73</v>
      </c>
      <c r="AK744" s="149" t="s">
        <v>72</v>
      </c>
      <c r="AL744" s="149" t="s">
        <v>72</v>
      </c>
      <c r="AM744" s="149" t="s">
        <v>72</v>
      </c>
      <c r="AN744" s="149" t="s">
        <v>72</v>
      </c>
      <c r="AO744" s="149" t="s">
        <v>74</v>
      </c>
      <c r="AP744" s="149" t="s">
        <v>74</v>
      </c>
      <c r="AQ744" s="149" t="s">
        <v>74</v>
      </c>
      <c r="AR744" s="149" t="s">
        <v>74</v>
      </c>
      <c r="AS744" s="149" t="s">
        <v>74</v>
      </c>
      <c r="AT744" s="149" t="s">
        <v>74</v>
      </c>
      <c r="AU744" s="149" t="s">
        <v>74</v>
      </c>
      <c r="AV744" s="149" t="s">
        <v>74</v>
      </c>
      <c r="AW744" s="149" t="s">
        <v>74</v>
      </c>
    </row>
    <row r="745" spans="1:49" ht="13.15" customHeight="1" x14ac:dyDescent="0.25">
      <c r="A745" s="150"/>
      <c r="B745" s="150"/>
      <c r="C745" s="150"/>
      <c r="D745" s="150"/>
      <c r="E745" s="150"/>
      <c r="F745" s="150"/>
      <c r="G745" s="150"/>
      <c r="H745" s="150"/>
      <c r="I745" s="150"/>
      <c r="J745" s="150"/>
      <c r="K745" s="171"/>
      <c r="L745" s="171"/>
      <c r="M745" s="6" t="s">
        <v>75</v>
      </c>
      <c r="N745" s="6" t="s">
        <v>77</v>
      </c>
      <c r="O745" s="6" t="s">
        <v>77</v>
      </c>
      <c r="P745" s="10" t="s">
        <v>64</v>
      </c>
      <c r="Q745" s="6" t="s">
        <v>77</v>
      </c>
      <c r="R745" s="6" t="s">
        <v>77</v>
      </c>
      <c r="S745" s="6" t="s">
        <v>77</v>
      </c>
      <c r="T745" s="6" t="s">
        <v>77</v>
      </c>
      <c r="U745" s="10" t="s">
        <v>64</v>
      </c>
      <c r="V745" s="147"/>
      <c r="W745" s="176"/>
      <c r="X745" s="179"/>
      <c r="Y745" s="179"/>
      <c r="Z745" s="182"/>
      <c r="AA745" s="182"/>
      <c r="AB745" s="182"/>
      <c r="AC745" s="182"/>
      <c r="AD745" s="182"/>
      <c r="AE745" s="182"/>
      <c r="AF745" s="185"/>
      <c r="AG745" s="185"/>
      <c r="AH745" s="150"/>
      <c r="AI745" s="150"/>
      <c r="AJ745" s="150"/>
      <c r="AK745" s="150"/>
      <c r="AL745" s="150"/>
      <c r="AM745" s="150"/>
      <c r="AN745" s="150"/>
      <c r="AO745" s="150"/>
      <c r="AP745" s="150"/>
      <c r="AQ745" s="150"/>
      <c r="AR745" s="150"/>
      <c r="AS745" s="150"/>
      <c r="AT745" s="150"/>
      <c r="AU745" s="150"/>
      <c r="AV745" s="150"/>
      <c r="AW745" s="150"/>
    </row>
    <row r="746" spans="1:49" ht="13.15" customHeight="1" x14ac:dyDescent="0.25">
      <c r="A746" s="150"/>
      <c r="B746" s="150"/>
      <c r="C746" s="150"/>
      <c r="D746" s="150"/>
      <c r="E746" s="150"/>
      <c r="F746" s="150"/>
      <c r="G746" s="150"/>
      <c r="H746" s="150"/>
      <c r="I746" s="150"/>
      <c r="J746" s="150"/>
      <c r="K746" s="171"/>
      <c r="L746" s="171"/>
      <c r="M746" s="6" t="s">
        <v>75</v>
      </c>
      <c r="N746" s="6" t="s">
        <v>77</v>
      </c>
      <c r="O746" s="6" t="s">
        <v>77</v>
      </c>
      <c r="P746" s="10" t="s">
        <v>64</v>
      </c>
      <c r="Q746" s="6" t="s">
        <v>77</v>
      </c>
      <c r="R746" s="6" t="s">
        <v>77</v>
      </c>
      <c r="S746" s="6" t="s">
        <v>77</v>
      </c>
      <c r="T746" s="6" t="s">
        <v>77</v>
      </c>
      <c r="U746" s="10" t="s">
        <v>64</v>
      </c>
      <c r="V746" s="147"/>
      <c r="W746" s="176"/>
      <c r="X746" s="179"/>
      <c r="Y746" s="179"/>
      <c r="Z746" s="182"/>
      <c r="AA746" s="182"/>
      <c r="AB746" s="182"/>
      <c r="AC746" s="182"/>
      <c r="AD746" s="182"/>
      <c r="AE746" s="182"/>
      <c r="AF746" s="185"/>
      <c r="AG746" s="185"/>
      <c r="AH746" s="150"/>
      <c r="AI746" s="150"/>
      <c r="AJ746" s="150"/>
      <c r="AK746" s="150"/>
      <c r="AL746" s="150"/>
      <c r="AM746" s="150"/>
      <c r="AN746" s="150"/>
      <c r="AO746" s="150"/>
      <c r="AP746" s="150"/>
      <c r="AQ746" s="150"/>
      <c r="AR746" s="150"/>
      <c r="AS746" s="150"/>
      <c r="AT746" s="150"/>
      <c r="AU746" s="150"/>
      <c r="AV746" s="150"/>
      <c r="AW746" s="150"/>
    </row>
    <row r="747" spans="1:49" ht="13.15" customHeight="1" x14ac:dyDescent="0.25">
      <c r="A747" s="151"/>
      <c r="B747" s="151"/>
      <c r="C747" s="151"/>
      <c r="D747" s="151"/>
      <c r="E747" s="151"/>
      <c r="F747" s="151"/>
      <c r="G747" s="151"/>
      <c r="H747" s="151"/>
      <c r="I747" s="151"/>
      <c r="J747" s="151"/>
      <c r="K747" s="171"/>
      <c r="L747" s="171"/>
      <c r="M747" s="6" t="s">
        <v>75</v>
      </c>
      <c r="N747" s="6" t="s">
        <v>77</v>
      </c>
      <c r="O747" s="6" t="s">
        <v>77</v>
      </c>
      <c r="P747" s="10" t="s">
        <v>64</v>
      </c>
      <c r="Q747" s="6" t="s">
        <v>77</v>
      </c>
      <c r="R747" s="6" t="s">
        <v>77</v>
      </c>
      <c r="S747" s="6" t="s">
        <v>77</v>
      </c>
      <c r="T747" s="6" t="s">
        <v>77</v>
      </c>
      <c r="U747" s="10" t="s">
        <v>64</v>
      </c>
      <c r="V747" s="148"/>
      <c r="W747" s="177"/>
      <c r="X747" s="180"/>
      <c r="Y747" s="180"/>
      <c r="Z747" s="183"/>
      <c r="AA747" s="183"/>
      <c r="AB747" s="183"/>
      <c r="AC747" s="183"/>
      <c r="AD747" s="183"/>
      <c r="AE747" s="183"/>
      <c r="AF747" s="186"/>
      <c r="AG747" s="186"/>
      <c r="AH747" s="151"/>
      <c r="AI747" s="151"/>
      <c r="AJ747" s="151"/>
      <c r="AK747" s="151"/>
      <c r="AL747" s="151"/>
      <c r="AM747" s="151"/>
      <c r="AN747" s="151"/>
      <c r="AO747" s="151"/>
      <c r="AP747" s="151"/>
      <c r="AQ747" s="151"/>
      <c r="AR747" s="151"/>
      <c r="AS747" s="151"/>
      <c r="AT747" s="151"/>
      <c r="AU747" s="151"/>
      <c r="AV747" s="151"/>
      <c r="AW747" s="151"/>
    </row>
    <row r="748" spans="1:49" ht="26.45" customHeight="1" x14ac:dyDescent="0.25">
      <c r="A748" s="149" t="s">
        <v>134</v>
      </c>
      <c r="B748" s="149" t="s">
        <v>676</v>
      </c>
      <c r="C748" s="149">
        <v>2016</v>
      </c>
      <c r="D748" s="149" t="s">
        <v>713</v>
      </c>
      <c r="E748" s="149">
        <v>381</v>
      </c>
      <c r="F748" s="149" t="s">
        <v>438</v>
      </c>
      <c r="G748" s="149" t="s">
        <v>57</v>
      </c>
      <c r="H748" s="149" t="s">
        <v>58</v>
      </c>
      <c r="I748" s="149" t="s">
        <v>58</v>
      </c>
      <c r="J748" s="149" t="s">
        <v>725</v>
      </c>
      <c r="K748" s="171" t="s">
        <v>163</v>
      </c>
      <c r="L748" s="171" t="s">
        <v>163</v>
      </c>
      <c r="M748" s="55" t="s">
        <v>680</v>
      </c>
      <c r="N748" s="6" t="s">
        <v>681</v>
      </c>
      <c r="O748" s="6" t="s">
        <v>682</v>
      </c>
      <c r="P748" s="10" t="s">
        <v>64</v>
      </c>
      <c r="Q748" s="12">
        <v>3483944</v>
      </c>
      <c r="R748" s="55" t="s">
        <v>680</v>
      </c>
      <c r="S748" s="6" t="s">
        <v>681</v>
      </c>
      <c r="T748" s="6" t="s">
        <v>682</v>
      </c>
      <c r="U748" s="10" t="s">
        <v>64</v>
      </c>
      <c r="V748" s="172" t="s">
        <v>726</v>
      </c>
      <c r="W748" s="175">
        <v>42586</v>
      </c>
      <c r="X748" s="178">
        <v>3003400</v>
      </c>
      <c r="Y748" s="178">
        <v>3483944</v>
      </c>
      <c r="Z748" s="181" t="s">
        <v>67</v>
      </c>
      <c r="AA748" s="181" t="s">
        <v>68</v>
      </c>
      <c r="AB748" s="181" t="s">
        <v>69</v>
      </c>
      <c r="AC748" s="181" t="s">
        <v>70</v>
      </c>
      <c r="AD748" s="181" t="s">
        <v>725</v>
      </c>
      <c r="AE748" s="181" t="s">
        <v>71</v>
      </c>
      <c r="AF748" s="184">
        <v>42586</v>
      </c>
      <c r="AG748" s="184">
        <v>42597</v>
      </c>
      <c r="AH748" s="149" t="s">
        <v>57</v>
      </c>
      <c r="AI748" s="149" t="s">
        <v>72</v>
      </c>
      <c r="AJ748" s="149" t="s">
        <v>73</v>
      </c>
      <c r="AK748" s="149" t="s">
        <v>72</v>
      </c>
      <c r="AL748" s="149" t="s">
        <v>72</v>
      </c>
      <c r="AM748" s="149" t="s">
        <v>72</v>
      </c>
      <c r="AN748" s="149" t="s">
        <v>72</v>
      </c>
      <c r="AO748" s="149" t="s">
        <v>74</v>
      </c>
      <c r="AP748" s="149" t="s">
        <v>74</v>
      </c>
      <c r="AQ748" s="149" t="s">
        <v>74</v>
      </c>
      <c r="AR748" s="149" t="s">
        <v>74</v>
      </c>
      <c r="AS748" s="149" t="s">
        <v>74</v>
      </c>
      <c r="AT748" s="149" t="s">
        <v>74</v>
      </c>
      <c r="AU748" s="149" t="s">
        <v>74</v>
      </c>
      <c r="AV748" s="149" t="s">
        <v>74</v>
      </c>
      <c r="AW748" s="149" t="s">
        <v>74</v>
      </c>
    </row>
    <row r="749" spans="1:49" ht="13.15" customHeight="1" x14ac:dyDescent="0.25">
      <c r="A749" s="150"/>
      <c r="B749" s="150"/>
      <c r="C749" s="150"/>
      <c r="D749" s="150"/>
      <c r="E749" s="150"/>
      <c r="F749" s="150"/>
      <c r="G749" s="150"/>
      <c r="H749" s="150"/>
      <c r="I749" s="150"/>
      <c r="J749" s="150"/>
      <c r="K749" s="171"/>
      <c r="L749" s="171"/>
      <c r="M749" s="6" t="s">
        <v>75</v>
      </c>
      <c r="N749" s="6" t="s">
        <v>77</v>
      </c>
      <c r="O749" s="6" t="s">
        <v>77</v>
      </c>
      <c r="P749" s="10" t="s">
        <v>64</v>
      </c>
      <c r="Q749" s="6" t="s">
        <v>77</v>
      </c>
      <c r="R749" s="6" t="s">
        <v>77</v>
      </c>
      <c r="S749" s="6" t="s">
        <v>77</v>
      </c>
      <c r="T749" s="6" t="s">
        <v>77</v>
      </c>
      <c r="U749" s="10" t="s">
        <v>64</v>
      </c>
      <c r="V749" s="173"/>
      <c r="W749" s="176"/>
      <c r="X749" s="179"/>
      <c r="Y749" s="179"/>
      <c r="Z749" s="182"/>
      <c r="AA749" s="182"/>
      <c r="AB749" s="182"/>
      <c r="AC749" s="182"/>
      <c r="AD749" s="182"/>
      <c r="AE749" s="182"/>
      <c r="AF749" s="185"/>
      <c r="AG749" s="185"/>
      <c r="AH749" s="150"/>
      <c r="AI749" s="150"/>
      <c r="AJ749" s="150"/>
      <c r="AK749" s="150"/>
      <c r="AL749" s="150"/>
      <c r="AM749" s="150"/>
      <c r="AN749" s="150"/>
      <c r="AO749" s="150"/>
      <c r="AP749" s="150"/>
      <c r="AQ749" s="150"/>
      <c r="AR749" s="150"/>
      <c r="AS749" s="150"/>
      <c r="AT749" s="150"/>
      <c r="AU749" s="150"/>
      <c r="AV749" s="150"/>
      <c r="AW749" s="150"/>
    </row>
    <row r="750" spans="1:49" ht="13.15" customHeight="1" x14ac:dyDescent="0.25">
      <c r="A750" s="150"/>
      <c r="B750" s="150"/>
      <c r="C750" s="150"/>
      <c r="D750" s="150"/>
      <c r="E750" s="150"/>
      <c r="F750" s="150"/>
      <c r="G750" s="150"/>
      <c r="H750" s="150"/>
      <c r="I750" s="150"/>
      <c r="J750" s="150"/>
      <c r="K750" s="171"/>
      <c r="L750" s="171"/>
      <c r="M750" s="6" t="s">
        <v>75</v>
      </c>
      <c r="N750" s="6" t="s">
        <v>77</v>
      </c>
      <c r="O750" s="6" t="s">
        <v>77</v>
      </c>
      <c r="P750" s="10" t="s">
        <v>64</v>
      </c>
      <c r="Q750" s="6" t="s">
        <v>77</v>
      </c>
      <c r="R750" s="6" t="s">
        <v>77</v>
      </c>
      <c r="S750" s="6" t="s">
        <v>77</v>
      </c>
      <c r="T750" s="6" t="s">
        <v>77</v>
      </c>
      <c r="U750" s="10" t="s">
        <v>64</v>
      </c>
      <c r="V750" s="173"/>
      <c r="W750" s="176"/>
      <c r="X750" s="179"/>
      <c r="Y750" s="179"/>
      <c r="Z750" s="182"/>
      <c r="AA750" s="182"/>
      <c r="AB750" s="182"/>
      <c r="AC750" s="182"/>
      <c r="AD750" s="182"/>
      <c r="AE750" s="182"/>
      <c r="AF750" s="185"/>
      <c r="AG750" s="185"/>
      <c r="AH750" s="150"/>
      <c r="AI750" s="150"/>
      <c r="AJ750" s="150"/>
      <c r="AK750" s="150"/>
      <c r="AL750" s="150"/>
      <c r="AM750" s="150"/>
      <c r="AN750" s="150"/>
      <c r="AO750" s="150"/>
      <c r="AP750" s="150"/>
      <c r="AQ750" s="150"/>
      <c r="AR750" s="150"/>
      <c r="AS750" s="150"/>
      <c r="AT750" s="150"/>
      <c r="AU750" s="150"/>
      <c r="AV750" s="150"/>
      <c r="AW750" s="150"/>
    </row>
    <row r="751" spans="1:49" ht="29.25" customHeight="1" x14ac:dyDescent="0.25">
      <c r="A751" s="151"/>
      <c r="B751" s="151"/>
      <c r="C751" s="151"/>
      <c r="D751" s="151"/>
      <c r="E751" s="151"/>
      <c r="F751" s="151"/>
      <c r="G751" s="151"/>
      <c r="H751" s="151"/>
      <c r="I751" s="151"/>
      <c r="J751" s="151"/>
      <c r="K751" s="171"/>
      <c r="L751" s="171"/>
      <c r="M751" s="6" t="s">
        <v>75</v>
      </c>
      <c r="N751" s="6" t="s">
        <v>77</v>
      </c>
      <c r="O751" s="6" t="s">
        <v>77</v>
      </c>
      <c r="P751" s="10" t="s">
        <v>64</v>
      </c>
      <c r="Q751" s="6" t="s">
        <v>77</v>
      </c>
      <c r="R751" s="6" t="s">
        <v>77</v>
      </c>
      <c r="S751" s="6" t="s">
        <v>77</v>
      </c>
      <c r="T751" s="6" t="s">
        <v>77</v>
      </c>
      <c r="U751" s="10" t="s">
        <v>64</v>
      </c>
      <c r="V751" s="174"/>
      <c r="W751" s="177"/>
      <c r="X751" s="180"/>
      <c r="Y751" s="180"/>
      <c r="Z751" s="183"/>
      <c r="AA751" s="183"/>
      <c r="AB751" s="183"/>
      <c r="AC751" s="183"/>
      <c r="AD751" s="183"/>
      <c r="AE751" s="183"/>
      <c r="AF751" s="186"/>
      <c r="AG751" s="186"/>
      <c r="AH751" s="151"/>
      <c r="AI751" s="151"/>
      <c r="AJ751" s="151"/>
      <c r="AK751" s="151"/>
      <c r="AL751" s="151"/>
      <c r="AM751" s="151"/>
      <c r="AN751" s="151"/>
      <c r="AO751" s="151"/>
      <c r="AP751" s="151"/>
      <c r="AQ751" s="151"/>
      <c r="AR751" s="151"/>
      <c r="AS751" s="151"/>
      <c r="AT751" s="151"/>
      <c r="AU751" s="151"/>
      <c r="AV751" s="151"/>
      <c r="AW751" s="151"/>
    </row>
    <row r="752" spans="1:49" ht="26.45" customHeight="1" x14ac:dyDescent="0.25">
      <c r="A752" s="149" t="s">
        <v>53</v>
      </c>
      <c r="B752" s="149" t="s">
        <v>676</v>
      </c>
      <c r="C752" s="149">
        <v>2016</v>
      </c>
      <c r="D752" s="149" t="s">
        <v>713</v>
      </c>
      <c r="E752" s="149">
        <v>334</v>
      </c>
      <c r="F752" s="149" t="s">
        <v>56</v>
      </c>
      <c r="G752" s="149" t="s">
        <v>57</v>
      </c>
      <c r="H752" s="149" t="s">
        <v>58</v>
      </c>
      <c r="I752" s="149" t="s">
        <v>58</v>
      </c>
      <c r="J752" s="149" t="s">
        <v>172</v>
      </c>
      <c r="K752" s="171" t="s">
        <v>312</v>
      </c>
      <c r="L752" s="171" t="s">
        <v>312</v>
      </c>
      <c r="M752" s="6" t="s">
        <v>717</v>
      </c>
      <c r="N752" s="6" t="s">
        <v>718</v>
      </c>
      <c r="O752" s="6" t="s">
        <v>719</v>
      </c>
      <c r="P752" s="10" t="s">
        <v>64</v>
      </c>
      <c r="Q752" s="12">
        <v>12960.1</v>
      </c>
      <c r="R752" s="6" t="s">
        <v>717</v>
      </c>
      <c r="S752" s="6" t="s">
        <v>718</v>
      </c>
      <c r="T752" s="6" t="s">
        <v>719</v>
      </c>
      <c r="U752" s="10" t="s">
        <v>64</v>
      </c>
      <c r="V752" s="172" t="s">
        <v>727</v>
      </c>
      <c r="W752" s="175">
        <v>42590</v>
      </c>
      <c r="X752" s="178">
        <v>11172.5</v>
      </c>
      <c r="Y752" s="178">
        <v>12960.1</v>
      </c>
      <c r="Z752" s="181" t="s">
        <v>67</v>
      </c>
      <c r="AA752" s="181" t="s">
        <v>68</v>
      </c>
      <c r="AB752" s="181" t="s">
        <v>69</v>
      </c>
      <c r="AC752" s="181" t="s">
        <v>70</v>
      </c>
      <c r="AD752" s="181" t="s">
        <v>172</v>
      </c>
      <c r="AE752" s="181" t="s">
        <v>71</v>
      </c>
      <c r="AF752" s="184">
        <v>42590</v>
      </c>
      <c r="AG752" s="184">
        <v>42590</v>
      </c>
      <c r="AH752" s="149" t="s">
        <v>57</v>
      </c>
      <c r="AI752" s="149" t="s">
        <v>72</v>
      </c>
      <c r="AJ752" s="149" t="s">
        <v>73</v>
      </c>
      <c r="AK752" s="149" t="s">
        <v>72</v>
      </c>
      <c r="AL752" s="149" t="s">
        <v>72</v>
      </c>
      <c r="AM752" s="149" t="s">
        <v>72</v>
      </c>
      <c r="AN752" s="149" t="s">
        <v>72</v>
      </c>
      <c r="AO752" s="149" t="s">
        <v>74</v>
      </c>
      <c r="AP752" s="149" t="s">
        <v>74</v>
      </c>
      <c r="AQ752" s="149" t="s">
        <v>74</v>
      </c>
      <c r="AR752" s="149" t="s">
        <v>74</v>
      </c>
      <c r="AS752" s="149" t="s">
        <v>74</v>
      </c>
      <c r="AT752" s="149" t="s">
        <v>74</v>
      </c>
      <c r="AU752" s="149" t="s">
        <v>74</v>
      </c>
      <c r="AV752" s="149" t="s">
        <v>74</v>
      </c>
      <c r="AW752" s="149" t="s">
        <v>74</v>
      </c>
    </row>
    <row r="753" spans="1:49" ht="13.15" customHeight="1" x14ac:dyDescent="0.25">
      <c r="A753" s="150"/>
      <c r="B753" s="150"/>
      <c r="C753" s="150"/>
      <c r="D753" s="150"/>
      <c r="E753" s="150"/>
      <c r="F753" s="150"/>
      <c r="G753" s="150"/>
      <c r="H753" s="150"/>
      <c r="I753" s="150"/>
      <c r="J753" s="150"/>
      <c r="K753" s="171"/>
      <c r="L753" s="171"/>
      <c r="M753" s="6" t="s">
        <v>75</v>
      </c>
      <c r="N753" s="6" t="s">
        <v>77</v>
      </c>
      <c r="O753" s="6" t="s">
        <v>77</v>
      </c>
      <c r="P753" s="10" t="s">
        <v>64</v>
      </c>
      <c r="Q753" s="6" t="s">
        <v>77</v>
      </c>
      <c r="R753" s="6" t="s">
        <v>77</v>
      </c>
      <c r="S753" s="6" t="s">
        <v>77</v>
      </c>
      <c r="T753" s="6" t="s">
        <v>77</v>
      </c>
      <c r="U753" s="10" t="s">
        <v>64</v>
      </c>
      <c r="V753" s="173"/>
      <c r="W753" s="176"/>
      <c r="X753" s="179"/>
      <c r="Y753" s="179"/>
      <c r="Z753" s="182"/>
      <c r="AA753" s="182"/>
      <c r="AB753" s="182"/>
      <c r="AC753" s="182"/>
      <c r="AD753" s="182"/>
      <c r="AE753" s="182"/>
      <c r="AF753" s="185"/>
      <c r="AG753" s="185"/>
      <c r="AH753" s="150"/>
      <c r="AI753" s="150"/>
      <c r="AJ753" s="150"/>
      <c r="AK753" s="150"/>
      <c r="AL753" s="150"/>
      <c r="AM753" s="150"/>
      <c r="AN753" s="150"/>
      <c r="AO753" s="150"/>
      <c r="AP753" s="150"/>
      <c r="AQ753" s="150"/>
      <c r="AR753" s="150"/>
      <c r="AS753" s="150"/>
      <c r="AT753" s="150"/>
      <c r="AU753" s="150"/>
      <c r="AV753" s="150"/>
      <c r="AW753" s="150"/>
    </row>
    <row r="754" spans="1:49" ht="13.15" customHeight="1" x14ac:dyDescent="0.25">
      <c r="A754" s="150"/>
      <c r="B754" s="150"/>
      <c r="C754" s="150"/>
      <c r="D754" s="150"/>
      <c r="E754" s="150"/>
      <c r="F754" s="150"/>
      <c r="G754" s="150"/>
      <c r="H754" s="150"/>
      <c r="I754" s="150"/>
      <c r="J754" s="150"/>
      <c r="K754" s="171"/>
      <c r="L754" s="171"/>
      <c r="M754" s="6" t="s">
        <v>75</v>
      </c>
      <c r="N754" s="6" t="s">
        <v>77</v>
      </c>
      <c r="O754" s="6" t="s">
        <v>77</v>
      </c>
      <c r="P754" s="10" t="s">
        <v>64</v>
      </c>
      <c r="Q754" s="6" t="s">
        <v>77</v>
      </c>
      <c r="R754" s="6" t="s">
        <v>77</v>
      </c>
      <c r="S754" s="6" t="s">
        <v>77</v>
      </c>
      <c r="T754" s="6" t="s">
        <v>77</v>
      </c>
      <c r="U754" s="10" t="s">
        <v>64</v>
      </c>
      <c r="V754" s="173"/>
      <c r="W754" s="176"/>
      <c r="X754" s="179"/>
      <c r="Y754" s="179"/>
      <c r="Z754" s="182"/>
      <c r="AA754" s="182"/>
      <c r="AB754" s="182"/>
      <c r="AC754" s="182"/>
      <c r="AD754" s="182"/>
      <c r="AE754" s="182"/>
      <c r="AF754" s="185"/>
      <c r="AG754" s="185"/>
      <c r="AH754" s="150"/>
      <c r="AI754" s="150"/>
      <c r="AJ754" s="150"/>
      <c r="AK754" s="150"/>
      <c r="AL754" s="150"/>
      <c r="AM754" s="150"/>
      <c r="AN754" s="150"/>
      <c r="AO754" s="150"/>
      <c r="AP754" s="150"/>
      <c r="AQ754" s="150"/>
      <c r="AR754" s="150"/>
      <c r="AS754" s="150"/>
      <c r="AT754" s="150"/>
      <c r="AU754" s="150"/>
      <c r="AV754" s="150"/>
      <c r="AW754" s="150"/>
    </row>
    <row r="755" spans="1:49" ht="13.15" customHeight="1" x14ac:dyDescent="0.25">
      <c r="A755" s="151"/>
      <c r="B755" s="151"/>
      <c r="C755" s="151"/>
      <c r="D755" s="151"/>
      <c r="E755" s="151"/>
      <c r="F755" s="151"/>
      <c r="G755" s="151"/>
      <c r="H755" s="151"/>
      <c r="I755" s="151"/>
      <c r="J755" s="151"/>
      <c r="K755" s="171"/>
      <c r="L755" s="171"/>
      <c r="M755" s="6" t="s">
        <v>75</v>
      </c>
      <c r="N755" s="6" t="s">
        <v>77</v>
      </c>
      <c r="O755" s="6" t="s">
        <v>77</v>
      </c>
      <c r="P755" s="10" t="s">
        <v>64</v>
      </c>
      <c r="Q755" s="6" t="s">
        <v>77</v>
      </c>
      <c r="R755" s="6" t="s">
        <v>77</v>
      </c>
      <c r="S755" s="6" t="s">
        <v>77</v>
      </c>
      <c r="T755" s="6" t="s">
        <v>77</v>
      </c>
      <c r="U755" s="10" t="s">
        <v>64</v>
      </c>
      <c r="V755" s="174"/>
      <c r="W755" s="177"/>
      <c r="X755" s="180"/>
      <c r="Y755" s="180"/>
      <c r="Z755" s="183"/>
      <c r="AA755" s="183"/>
      <c r="AB755" s="183"/>
      <c r="AC755" s="183"/>
      <c r="AD755" s="183"/>
      <c r="AE755" s="183"/>
      <c r="AF755" s="186"/>
      <c r="AG755" s="186"/>
      <c r="AH755" s="151"/>
      <c r="AI755" s="151"/>
      <c r="AJ755" s="151"/>
      <c r="AK755" s="151"/>
      <c r="AL755" s="151"/>
      <c r="AM755" s="151"/>
      <c r="AN755" s="151"/>
      <c r="AO755" s="151"/>
      <c r="AP755" s="151"/>
      <c r="AQ755" s="151"/>
      <c r="AR755" s="151"/>
      <c r="AS755" s="151"/>
      <c r="AT755" s="151"/>
      <c r="AU755" s="151"/>
      <c r="AV755" s="151"/>
      <c r="AW755" s="151"/>
    </row>
    <row r="756" spans="1:49" ht="26.45" customHeight="1" x14ac:dyDescent="0.25">
      <c r="A756" s="149" t="s">
        <v>53</v>
      </c>
      <c r="B756" s="149" t="s">
        <v>676</v>
      </c>
      <c r="C756" s="149">
        <v>2016</v>
      </c>
      <c r="D756" s="149" t="s">
        <v>713</v>
      </c>
      <c r="E756" s="149">
        <v>371</v>
      </c>
      <c r="F756" s="149" t="s">
        <v>56</v>
      </c>
      <c r="G756" s="149" t="s">
        <v>57</v>
      </c>
      <c r="H756" s="149" t="s">
        <v>58</v>
      </c>
      <c r="I756" s="149" t="s">
        <v>58</v>
      </c>
      <c r="J756" s="149" t="s">
        <v>545</v>
      </c>
      <c r="K756" s="171" t="s">
        <v>207</v>
      </c>
      <c r="L756" s="171" t="s">
        <v>207</v>
      </c>
      <c r="M756" s="6" t="s">
        <v>717</v>
      </c>
      <c r="N756" s="6" t="s">
        <v>718</v>
      </c>
      <c r="O756" s="6" t="s">
        <v>719</v>
      </c>
      <c r="P756" s="10" t="s">
        <v>64</v>
      </c>
      <c r="Q756" s="12">
        <v>66829.62</v>
      </c>
      <c r="R756" s="6" t="s">
        <v>717</v>
      </c>
      <c r="S756" s="6" t="s">
        <v>718</v>
      </c>
      <c r="T756" s="6" t="s">
        <v>719</v>
      </c>
      <c r="U756" s="10" t="s">
        <v>64</v>
      </c>
      <c r="V756" s="56" t="s">
        <v>728</v>
      </c>
      <c r="W756" s="58">
        <v>42594</v>
      </c>
      <c r="X756" s="71">
        <v>57611.75</v>
      </c>
      <c r="Y756" s="71">
        <v>66829.62</v>
      </c>
      <c r="Z756" s="181" t="s">
        <v>67</v>
      </c>
      <c r="AA756" s="181" t="s">
        <v>68</v>
      </c>
      <c r="AB756" s="181" t="s">
        <v>69</v>
      </c>
      <c r="AC756" s="181" t="s">
        <v>70</v>
      </c>
      <c r="AD756" s="181" t="s">
        <v>545</v>
      </c>
      <c r="AE756" s="181" t="s">
        <v>71</v>
      </c>
      <c r="AF756" s="59">
        <v>42590</v>
      </c>
      <c r="AG756" s="59">
        <v>42597</v>
      </c>
      <c r="AH756" s="149" t="s">
        <v>57</v>
      </c>
      <c r="AI756" s="149" t="s">
        <v>72</v>
      </c>
      <c r="AJ756" s="149" t="s">
        <v>73</v>
      </c>
      <c r="AK756" s="149" t="s">
        <v>72</v>
      </c>
      <c r="AL756" s="149" t="s">
        <v>72</v>
      </c>
      <c r="AM756" s="149" t="s">
        <v>72</v>
      </c>
      <c r="AN756" s="149" t="s">
        <v>72</v>
      </c>
      <c r="AO756" s="149" t="s">
        <v>74</v>
      </c>
      <c r="AP756" s="149" t="s">
        <v>74</v>
      </c>
      <c r="AQ756" s="149" t="s">
        <v>74</v>
      </c>
      <c r="AR756" s="149" t="s">
        <v>74</v>
      </c>
      <c r="AS756" s="149" t="s">
        <v>74</v>
      </c>
      <c r="AT756" s="149" t="s">
        <v>74</v>
      </c>
      <c r="AU756" s="149" t="s">
        <v>74</v>
      </c>
      <c r="AV756" s="149" t="s">
        <v>74</v>
      </c>
      <c r="AW756" s="149" t="s">
        <v>74</v>
      </c>
    </row>
    <row r="757" spans="1:49" ht="27" x14ac:dyDescent="0.25">
      <c r="A757" s="150"/>
      <c r="B757" s="150"/>
      <c r="C757" s="150"/>
      <c r="D757" s="150"/>
      <c r="E757" s="150"/>
      <c r="F757" s="150"/>
      <c r="G757" s="150"/>
      <c r="H757" s="150"/>
      <c r="I757" s="150"/>
      <c r="J757" s="150"/>
      <c r="K757" s="171"/>
      <c r="L757" s="171"/>
      <c r="M757" s="6"/>
      <c r="N757" s="6" t="s">
        <v>77</v>
      </c>
      <c r="O757" s="6" t="s">
        <v>77</v>
      </c>
      <c r="P757" s="10" t="s">
        <v>729</v>
      </c>
      <c r="Q757" s="12">
        <v>56227.519999999997</v>
      </c>
      <c r="R757" s="6" t="s">
        <v>77</v>
      </c>
      <c r="S757" s="6" t="s">
        <v>77</v>
      </c>
      <c r="T757" s="6" t="s">
        <v>77</v>
      </c>
      <c r="U757" s="10" t="s">
        <v>729</v>
      </c>
      <c r="V757" s="57" t="s">
        <v>730</v>
      </c>
      <c r="W757" s="58">
        <v>42594</v>
      </c>
      <c r="X757" s="71">
        <v>48472</v>
      </c>
      <c r="Y757" s="71">
        <v>56227.519999999997</v>
      </c>
      <c r="Z757" s="182"/>
      <c r="AA757" s="182"/>
      <c r="AB757" s="182"/>
      <c r="AC757" s="182"/>
      <c r="AD757" s="182"/>
      <c r="AE757" s="182"/>
      <c r="AF757" s="59">
        <v>42590</v>
      </c>
      <c r="AG757" s="70">
        <v>42597</v>
      </c>
      <c r="AH757" s="150"/>
      <c r="AI757" s="150"/>
      <c r="AJ757" s="150"/>
      <c r="AK757" s="150"/>
      <c r="AL757" s="150"/>
      <c r="AM757" s="150"/>
      <c r="AN757" s="150"/>
      <c r="AO757" s="150"/>
      <c r="AP757" s="150"/>
      <c r="AQ757" s="150"/>
      <c r="AR757" s="150"/>
      <c r="AS757" s="150"/>
      <c r="AT757" s="150"/>
      <c r="AU757" s="150"/>
      <c r="AV757" s="150"/>
      <c r="AW757" s="150"/>
    </row>
    <row r="758" spans="1:49" ht="13.15" customHeight="1" x14ac:dyDescent="0.25">
      <c r="A758" s="150"/>
      <c r="B758" s="150"/>
      <c r="C758" s="150"/>
      <c r="D758" s="150"/>
      <c r="E758" s="150"/>
      <c r="F758" s="150"/>
      <c r="G758" s="150"/>
      <c r="H758" s="150"/>
      <c r="I758" s="150"/>
      <c r="J758" s="150"/>
      <c r="K758" s="171"/>
      <c r="L758" s="171"/>
      <c r="M758" s="6" t="s">
        <v>292</v>
      </c>
      <c r="N758" s="6" t="s">
        <v>242</v>
      </c>
      <c r="O758" s="6" t="s">
        <v>262</v>
      </c>
      <c r="P758" s="10" t="s">
        <v>64</v>
      </c>
      <c r="Q758" s="12">
        <v>150062.32999999999</v>
      </c>
      <c r="R758" s="6" t="s">
        <v>77</v>
      </c>
      <c r="S758" s="6" t="s">
        <v>77</v>
      </c>
      <c r="T758" s="6" t="s">
        <v>77</v>
      </c>
      <c r="U758" s="10" t="s">
        <v>64</v>
      </c>
      <c r="V758" s="280"/>
      <c r="W758" s="282"/>
      <c r="X758" s="232"/>
      <c r="Y758" s="232"/>
      <c r="Z758" s="182"/>
      <c r="AA758" s="182"/>
      <c r="AB758" s="182"/>
      <c r="AC758" s="182"/>
      <c r="AD758" s="182"/>
      <c r="AE758" s="182"/>
      <c r="AF758" s="197"/>
      <c r="AG758" s="214"/>
      <c r="AH758" s="150"/>
      <c r="AI758" s="150"/>
      <c r="AJ758" s="150"/>
      <c r="AK758" s="150"/>
      <c r="AL758" s="150"/>
      <c r="AM758" s="150"/>
      <c r="AN758" s="150"/>
      <c r="AO758" s="150"/>
      <c r="AP758" s="150"/>
      <c r="AQ758" s="150"/>
      <c r="AR758" s="150"/>
      <c r="AS758" s="150"/>
      <c r="AT758" s="150"/>
      <c r="AU758" s="150"/>
      <c r="AV758" s="150"/>
      <c r="AW758" s="150"/>
    </row>
    <row r="759" spans="1:49" ht="13.15" customHeight="1" x14ac:dyDescent="0.25">
      <c r="A759" s="151"/>
      <c r="B759" s="151"/>
      <c r="C759" s="151"/>
      <c r="D759" s="151"/>
      <c r="E759" s="151"/>
      <c r="F759" s="151"/>
      <c r="G759" s="151"/>
      <c r="H759" s="151"/>
      <c r="I759" s="151"/>
      <c r="J759" s="151"/>
      <c r="K759" s="171"/>
      <c r="L759" s="171"/>
      <c r="M759" s="6" t="s">
        <v>75</v>
      </c>
      <c r="N759" s="6" t="s">
        <v>77</v>
      </c>
      <c r="O759" s="6" t="s">
        <v>77</v>
      </c>
      <c r="P759" s="10" t="s">
        <v>64</v>
      </c>
      <c r="Q759" s="6" t="s">
        <v>77</v>
      </c>
      <c r="R759" s="6" t="s">
        <v>77</v>
      </c>
      <c r="S759" s="6" t="s">
        <v>77</v>
      </c>
      <c r="T759" s="6" t="s">
        <v>77</v>
      </c>
      <c r="U759" s="10" t="s">
        <v>64</v>
      </c>
      <c r="V759" s="281"/>
      <c r="W759" s="283"/>
      <c r="X759" s="234"/>
      <c r="Y759" s="234"/>
      <c r="Z759" s="183"/>
      <c r="AA759" s="183"/>
      <c r="AB759" s="183"/>
      <c r="AC759" s="183"/>
      <c r="AD759" s="183"/>
      <c r="AE759" s="183"/>
      <c r="AF759" s="198"/>
      <c r="AG759" s="215"/>
      <c r="AH759" s="151"/>
      <c r="AI759" s="151"/>
      <c r="AJ759" s="151"/>
      <c r="AK759" s="151"/>
      <c r="AL759" s="151"/>
      <c r="AM759" s="151"/>
      <c r="AN759" s="151"/>
      <c r="AO759" s="151"/>
      <c r="AP759" s="151"/>
      <c r="AQ759" s="151"/>
      <c r="AR759" s="151"/>
      <c r="AS759" s="151"/>
      <c r="AT759" s="151"/>
      <c r="AU759" s="151"/>
      <c r="AV759" s="151"/>
      <c r="AW759" s="151"/>
    </row>
    <row r="760" spans="1:49" ht="26.45" customHeight="1" x14ac:dyDescent="0.25">
      <c r="A760" s="149" t="s">
        <v>53</v>
      </c>
      <c r="B760" s="149" t="s">
        <v>676</v>
      </c>
      <c r="C760" s="149">
        <v>2016</v>
      </c>
      <c r="D760" s="149" t="s">
        <v>713</v>
      </c>
      <c r="E760" s="149">
        <v>392</v>
      </c>
      <c r="F760" s="149" t="s">
        <v>56</v>
      </c>
      <c r="G760" s="149" t="s">
        <v>57</v>
      </c>
      <c r="H760" s="149" t="s">
        <v>58</v>
      </c>
      <c r="I760" s="149" t="s">
        <v>58</v>
      </c>
      <c r="J760" s="149" t="s">
        <v>125</v>
      </c>
      <c r="K760" s="171" t="s">
        <v>312</v>
      </c>
      <c r="L760" s="171" t="s">
        <v>312</v>
      </c>
      <c r="M760" s="6" t="s">
        <v>75</v>
      </c>
      <c r="N760" s="6" t="s">
        <v>77</v>
      </c>
      <c r="O760" s="6" t="s">
        <v>77</v>
      </c>
      <c r="P760" s="10" t="s">
        <v>112</v>
      </c>
      <c r="Q760" s="12">
        <v>18746.759999999998</v>
      </c>
      <c r="R760" s="6" t="s">
        <v>75</v>
      </c>
      <c r="S760" s="6" t="s">
        <v>77</v>
      </c>
      <c r="T760" s="6" t="s">
        <v>77</v>
      </c>
      <c r="U760" s="10" t="s">
        <v>112</v>
      </c>
      <c r="V760" s="207" t="s">
        <v>1301</v>
      </c>
      <c r="W760" s="175">
        <v>42594</v>
      </c>
      <c r="X760" s="178">
        <v>16161</v>
      </c>
      <c r="Y760" s="178">
        <v>18746.759999999998</v>
      </c>
      <c r="Z760" s="181" t="s">
        <v>67</v>
      </c>
      <c r="AA760" s="181" t="s">
        <v>68</v>
      </c>
      <c r="AB760" s="181" t="s">
        <v>69</v>
      </c>
      <c r="AC760" s="181" t="s">
        <v>70</v>
      </c>
      <c r="AD760" s="181" t="s">
        <v>125</v>
      </c>
      <c r="AE760" s="181" t="s">
        <v>71</v>
      </c>
      <c r="AF760" s="184">
        <v>42594</v>
      </c>
      <c r="AG760" s="184">
        <v>42594</v>
      </c>
      <c r="AH760" s="149" t="s">
        <v>57</v>
      </c>
      <c r="AI760" s="149" t="s">
        <v>72</v>
      </c>
      <c r="AJ760" s="149" t="s">
        <v>73</v>
      </c>
      <c r="AK760" s="149" t="s">
        <v>72</v>
      </c>
      <c r="AL760" s="149" t="s">
        <v>72</v>
      </c>
      <c r="AM760" s="149" t="s">
        <v>72</v>
      </c>
      <c r="AN760" s="149" t="s">
        <v>72</v>
      </c>
      <c r="AO760" s="149" t="s">
        <v>74</v>
      </c>
      <c r="AP760" s="149" t="s">
        <v>74</v>
      </c>
      <c r="AQ760" s="149" t="s">
        <v>74</v>
      </c>
      <c r="AR760" s="149" t="s">
        <v>74</v>
      </c>
      <c r="AS760" s="149" t="s">
        <v>74</v>
      </c>
      <c r="AT760" s="149" t="s">
        <v>74</v>
      </c>
      <c r="AU760" s="149" t="s">
        <v>74</v>
      </c>
      <c r="AV760" s="149" t="s">
        <v>74</v>
      </c>
      <c r="AW760" s="149" t="s">
        <v>74</v>
      </c>
    </row>
    <row r="761" spans="1:49" ht="13.15" customHeight="1" x14ac:dyDescent="0.25">
      <c r="A761" s="150"/>
      <c r="B761" s="150"/>
      <c r="C761" s="150"/>
      <c r="D761" s="150"/>
      <c r="E761" s="150"/>
      <c r="F761" s="150"/>
      <c r="G761" s="150"/>
      <c r="H761" s="150"/>
      <c r="I761" s="150"/>
      <c r="J761" s="150"/>
      <c r="K761" s="171"/>
      <c r="L761" s="171"/>
      <c r="M761" s="6" t="s">
        <v>75</v>
      </c>
      <c r="N761" s="6" t="s">
        <v>77</v>
      </c>
      <c r="O761" s="6" t="s">
        <v>77</v>
      </c>
      <c r="P761" s="10" t="s">
        <v>64</v>
      </c>
      <c r="Q761" s="6" t="s">
        <v>77</v>
      </c>
      <c r="R761" s="6" t="s">
        <v>77</v>
      </c>
      <c r="S761" s="6" t="s">
        <v>77</v>
      </c>
      <c r="T761" s="6" t="s">
        <v>77</v>
      </c>
      <c r="U761" s="10" t="s">
        <v>64</v>
      </c>
      <c r="V761" s="208"/>
      <c r="W761" s="176"/>
      <c r="X761" s="179"/>
      <c r="Y761" s="179"/>
      <c r="Z761" s="182"/>
      <c r="AA761" s="182"/>
      <c r="AB761" s="182"/>
      <c r="AC761" s="182"/>
      <c r="AD761" s="182"/>
      <c r="AE761" s="182"/>
      <c r="AF761" s="185"/>
      <c r="AG761" s="185"/>
      <c r="AH761" s="150"/>
      <c r="AI761" s="150"/>
      <c r="AJ761" s="150"/>
      <c r="AK761" s="150"/>
      <c r="AL761" s="150"/>
      <c r="AM761" s="150"/>
      <c r="AN761" s="150"/>
      <c r="AO761" s="150"/>
      <c r="AP761" s="150"/>
      <c r="AQ761" s="150"/>
      <c r="AR761" s="150"/>
      <c r="AS761" s="150"/>
      <c r="AT761" s="150"/>
      <c r="AU761" s="150"/>
      <c r="AV761" s="150"/>
      <c r="AW761" s="150"/>
    </row>
    <row r="762" spans="1:49" ht="13.15" customHeight="1" x14ac:dyDescent="0.25">
      <c r="A762" s="150"/>
      <c r="B762" s="150"/>
      <c r="C762" s="150"/>
      <c r="D762" s="150"/>
      <c r="E762" s="150"/>
      <c r="F762" s="150"/>
      <c r="G762" s="150"/>
      <c r="H762" s="150"/>
      <c r="I762" s="150"/>
      <c r="J762" s="150"/>
      <c r="K762" s="171"/>
      <c r="L762" s="171"/>
      <c r="M762" s="6" t="s">
        <v>75</v>
      </c>
      <c r="N762" s="6" t="s">
        <v>77</v>
      </c>
      <c r="O762" s="6" t="s">
        <v>77</v>
      </c>
      <c r="P762" s="10" t="s">
        <v>64</v>
      </c>
      <c r="Q762" s="6" t="s">
        <v>77</v>
      </c>
      <c r="R762" s="6" t="s">
        <v>77</v>
      </c>
      <c r="S762" s="6" t="s">
        <v>77</v>
      </c>
      <c r="T762" s="6" t="s">
        <v>77</v>
      </c>
      <c r="U762" s="10" t="s">
        <v>64</v>
      </c>
      <c r="V762" s="208"/>
      <c r="W762" s="176"/>
      <c r="X762" s="179"/>
      <c r="Y762" s="179"/>
      <c r="Z762" s="182"/>
      <c r="AA762" s="182"/>
      <c r="AB762" s="182"/>
      <c r="AC762" s="182"/>
      <c r="AD762" s="182"/>
      <c r="AE762" s="182"/>
      <c r="AF762" s="185"/>
      <c r="AG762" s="185"/>
      <c r="AH762" s="150"/>
      <c r="AI762" s="150"/>
      <c r="AJ762" s="150"/>
      <c r="AK762" s="150"/>
      <c r="AL762" s="150"/>
      <c r="AM762" s="150"/>
      <c r="AN762" s="150"/>
      <c r="AO762" s="150"/>
      <c r="AP762" s="150"/>
      <c r="AQ762" s="150"/>
      <c r="AR762" s="150"/>
      <c r="AS762" s="150"/>
      <c r="AT762" s="150"/>
      <c r="AU762" s="150"/>
      <c r="AV762" s="150"/>
      <c r="AW762" s="150"/>
    </row>
    <row r="763" spans="1:49" ht="13.5" customHeight="1" x14ac:dyDescent="0.25">
      <c r="A763" s="151"/>
      <c r="B763" s="151"/>
      <c r="C763" s="151"/>
      <c r="D763" s="151"/>
      <c r="E763" s="151"/>
      <c r="F763" s="151"/>
      <c r="G763" s="151"/>
      <c r="H763" s="151"/>
      <c r="I763" s="151"/>
      <c r="J763" s="151"/>
      <c r="K763" s="171"/>
      <c r="L763" s="171"/>
      <c r="M763" s="6" t="s">
        <v>75</v>
      </c>
      <c r="N763" s="6" t="s">
        <v>77</v>
      </c>
      <c r="O763" s="6" t="s">
        <v>77</v>
      </c>
      <c r="P763" s="10" t="s">
        <v>64</v>
      </c>
      <c r="Q763" s="6" t="s">
        <v>77</v>
      </c>
      <c r="R763" s="6" t="s">
        <v>77</v>
      </c>
      <c r="S763" s="6" t="s">
        <v>77</v>
      </c>
      <c r="T763" s="6" t="s">
        <v>77</v>
      </c>
      <c r="U763" s="10" t="s">
        <v>64</v>
      </c>
      <c r="V763" s="209"/>
      <c r="W763" s="177"/>
      <c r="X763" s="180"/>
      <c r="Y763" s="180"/>
      <c r="Z763" s="183"/>
      <c r="AA763" s="183"/>
      <c r="AB763" s="183"/>
      <c r="AC763" s="183"/>
      <c r="AD763" s="183"/>
      <c r="AE763" s="183"/>
      <c r="AF763" s="186"/>
      <c r="AG763" s="186"/>
      <c r="AH763" s="151"/>
      <c r="AI763" s="151"/>
      <c r="AJ763" s="151"/>
      <c r="AK763" s="151"/>
      <c r="AL763" s="151"/>
      <c r="AM763" s="151"/>
      <c r="AN763" s="151"/>
      <c r="AO763" s="151"/>
      <c r="AP763" s="151"/>
      <c r="AQ763" s="151"/>
      <c r="AR763" s="151"/>
      <c r="AS763" s="151"/>
      <c r="AT763" s="151"/>
      <c r="AU763" s="151"/>
      <c r="AV763" s="151"/>
      <c r="AW763" s="151"/>
    </row>
    <row r="764" spans="1:49" ht="26.45" customHeight="1" x14ac:dyDescent="0.25">
      <c r="A764" s="149" t="s">
        <v>53</v>
      </c>
      <c r="B764" s="149" t="s">
        <v>676</v>
      </c>
      <c r="C764" s="149">
        <v>2016</v>
      </c>
      <c r="D764" s="149" t="s">
        <v>713</v>
      </c>
      <c r="E764" s="149">
        <v>380</v>
      </c>
      <c r="F764" s="149" t="s">
        <v>56</v>
      </c>
      <c r="G764" s="149" t="s">
        <v>57</v>
      </c>
      <c r="H764" s="149" t="s">
        <v>58</v>
      </c>
      <c r="I764" s="149" t="s">
        <v>58</v>
      </c>
      <c r="J764" s="149" t="s">
        <v>172</v>
      </c>
      <c r="K764" s="171" t="s">
        <v>312</v>
      </c>
      <c r="L764" s="171" t="s">
        <v>312</v>
      </c>
      <c r="M764" s="6" t="s">
        <v>75</v>
      </c>
      <c r="N764" s="6" t="s">
        <v>77</v>
      </c>
      <c r="O764" s="6" t="s">
        <v>77</v>
      </c>
      <c r="P764" s="10" t="s">
        <v>276</v>
      </c>
      <c r="Q764" s="12">
        <v>344800.95</v>
      </c>
      <c r="R764" s="6" t="s">
        <v>75</v>
      </c>
      <c r="S764" s="6" t="s">
        <v>77</v>
      </c>
      <c r="T764" s="6" t="s">
        <v>77</v>
      </c>
      <c r="U764" s="10" t="s">
        <v>276</v>
      </c>
      <c r="V764" s="172" t="s">
        <v>731</v>
      </c>
      <c r="W764" s="175">
        <v>42597</v>
      </c>
      <c r="X764" s="178">
        <v>297242.2</v>
      </c>
      <c r="Y764" s="178">
        <v>344800.95</v>
      </c>
      <c r="Z764" s="181" t="s">
        <v>67</v>
      </c>
      <c r="AA764" s="181" t="s">
        <v>68</v>
      </c>
      <c r="AB764" s="181" t="s">
        <v>69</v>
      </c>
      <c r="AC764" s="181" t="s">
        <v>70</v>
      </c>
      <c r="AD764" s="181" t="s">
        <v>172</v>
      </c>
      <c r="AE764" s="181" t="s">
        <v>71</v>
      </c>
      <c r="AF764" s="184">
        <v>42597</v>
      </c>
      <c r="AG764" s="184">
        <v>42604</v>
      </c>
      <c r="AH764" s="149" t="s">
        <v>57</v>
      </c>
      <c r="AI764" s="149" t="s">
        <v>72</v>
      </c>
      <c r="AJ764" s="149" t="s">
        <v>73</v>
      </c>
      <c r="AK764" s="149" t="s">
        <v>72</v>
      </c>
      <c r="AL764" s="149" t="s">
        <v>72</v>
      </c>
      <c r="AM764" s="149" t="s">
        <v>72</v>
      </c>
      <c r="AN764" s="149" t="s">
        <v>72</v>
      </c>
      <c r="AO764" s="149" t="s">
        <v>74</v>
      </c>
      <c r="AP764" s="149" t="s">
        <v>74</v>
      </c>
      <c r="AQ764" s="149" t="s">
        <v>74</v>
      </c>
      <c r="AR764" s="149" t="s">
        <v>74</v>
      </c>
      <c r="AS764" s="149" t="s">
        <v>74</v>
      </c>
      <c r="AT764" s="149" t="s">
        <v>74</v>
      </c>
      <c r="AU764" s="149" t="s">
        <v>74</v>
      </c>
      <c r="AV764" s="149" t="s">
        <v>74</v>
      </c>
      <c r="AW764" s="149" t="s">
        <v>74</v>
      </c>
    </row>
    <row r="765" spans="1:49" ht="26.45" customHeight="1" x14ac:dyDescent="0.25">
      <c r="A765" s="150"/>
      <c r="B765" s="150"/>
      <c r="C765" s="150"/>
      <c r="D765" s="150"/>
      <c r="E765" s="150"/>
      <c r="F765" s="150"/>
      <c r="G765" s="150"/>
      <c r="H765" s="150"/>
      <c r="I765" s="150"/>
      <c r="J765" s="150"/>
      <c r="K765" s="171"/>
      <c r="L765" s="171"/>
      <c r="M765" s="6" t="s">
        <v>75</v>
      </c>
      <c r="N765" s="6" t="s">
        <v>77</v>
      </c>
      <c r="O765" s="6" t="s">
        <v>77</v>
      </c>
      <c r="P765" s="10" t="s">
        <v>689</v>
      </c>
      <c r="Q765" s="12">
        <v>361651.46</v>
      </c>
      <c r="R765" s="6" t="s">
        <v>77</v>
      </c>
      <c r="S765" s="6" t="s">
        <v>77</v>
      </c>
      <c r="T765" s="6" t="s">
        <v>77</v>
      </c>
      <c r="U765" s="10" t="s">
        <v>64</v>
      </c>
      <c r="V765" s="173"/>
      <c r="W765" s="176"/>
      <c r="X765" s="179"/>
      <c r="Y765" s="179"/>
      <c r="Z765" s="182"/>
      <c r="AA765" s="182"/>
      <c r="AB765" s="182"/>
      <c r="AC765" s="182"/>
      <c r="AD765" s="182"/>
      <c r="AE765" s="182"/>
      <c r="AF765" s="185"/>
      <c r="AG765" s="185"/>
      <c r="AH765" s="150"/>
      <c r="AI765" s="150"/>
      <c r="AJ765" s="150"/>
      <c r="AK765" s="150"/>
      <c r="AL765" s="150"/>
      <c r="AM765" s="150"/>
      <c r="AN765" s="150"/>
      <c r="AO765" s="150"/>
      <c r="AP765" s="150"/>
      <c r="AQ765" s="150"/>
      <c r="AR765" s="150"/>
      <c r="AS765" s="150"/>
      <c r="AT765" s="150"/>
      <c r="AU765" s="150"/>
      <c r="AV765" s="150"/>
      <c r="AW765" s="150"/>
    </row>
    <row r="766" spans="1:49" ht="13.15" customHeight="1" x14ac:dyDescent="0.25">
      <c r="A766" s="150"/>
      <c r="B766" s="150"/>
      <c r="C766" s="150"/>
      <c r="D766" s="150"/>
      <c r="E766" s="150"/>
      <c r="F766" s="150"/>
      <c r="G766" s="150"/>
      <c r="H766" s="150"/>
      <c r="I766" s="150"/>
      <c r="J766" s="150"/>
      <c r="K766" s="171"/>
      <c r="L766" s="171"/>
      <c r="M766" s="6" t="s">
        <v>75</v>
      </c>
      <c r="N766" s="6" t="s">
        <v>77</v>
      </c>
      <c r="O766" s="6" t="s">
        <v>77</v>
      </c>
      <c r="P766" s="10" t="s">
        <v>175</v>
      </c>
      <c r="Q766" s="12">
        <v>369328.25</v>
      </c>
      <c r="R766" s="6" t="s">
        <v>77</v>
      </c>
      <c r="S766" s="6" t="s">
        <v>77</v>
      </c>
      <c r="T766" s="6" t="s">
        <v>77</v>
      </c>
      <c r="U766" s="10" t="s">
        <v>64</v>
      </c>
      <c r="V766" s="173"/>
      <c r="W766" s="176"/>
      <c r="X766" s="179"/>
      <c r="Y766" s="179"/>
      <c r="Z766" s="182"/>
      <c r="AA766" s="182"/>
      <c r="AB766" s="182"/>
      <c r="AC766" s="182"/>
      <c r="AD766" s="182"/>
      <c r="AE766" s="182"/>
      <c r="AF766" s="185"/>
      <c r="AG766" s="185"/>
      <c r="AH766" s="150"/>
      <c r="AI766" s="150"/>
      <c r="AJ766" s="150"/>
      <c r="AK766" s="150"/>
      <c r="AL766" s="150"/>
      <c r="AM766" s="150"/>
      <c r="AN766" s="150"/>
      <c r="AO766" s="150"/>
      <c r="AP766" s="150"/>
      <c r="AQ766" s="150"/>
      <c r="AR766" s="150"/>
      <c r="AS766" s="150"/>
      <c r="AT766" s="150"/>
      <c r="AU766" s="150"/>
      <c r="AV766" s="150"/>
      <c r="AW766" s="150"/>
    </row>
    <row r="767" spans="1:49" ht="13.15" customHeight="1" x14ac:dyDescent="0.25">
      <c r="A767" s="151"/>
      <c r="B767" s="151"/>
      <c r="C767" s="151"/>
      <c r="D767" s="151"/>
      <c r="E767" s="151"/>
      <c r="F767" s="151"/>
      <c r="G767" s="151"/>
      <c r="H767" s="151"/>
      <c r="I767" s="151"/>
      <c r="J767" s="151"/>
      <c r="K767" s="171"/>
      <c r="L767" s="171"/>
      <c r="M767" s="6" t="s">
        <v>75</v>
      </c>
      <c r="N767" s="6" t="s">
        <v>77</v>
      </c>
      <c r="O767" s="6" t="s">
        <v>77</v>
      </c>
      <c r="P767" s="10" t="s">
        <v>64</v>
      </c>
      <c r="Q767" s="6" t="s">
        <v>77</v>
      </c>
      <c r="R767" s="6" t="s">
        <v>77</v>
      </c>
      <c r="S767" s="6" t="s">
        <v>77</v>
      </c>
      <c r="T767" s="6" t="s">
        <v>77</v>
      </c>
      <c r="U767" s="10" t="s">
        <v>64</v>
      </c>
      <c r="V767" s="174"/>
      <c r="W767" s="177"/>
      <c r="X767" s="180"/>
      <c r="Y767" s="180"/>
      <c r="Z767" s="183"/>
      <c r="AA767" s="183"/>
      <c r="AB767" s="183"/>
      <c r="AC767" s="183"/>
      <c r="AD767" s="183"/>
      <c r="AE767" s="183"/>
      <c r="AF767" s="186"/>
      <c r="AG767" s="186"/>
      <c r="AH767" s="151"/>
      <c r="AI767" s="151"/>
      <c r="AJ767" s="151"/>
      <c r="AK767" s="151"/>
      <c r="AL767" s="151"/>
      <c r="AM767" s="151"/>
      <c r="AN767" s="151"/>
      <c r="AO767" s="151"/>
      <c r="AP767" s="151"/>
      <c r="AQ767" s="151"/>
      <c r="AR767" s="151"/>
      <c r="AS767" s="151"/>
      <c r="AT767" s="151"/>
      <c r="AU767" s="151"/>
      <c r="AV767" s="151"/>
      <c r="AW767" s="151"/>
    </row>
    <row r="768" spans="1:49" ht="13.15" customHeight="1" x14ac:dyDescent="0.25">
      <c r="A768" s="149" t="s">
        <v>53</v>
      </c>
      <c r="B768" s="149" t="s">
        <v>676</v>
      </c>
      <c r="C768" s="149">
        <v>2016</v>
      </c>
      <c r="D768" s="149" t="s">
        <v>713</v>
      </c>
      <c r="E768" s="149">
        <v>383</v>
      </c>
      <c r="F768" s="149" t="s">
        <v>56</v>
      </c>
      <c r="G768" s="149" t="s">
        <v>57</v>
      </c>
      <c r="H768" s="149" t="s">
        <v>58</v>
      </c>
      <c r="I768" s="149" t="s">
        <v>58</v>
      </c>
      <c r="J768" s="149" t="s">
        <v>96</v>
      </c>
      <c r="K768" s="171" t="s">
        <v>97</v>
      </c>
      <c r="L768" s="171" t="s">
        <v>97</v>
      </c>
      <c r="M768" s="6" t="s">
        <v>75</v>
      </c>
      <c r="N768" s="6" t="s">
        <v>77</v>
      </c>
      <c r="O768" s="6" t="s">
        <v>77</v>
      </c>
      <c r="P768" s="10" t="s">
        <v>263</v>
      </c>
      <c r="Q768" s="12">
        <v>130732</v>
      </c>
      <c r="R768" s="6" t="s">
        <v>75</v>
      </c>
      <c r="S768" s="6" t="s">
        <v>77</v>
      </c>
      <c r="T768" s="6" t="s">
        <v>77</v>
      </c>
      <c r="U768" s="10" t="s">
        <v>263</v>
      </c>
      <c r="V768" s="172" t="s">
        <v>732</v>
      </c>
      <c r="W768" s="175">
        <v>42597</v>
      </c>
      <c r="X768" s="178">
        <v>112700</v>
      </c>
      <c r="Y768" s="178">
        <v>130732</v>
      </c>
      <c r="Z768" s="181" t="s">
        <v>67</v>
      </c>
      <c r="AA768" s="181" t="s">
        <v>68</v>
      </c>
      <c r="AB768" s="181" t="s">
        <v>69</v>
      </c>
      <c r="AC768" s="181" t="s">
        <v>70</v>
      </c>
      <c r="AD768" s="181" t="s">
        <v>96</v>
      </c>
      <c r="AE768" s="181" t="s">
        <v>71</v>
      </c>
      <c r="AF768" s="184">
        <v>42597</v>
      </c>
      <c r="AG768" s="184">
        <v>42601</v>
      </c>
      <c r="AH768" s="149" t="s">
        <v>57</v>
      </c>
      <c r="AI768" s="149" t="s">
        <v>72</v>
      </c>
      <c r="AJ768" s="149" t="s">
        <v>73</v>
      </c>
      <c r="AK768" s="149" t="s">
        <v>72</v>
      </c>
      <c r="AL768" s="149" t="s">
        <v>72</v>
      </c>
      <c r="AM768" s="149" t="s">
        <v>72</v>
      </c>
      <c r="AN768" s="149" t="s">
        <v>72</v>
      </c>
      <c r="AO768" s="149" t="s">
        <v>74</v>
      </c>
      <c r="AP768" s="149" t="s">
        <v>74</v>
      </c>
      <c r="AQ768" s="149" t="s">
        <v>74</v>
      </c>
      <c r="AR768" s="149" t="s">
        <v>74</v>
      </c>
      <c r="AS768" s="149" t="s">
        <v>74</v>
      </c>
      <c r="AT768" s="149" t="s">
        <v>74</v>
      </c>
      <c r="AU768" s="149" t="s">
        <v>74</v>
      </c>
      <c r="AV768" s="149" t="s">
        <v>74</v>
      </c>
      <c r="AW768" s="149" t="s">
        <v>74</v>
      </c>
    </row>
    <row r="769" spans="1:49" ht="13.15" customHeight="1" x14ac:dyDescent="0.25">
      <c r="A769" s="150"/>
      <c r="B769" s="150"/>
      <c r="C769" s="150"/>
      <c r="D769" s="150"/>
      <c r="E769" s="150"/>
      <c r="F769" s="150"/>
      <c r="G769" s="150"/>
      <c r="H769" s="150"/>
      <c r="I769" s="150"/>
      <c r="J769" s="150"/>
      <c r="K769" s="171"/>
      <c r="L769" s="171"/>
      <c r="M769" s="6" t="s">
        <v>75</v>
      </c>
      <c r="N769" s="6" t="s">
        <v>77</v>
      </c>
      <c r="O769" s="6" t="s">
        <v>77</v>
      </c>
      <c r="P769" s="10" t="s">
        <v>101</v>
      </c>
      <c r="Q769" s="12">
        <v>139130.4</v>
      </c>
      <c r="R769" s="6" t="s">
        <v>77</v>
      </c>
      <c r="S769" s="6" t="s">
        <v>77</v>
      </c>
      <c r="T769" s="6" t="s">
        <v>77</v>
      </c>
      <c r="U769" s="10" t="s">
        <v>64</v>
      </c>
      <c r="V769" s="173"/>
      <c r="W769" s="176"/>
      <c r="X769" s="179"/>
      <c r="Y769" s="179"/>
      <c r="Z769" s="182"/>
      <c r="AA769" s="182"/>
      <c r="AB769" s="182"/>
      <c r="AC769" s="182"/>
      <c r="AD769" s="182"/>
      <c r="AE769" s="182"/>
      <c r="AF769" s="185"/>
      <c r="AG769" s="185"/>
      <c r="AH769" s="150"/>
      <c r="AI769" s="150"/>
      <c r="AJ769" s="150"/>
      <c r="AK769" s="150"/>
      <c r="AL769" s="150"/>
      <c r="AM769" s="150"/>
      <c r="AN769" s="150"/>
      <c r="AO769" s="150"/>
      <c r="AP769" s="150"/>
      <c r="AQ769" s="150"/>
      <c r="AR769" s="150"/>
      <c r="AS769" s="150"/>
      <c r="AT769" s="150"/>
      <c r="AU769" s="150"/>
      <c r="AV769" s="150"/>
      <c r="AW769" s="150"/>
    </row>
    <row r="770" spans="1:49" ht="13.15" customHeight="1" x14ac:dyDescent="0.25">
      <c r="A770" s="150"/>
      <c r="B770" s="150"/>
      <c r="C770" s="150"/>
      <c r="D770" s="150"/>
      <c r="E770" s="150"/>
      <c r="F770" s="150"/>
      <c r="G770" s="150"/>
      <c r="H770" s="150"/>
      <c r="I770" s="150"/>
      <c r="J770" s="150"/>
      <c r="K770" s="171"/>
      <c r="L770" s="171"/>
      <c r="M770" s="6" t="s">
        <v>102</v>
      </c>
      <c r="N770" s="6" t="s">
        <v>501</v>
      </c>
      <c r="O770" s="6" t="s">
        <v>104</v>
      </c>
      <c r="P770" s="10" t="s">
        <v>64</v>
      </c>
      <c r="Q770" s="12">
        <v>135831.35999999999</v>
      </c>
      <c r="R770" s="6" t="s">
        <v>77</v>
      </c>
      <c r="S770" s="6" t="s">
        <v>77</v>
      </c>
      <c r="T770" s="6" t="s">
        <v>77</v>
      </c>
      <c r="U770" s="10" t="s">
        <v>64</v>
      </c>
      <c r="V770" s="173"/>
      <c r="W770" s="176"/>
      <c r="X770" s="179"/>
      <c r="Y770" s="179"/>
      <c r="Z770" s="182"/>
      <c r="AA770" s="182"/>
      <c r="AB770" s="182"/>
      <c r="AC770" s="182"/>
      <c r="AD770" s="182"/>
      <c r="AE770" s="182"/>
      <c r="AF770" s="185"/>
      <c r="AG770" s="185"/>
      <c r="AH770" s="150"/>
      <c r="AI770" s="150"/>
      <c r="AJ770" s="150"/>
      <c r="AK770" s="150"/>
      <c r="AL770" s="150"/>
      <c r="AM770" s="150"/>
      <c r="AN770" s="150"/>
      <c r="AO770" s="150"/>
      <c r="AP770" s="150"/>
      <c r="AQ770" s="150"/>
      <c r="AR770" s="150"/>
      <c r="AS770" s="150"/>
      <c r="AT770" s="150"/>
      <c r="AU770" s="150"/>
      <c r="AV770" s="150"/>
      <c r="AW770" s="150"/>
    </row>
    <row r="771" spans="1:49" ht="13.15" customHeight="1" x14ac:dyDescent="0.25">
      <c r="A771" s="151"/>
      <c r="B771" s="151"/>
      <c r="C771" s="151"/>
      <c r="D771" s="151"/>
      <c r="E771" s="151"/>
      <c r="F771" s="151"/>
      <c r="G771" s="151"/>
      <c r="H771" s="151"/>
      <c r="I771" s="151"/>
      <c r="J771" s="151"/>
      <c r="K771" s="171"/>
      <c r="L771" s="171"/>
      <c r="M771" s="6" t="s">
        <v>75</v>
      </c>
      <c r="N771" s="6" t="s">
        <v>77</v>
      </c>
      <c r="O771" s="6" t="s">
        <v>77</v>
      </c>
      <c r="P771" s="10" t="s">
        <v>64</v>
      </c>
      <c r="Q771" s="6" t="s">
        <v>77</v>
      </c>
      <c r="R771" s="6" t="s">
        <v>77</v>
      </c>
      <c r="S771" s="6" t="s">
        <v>77</v>
      </c>
      <c r="T771" s="6" t="s">
        <v>77</v>
      </c>
      <c r="U771" s="10" t="s">
        <v>64</v>
      </c>
      <c r="V771" s="174"/>
      <c r="W771" s="177"/>
      <c r="X771" s="180"/>
      <c r="Y771" s="180"/>
      <c r="Z771" s="183"/>
      <c r="AA771" s="183"/>
      <c r="AB771" s="183"/>
      <c r="AC771" s="183"/>
      <c r="AD771" s="183"/>
      <c r="AE771" s="183"/>
      <c r="AF771" s="186"/>
      <c r="AG771" s="186"/>
      <c r="AH771" s="151"/>
      <c r="AI771" s="151"/>
      <c r="AJ771" s="151"/>
      <c r="AK771" s="151"/>
      <c r="AL771" s="151"/>
      <c r="AM771" s="151"/>
      <c r="AN771" s="151"/>
      <c r="AO771" s="151"/>
      <c r="AP771" s="151"/>
      <c r="AQ771" s="151"/>
      <c r="AR771" s="151"/>
      <c r="AS771" s="151"/>
      <c r="AT771" s="151"/>
      <c r="AU771" s="151"/>
      <c r="AV771" s="151"/>
      <c r="AW771" s="151"/>
    </row>
    <row r="772" spans="1:49" ht="26.45" customHeight="1" x14ac:dyDescent="0.25">
      <c r="A772" s="149" t="s">
        <v>53</v>
      </c>
      <c r="B772" s="149" t="s">
        <v>676</v>
      </c>
      <c r="C772" s="149">
        <v>2016</v>
      </c>
      <c r="D772" s="149" t="s">
        <v>713</v>
      </c>
      <c r="E772" s="149">
        <v>390</v>
      </c>
      <c r="F772" s="149" t="s">
        <v>56</v>
      </c>
      <c r="G772" s="149" t="s">
        <v>57</v>
      </c>
      <c r="H772" s="149" t="s">
        <v>58</v>
      </c>
      <c r="I772" s="149" t="s">
        <v>58</v>
      </c>
      <c r="J772" s="149" t="s">
        <v>293</v>
      </c>
      <c r="K772" s="171" t="s">
        <v>312</v>
      </c>
      <c r="L772" s="171" t="s">
        <v>312</v>
      </c>
      <c r="M772" s="6" t="s">
        <v>257</v>
      </c>
      <c r="N772" s="6" t="s">
        <v>258</v>
      </c>
      <c r="O772" s="6" t="s">
        <v>589</v>
      </c>
      <c r="P772" s="10" t="s">
        <v>64</v>
      </c>
      <c r="Q772" s="12">
        <v>1844.42</v>
      </c>
      <c r="R772" s="6" t="s">
        <v>257</v>
      </c>
      <c r="S772" s="6" t="s">
        <v>258</v>
      </c>
      <c r="T772" s="6" t="s">
        <v>589</v>
      </c>
      <c r="U772" s="10" t="s">
        <v>64</v>
      </c>
      <c r="V772" s="56" t="s">
        <v>733</v>
      </c>
      <c r="W772" s="58">
        <v>42597</v>
      </c>
      <c r="X772" s="71">
        <v>1370.7</v>
      </c>
      <c r="Y772" s="71">
        <v>1590.01</v>
      </c>
      <c r="Z772" s="181" t="s">
        <v>67</v>
      </c>
      <c r="AA772" s="181" t="s">
        <v>68</v>
      </c>
      <c r="AB772" s="181" t="s">
        <v>69</v>
      </c>
      <c r="AC772" s="181" t="s">
        <v>70</v>
      </c>
      <c r="AD772" s="181" t="s">
        <v>293</v>
      </c>
      <c r="AE772" s="181" t="s">
        <v>71</v>
      </c>
      <c r="AF772" s="59">
        <v>42597</v>
      </c>
      <c r="AG772" s="59">
        <v>42600</v>
      </c>
      <c r="AH772" s="149" t="s">
        <v>57</v>
      </c>
      <c r="AI772" s="149" t="s">
        <v>72</v>
      </c>
      <c r="AJ772" s="149" t="s">
        <v>73</v>
      </c>
      <c r="AK772" s="149" t="s">
        <v>72</v>
      </c>
      <c r="AL772" s="149" t="s">
        <v>72</v>
      </c>
      <c r="AM772" s="149" t="s">
        <v>72</v>
      </c>
      <c r="AN772" s="149" t="s">
        <v>72</v>
      </c>
      <c r="AO772" s="149" t="s">
        <v>74</v>
      </c>
      <c r="AP772" s="149" t="s">
        <v>74</v>
      </c>
      <c r="AQ772" s="149" t="s">
        <v>74</v>
      </c>
      <c r="AR772" s="149" t="s">
        <v>74</v>
      </c>
      <c r="AS772" s="149" t="s">
        <v>74</v>
      </c>
      <c r="AT772" s="149" t="s">
        <v>74</v>
      </c>
      <c r="AU772" s="149" t="s">
        <v>74</v>
      </c>
      <c r="AV772" s="149" t="s">
        <v>74</v>
      </c>
      <c r="AW772" s="149" t="s">
        <v>74</v>
      </c>
    </row>
    <row r="773" spans="1:49" ht="27" x14ac:dyDescent="0.25">
      <c r="A773" s="150"/>
      <c r="B773" s="150"/>
      <c r="C773" s="150"/>
      <c r="D773" s="150"/>
      <c r="E773" s="150"/>
      <c r="F773" s="150"/>
      <c r="G773" s="150"/>
      <c r="H773" s="150"/>
      <c r="I773" s="150"/>
      <c r="J773" s="150"/>
      <c r="K773" s="171"/>
      <c r="L773" s="171"/>
      <c r="M773" s="6" t="s">
        <v>294</v>
      </c>
      <c r="N773" s="6" t="s">
        <v>295</v>
      </c>
      <c r="O773" s="6" t="s">
        <v>296</v>
      </c>
      <c r="P773" s="10" t="s">
        <v>64</v>
      </c>
      <c r="Q773" s="12">
        <v>1283.71</v>
      </c>
      <c r="R773" s="6" t="s">
        <v>294</v>
      </c>
      <c r="S773" s="6" t="s">
        <v>295</v>
      </c>
      <c r="T773" s="6" t="s">
        <v>296</v>
      </c>
      <c r="U773" s="10" t="s">
        <v>64</v>
      </c>
      <c r="V773" s="57" t="s">
        <v>734</v>
      </c>
      <c r="W773" s="58">
        <v>42597</v>
      </c>
      <c r="X773" s="71">
        <v>954</v>
      </c>
      <c r="Y773" s="71">
        <v>1106.6400000000001</v>
      </c>
      <c r="Z773" s="182"/>
      <c r="AA773" s="182"/>
      <c r="AB773" s="182"/>
      <c r="AC773" s="182"/>
      <c r="AD773" s="182"/>
      <c r="AE773" s="182"/>
      <c r="AF773" s="59">
        <v>42597</v>
      </c>
      <c r="AG773" s="70">
        <v>42604</v>
      </c>
      <c r="AH773" s="150"/>
      <c r="AI773" s="150"/>
      <c r="AJ773" s="150"/>
      <c r="AK773" s="150"/>
      <c r="AL773" s="150"/>
      <c r="AM773" s="150"/>
      <c r="AN773" s="150"/>
      <c r="AO773" s="150"/>
      <c r="AP773" s="150"/>
      <c r="AQ773" s="150"/>
      <c r="AR773" s="150"/>
      <c r="AS773" s="150"/>
      <c r="AT773" s="150"/>
      <c r="AU773" s="150"/>
      <c r="AV773" s="150"/>
      <c r="AW773" s="150"/>
    </row>
    <row r="774" spans="1:49" ht="27" x14ac:dyDescent="0.25">
      <c r="A774" s="149" t="s">
        <v>53</v>
      </c>
      <c r="B774" s="149" t="s">
        <v>676</v>
      </c>
      <c r="C774" s="149">
        <v>2016</v>
      </c>
      <c r="D774" s="149" t="s">
        <v>713</v>
      </c>
      <c r="E774" s="149">
        <v>397</v>
      </c>
      <c r="F774" s="149" t="s">
        <v>56</v>
      </c>
      <c r="G774" s="149" t="s">
        <v>57</v>
      </c>
      <c r="H774" s="149" t="s">
        <v>58</v>
      </c>
      <c r="I774" s="149" t="s">
        <v>58</v>
      </c>
      <c r="J774" s="149" t="s">
        <v>706</v>
      </c>
      <c r="K774" s="171" t="s">
        <v>93</v>
      </c>
      <c r="L774" s="171" t="s">
        <v>93</v>
      </c>
      <c r="M774" s="6" t="s">
        <v>75</v>
      </c>
      <c r="N774" s="6" t="s">
        <v>77</v>
      </c>
      <c r="O774" s="6" t="s">
        <v>77</v>
      </c>
      <c r="P774" s="10" t="s">
        <v>689</v>
      </c>
      <c r="Q774" s="12">
        <v>19519.32</v>
      </c>
      <c r="R774" s="6" t="s">
        <v>75</v>
      </c>
      <c r="S774" s="6" t="s">
        <v>77</v>
      </c>
      <c r="T774" s="6" t="s">
        <v>77</v>
      </c>
      <c r="U774" s="10" t="s">
        <v>689</v>
      </c>
      <c r="V774" s="172" t="s">
        <v>735</v>
      </c>
      <c r="W774" s="175">
        <v>42597</v>
      </c>
      <c r="X774" s="178">
        <v>16827</v>
      </c>
      <c r="Y774" s="178">
        <v>19519.32</v>
      </c>
      <c r="Z774" s="181" t="s">
        <v>67</v>
      </c>
      <c r="AA774" s="181" t="s">
        <v>68</v>
      </c>
      <c r="AB774" s="181" t="s">
        <v>69</v>
      </c>
      <c r="AC774" s="181" t="s">
        <v>70</v>
      </c>
      <c r="AD774" s="181" t="s">
        <v>708</v>
      </c>
      <c r="AE774" s="181" t="s">
        <v>71</v>
      </c>
      <c r="AF774" s="184">
        <v>42597</v>
      </c>
      <c r="AG774" s="184">
        <v>42597</v>
      </c>
      <c r="AH774" s="149" t="s">
        <v>57</v>
      </c>
      <c r="AI774" s="149" t="s">
        <v>72</v>
      </c>
      <c r="AJ774" s="149" t="s">
        <v>73</v>
      </c>
      <c r="AK774" s="149" t="s">
        <v>72</v>
      </c>
      <c r="AL774" s="149" t="s">
        <v>72</v>
      </c>
      <c r="AM774" s="149" t="s">
        <v>72</v>
      </c>
      <c r="AN774" s="149" t="s">
        <v>72</v>
      </c>
      <c r="AO774" s="149" t="s">
        <v>74</v>
      </c>
      <c r="AP774" s="149" t="s">
        <v>74</v>
      </c>
      <c r="AQ774" s="149" t="s">
        <v>74</v>
      </c>
      <c r="AR774" s="149" t="s">
        <v>74</v>
      </c>
      <c r="AS774" s="149" t="s">
        <v>74</v>
      </c>
      <c r="AT774" s="149" t="s">
        <v>74</v>
      </c>
      <c r="AU774" s="149" t="s">
        <v>74</v>
      </c>
      <c r="AV774" s="149" t="s">
        <v>74</v>
      </c>
      <c r="AW774" s="149" t="s">
        <v>74</v>
      </c>
    </row>
    <row r="775" spans="1:49" ht="13.15" customHeight="1" x14ac:dyDescent="0.25">
      <c r="A775" s="150"/>
      <c r="B775" s="150"/>
      <c r="C775" s="150"/>
      <c r="D775" s="150"/>
      <c r="E775" s="150"/>
      <c r="F775" s="150"/>
      <c r="G775" s="150"/>
      <c r="H775" s="150"/>
      <c r="I775" s="150"/>
      <c r="J775" s="150"/>
      <c r="K775" s="171"/>
      <c r="L775" s="171"/>
      <c r="M775" s="6" t="s">
        <v>75</v>
      </c>
      <c r="N775" s="6" t="s">
        <v>77</v>
      </c>
      <c r="O775" s="6" t="s">
        <v>77</v>
      </c>
      <c r="P775" s="10" t="s">
        <v>64</v>
      </c>
      <c r="Q775" s="6" t="s">
        <v>77</v>
      </c>
      <c r="R775" s="6" t="s">
        <v>77</v>
      </c>
      <c r="S775" s="6" t="s">
        <v>77</v>
      </c>
      <c r="T775" s="6" t="s">
        <v>77</v>
      </c>
      <c r="U775" s="10" t="s">
        <v>64</v>
      </c>
      <c r="V775" s="173"/>
      <c r="W775" s="176"/>
      <c r="X775" s="179"/>
      <c r="Y775" s="179"/>
      <c r="Z775" s="182"/>
      <c r="AA775" s="182"/>
      <c r="AB775" s="182"/>
      <c r="AC775" s="182"/>
      <c r="AD775" s="182"/>
      <c r="AE775" s="182"/>
      <c r="AF775" s="185"/>
      <c r="AG775" s="185"/>
      <c r="AH775" s="150"/>
      <c r="AI775" s="150"/>
      <c r="AJ775" s="150"/>
      <c r="AK775" s="150"/>
      <c r="AL775" s="150"/>
      <c r="AM775" s="150"/>
      <c r="AN775" s="150"/>
      <c r="AO775" s="150"/>
      <c r="AP775" s="150"/>
      <c r="AQ775" s="150"/>
      <c r="AR775" s="150"/>
      <c r="AS775" s="150"/>
      <c r="AT775" s="150"/>
      <c r="AU775" s="150"/>
      <c r="AV775" s="150"/>
      <c r="AW775" s="150"/>
    </row>
    <row r="776" spans="1:49" ht="13.15" customHeight="1" x14ac:dyDescent="0.25">
      <c r="A776" s="150"/>
      <c r="B776" s="150"/>
      <c r="C776" s="150"/>
      <c r="D776" s="150"/>
      <c r="E776" s="150"/>
      <c r="F776" s="150"/>
      <c r="G776" s="150"/>
      <c r="H776" s="150"/>
      <c r="I776" s="150"/>
      <c r="J776" s="150"/>
      <c r="K776" s="171"/>
      <c r="L776" s="171"/>
      <c r="M776" s="6" t="s">
        <v>75</v>
      </c>
      <c r="N776" s="6" t="s">
        <v>77</v>
      </c>
      <c r="O776" s="6" t="s">
        <v>77</v>
      </c>
      <c r="P776" s="10" t="s">
        <v>64</v>
      </c>
      <c r="Q776" s="6" t="s">
        <v>77</v>
      </c>
      <c r="R776" s="6" t="s">
        <v>77</v>
      </c>
      <c r="S776" s="6" t="s">
        <v>77</v>
      </c>
      <c r="T776" s="6" t="s">
        <v>77</v>
      </c>
      <c r="U776" s="10" t="s">
        <v>64</v>
      </c>
      <c r="V776" s="173"/>
      <c r="W776" s="176"/>
      <c r="X776" s="179"/>
      <c r="Y776" s="179"/>
      <c r="Z776" s="182"/>
      <c r="AA776" s="182"/>
      <c r="AB776" s="182"/>
      <c r="AC776" s="182"/>
      <c r="AD776" s="182"/>
      <c r="AE776" s="182"/>
      <c r="AF776" s="185"/>
      <c r="AG776" s="185"/>
      <c r="AH776" s="150"/>
      <c r="AI776" s="150"/>
      <c r="AJ776" s="150"/>
      <c r="AK776" s="150"/>
      <c r="AL776" s="150"/>
      <c r="AM776" s="150"/>
      <c r="AN776" s="150"/>
      <c r="AO776" s="150"/>
      <c r="AP776" s="150"/>
      <c r="AQ776" s="150"/>
      <c r="AR776" s="150"/>
      <c r="AS776" s="150"/>
      <c r="AT776" s="150"/>
      <c r="AU776" s="150"/>
      <c r="AV776" s="150"/>
      <c r="AW776" s="150"/>
    </row>
    <row r="777" spans="1:49" ht="13.15" customHeight="1" x14ac:dyDescent="0.25">
      <c r="A777" s="151"/>
      <c r="B777" s="151"/>
      <c r="C777" s="151"/>
      <c r="D777" s="151"/>
      <c r="E777" s="151"/>
      <c r="F777" s="151"/>
      <c r="G777" s="151"/>
      <c r="H777" s="151"/>
      <c r="I777" s="151"/>
      <c r="J777" s="151"/>
      <c r="K777" s="171"/>
      <c r="L777" s="171"/>
      <c r="M777" s="6" t="s">
        <v>75</v>
      </c>
      <c r="N777" s="6" t="s">
        <v>77</v>
      </c>
      <c r="O777" s="6" t="s">
        <v>77</v>
      </c>
      <c r="P777" s="10" t="s">
        <v>64</v>
      </c>
      <c r="Q777" s="6" t="s">
        <v>77</v>
      </c>
      <c r="R777" s="6" t="s">
        <v>77</v>
      </c>
      <c r="S777" s="6" t="s">
        <v>77</v>
      </c>
      <c r="T777" s="6" t="s">
        <v>77</v>
      </c>
      <c r="U777" s="10" t="s">
        <v>64</v>
      </c>
      <c r="V777" s="174"/>
      <c r="W777" s="177"/>
      <c r="X777" s="180"/>
      <c r="Y777" s="180"/>
      <c r="Z777" s="183"/>
      <c r="AA777" s="183"/>
      <c r="AB777" s="183"/>
      <c r="AC777" s="183"/>
      <c r="AD777" s="183"/>
      <c r="AE777" s="183"/>
      <c r="AF777" s="186"/>
      <c r="AG777" s="186"/>
      <c r="AH777" s="151"/>
      <c r="AI777" s="151"/>
      <c r="AJ777" s="151"/>
      <c r="AK777" s="151"/>
      <c r="AL777" s="151"/>
      <c r="AM777" s="151"/>
      <c r="AN777" s="151"/>
      <c r="AO777" s="151"/>
      <c r="AP777" s="151"/>
      <c r="AQ777" s="151"/>
      <c r="AR777" s="151"/>
      <c r="AS777" s="151"/>
      <c r="AT777" s="151"/>
      <c r="AU777" s="151"/>
      <c r="AV777" s="151"/>
      <c r="AW777" s="151"/>
    </row>
    <row r="778" spans="1:49" ht="26.45" customHeight="1" x14ac:dyDescent="0.25">
      <c r="A778" s="149" t="s">
        <v>53</v>
      </c>
      <c r="B778" s="149" t="s">
        <v>676</v>
      </c>
      <c r="C778" s="149">
        <v>2016</v>
      </c>
      <c r="D778" s="149" t="s">
        <v>713</v>
      </c>
      <c r="E778" s="149">
        <v>393</v>
      </c>
      <c r="F778" s="149" t="s">
        <v>56</v>
      </c>
      <c r="G778" s="149" t="s">
        <v>57</v>
      </c>
      <c r="H778" s="149" t="s">
        <v>58</v>
      </c>
      <c r="I778" s="149" t="s">
        <v>58</v>
      </c>
      <c r="J778" s="149" t="s">
        <v>125</v>
      </c>
      <c r="K778" s="171" t="s">
        <v>93</v>
      </c>
      <c r="L778" s="171" t="s">
        <v>93</v>
      </c>
      <c r="M778" s="6" t="s">
        <v>75</v>
      </c>
      <c r="N778" s="6" t="s">
        <v>77</v>
      </c>
      <c r="O778" s="6" t="s">
        <v>77</v>
      </c>
      <c r="P778" s="10" t="s">
        <v>117</v>
      </c>
      <c r="Q778" s="12">
        <v>4891.8599999999997</v>
      </c>
      <c r="R778" s="6" t="s">
        <v>75</v>
      </c>
      <c r="S778" s="6" t="s">
        <v>77</v>
      </c>
      <c r="T778" s="6" t="s">
        <v>77</v>
      </c>
      <c r="U778" s="10" t="s">
        <v>117</v>
      </c>
      <c r="V778" s="172" t="s">
        <v>736</v>
      </c>
      <c r="W778" s="175">
        <v>42597</v>
      </c>
      <c r="X778" s="178">
        <v>4217.12</v>
      </c>
      <c r="Y778" s="178">
        <v>4891.8599999999997</v>
      </c>
      <c r="Z778" s="181" t="s">
        <v>67</v>
      </c>
      <c r="AA778" s="181" t="s">
        <v>68</v>
      </c>
      <c r="AB778" s="181" t="s">
        <v>69</v>
      </c>
      <c r="AC778" s="181" t="s">
        <v>70</v>
      </c>
      <c r="AD778" s="181" t="s">
        <v>125</v>
      </c>
      <c r="AE778" s="181" t="s">
        <v>71</v>
      </c>
      <c r="AF778" s="184">
        <v>42597</v>
      </c>
      <c r="AG778" s="184">
        <v>42597</v>
      </c>
      <c r="AH778" s="149" t="s">
        <v>57</v>
      </c>
      <c r="AI778" s="149" t="s">
        <v>72</v>
      </c>
      <c r="AJ778" s="149" t="s">
        <v>73</v>
      </c>
      <c r="AK778" s="149" t="s">
        <v>72</v>
      </c>
      <c r="AL778" s="149" t="s">
        <v>72</v>
      </c>
      <c r="AM778" s="149" t="s">
        <v>72</v>
      </c>
      <c r="AN778" s="149" t="s">
        <v>72</v>
      </c>
      <c r="AO778" s="149" t="s">
        <v>74</v>
      </c>
      <c r="AP778" s="149" t="s">
        <v>74</v>
      </c>
      <c r="AQ778" s="149" t="s">
        <v>74</v>
      </c>
      <c r="AR778" s="149" t="s">
        <v>74</v>
      </c>
      <c r="AS778" s="149" t="s">
        <v>74</v>
      </c>
      <c r="AT778" s="149" t="s">
        <v>74</v>
      </c>
      <c r="AU778" s="149" t="s">
        <v>74</v>
      </c>
      <c r="AV778" s="149" t="s">
        <v>74</v>
      </c>
      <c r="AW778" s="149" t="s">
        <v>74</v>
      </c>
    </row>
    <row r="779" spans="1:49" ht="13.15" customHeight="1" x14ac:dyDescent="0.25">
      <c r="A779" s="150"/>
      <c r="B779" s="150"/>
      <c r="C779" s="150"/>
      <c r="D779" s="150"/>
      <c r="E779" s="150"/>
      <c r="F779" s="150"/>
      <c r="G779" s="150"/>
      <c r="H779" s="150"/>
      <c r="I779" s="150"/>
      <c r="J779" s="150"/>
      <c r="K779" s="171"/>
      <c r="L779" s="171"/>
      <c r="M779" s="6" t="s">
        <v>75</v>
      </c>
      <c r="N779" s="6" t="s">
        <v>77</v>
      </c>
      <c r="O779" s="6" t="s">
        <v>77</v>
      </c>
      <c r="P779" s="10" t="s">
        <v>64</v>
      </c>
      <c r="Q779" s="6" t="s">
        <v>77</v>
      </c>
      <c r="R779" s="6" t="s">
        <v>77</v>
      </c>
      <c r="S779" s="6" t="s">
        <v>77</v>
      </c>
      <c r="T779" s="6" t="s">
        <v>77</v>
      </c>
      <c r="U779" s="10" t="s">
        <v>64</v>
      </c>
      <c r="V779" s="173"/>
      <c r="W779" s="176"/>
      <c r="X779" s="179"/>
      <c r="Y779" s="179"/>
      <c r="Z779" s="182"/>
      <c r="AA779" s="182"/>
      <c r="AB779" s="182"/>
      <c r="AC779" s="182"/>
      <c r="AD779" s="182"/>
      <c r="AE779" s="182"/>
      <c r="AF779" s="185"/>
      <c r="AG779" s="185"/>
      <c r="AH779" s="150"/>
      <c r="AI779" s="150"/>
      <c r="AJ779" s="150"/>
      <c r="AK779" s="150"/>
      <c r="AL779" s="150"/>
      <c r="AM779" s="150"/>
      <c r="AN779" s="150"/>
      <c r="AO779" s="150"/>
      <c r="AP779" s="150"/>
      <c r="AQ779" s="150"/>
      <c r="AR779" s="150"/>
      <c r="AS779" s="150"/>
      <c r="AT779" s="150"/>
      <c r="AU779" s="150"/>
      <c r="AV779" s="150"/>
      <c r="AW779" s="150"/>
    </row>
    <row r="780" spans="1:49" ht="13.15" customHeight="1" x14ac:dyDescent="0.25">
      <c r="A780" s="150"/>
      <c r="B780" s="150"/>
      <c r="C780" s="150"/>
      <c r="D780" s="150"/>
      <c r="E780" s="150"/>
      <c r="F780" s="150"/>
      <c r="G780" s="150"/>
      <c r="H780" s="150"/>
      <c r="I780" s="150"/>
      <c r="J780" s="150"/>
      <c r="K780" s="171"/>
      <c r="L780" s="171"/>
      <c r="M780" s="6" t="s">
        <v>75</v>
      </c>
      <c r="N780" s="6" t="s">
        <v>77</v>
      </c>
      <c r="O780" s="6" t="s">
        <v>77</v>
      </c>
      <c r="P780" s="10" t="s">
        <v>64</v>
      </c>
      <c r="Q780" s="6" t="s">
        <v>77</v>
      </c>
      <c r="R780" s="6" t="s">
        <v>77</v>
      </c>
      <c r="S780" s="6" t="s">
        <v>77</v>
      </c>
      <c r="T780" s="6" t="s">
        <v>77</v>
      </c>
      <c r="U780" s="10" t="s">
        <v>64</v>
      </c>
      <c r="V780" s="173"/>
      <c r="W780" s="176"/>
      <c r="X780" s="179"/>
      <c r="Y780" s="179"/>
      <c r="Z780" s="182"/>
      <c r="AA780" s="182"/>
      <c r="AB780" s="182"/>
      <c r="AC780" s="182"/>
      <c r="AD780" s="182"/>
      <c r="AE780" s="182"/>
      <c r="AF780" s="185"/>
      <c r="AG780" s="185"/>
      <c r="AH780" s="150"/>
      <c r="AI780" s="150"/>
      <c r="AJ780" s="150"/>
      <c r="AK780" s="150"/>
      <c r="AL780" s="150"/>
      <c r="AM780" s="150"/>
      <c r="AN780" s="150"/>
      <c r="AO780" s="150"/>
      <c r="AP780" s="150"/>
      <c r="AQ780" s="150"/>
      <c r="AR780" s="150"/>
      <c r="AS780" s="150"/>
      <c r="AT780" s="150"/>
      <c r="AU780" s="150"/>
      <c r="AV780" s="150"/>
      <c r="AW780" s="150"/>
    </row>
    <row r="781" spans="1:49" ht="13.15" customHeight="1" x14ac:dyDescent="0.25">
      <c r="A781" s="151"/>
      <c r="B781" s="151"/>
      <c r="C781" s="151"/>
      <c r="D781" s="151"/>
      <c r="E781" s="151"/>
      <c r="F781" s="151"/>
      <c r="G781" s="151"/>
      <c r="H781" s="151"/>
      <c r="I781" s="151"/>
      <c r="J781" s="151"/>
      <c r="K781" s="171"/>
      <c r="L781" s="171"/>
      <c r="M781" s="6" t="s">
        <v>75</v>
      </c>
      <c r="N781" s="6" t="s">
        <v>77</v>
      </c>
      <c r="O781" s="6" t="s">
        <v>77</v>
      </c>
      <c r="P781" s="10" t="s">
        <v>64</v>
      </c>
      <c r="Q781" s="6" t="s">
        <v>77</v>
      </c>
      <c r="R781" s="6" t="s">
        <v>77</v>
      </c>
      <c r="S781" s="6" t="s">
        <v>77</v>
      </c>
      <c r="T781" s="6" t="s">
        <v>77</v>
      </c>
      <c r="U781" s="10" t="s">
        <v>64</v>
      </c>
      <c r="V781" s="174"/>
      <c r="W781" s="177"/>
      <c r="X781" s="180"/>
      <c r="Y781" s="180"/>
      <c r="Z781" s="183"/>
      <c r="AA781" s="183"/>
      <c r="AB781" s="183"/>
      <c r="AC781" s="183"/>
      <c r="AD781" s="183"/>
      <c r="AE781" s="183"/>
      <c r="AF781" s="186"/>
      <c r="AG781" s="186"/>
      <c r="AH781" s="151"/>
      <c r="AI781" s="151"/>
      <c r="AJ781" s="151"/>
      <c r="AK781" s="151"/>
      <c r="AL781" s="151"/>
      <c r="AM781" s="151"/>
      <c r="AN781" s="151"/>
      <c r="AO781" s="151"/>
      <c r="AP781" s="151"/>
      <c r="AQ781" s="151"/>
      <c r="AR781" s="151"/>
      <c r="AS781" s="151"/>
      <c r="AT781" s="151"/>
      <c r="AU781" s="151"/>
      <c r="AV781" s="151"/>
      <c r="AW781" s="151"/>
    </row>
    <row r="782" spans="1:49" ht="13.15" customHeight="1" x14ac:dyDescent="0.25">
      <c r="A782" s="149" t="s">
        <v>53</v>
      </c>
      <c r="B782" s="149" t="s">
        <v>676</v>
      </c>
      <c r="C782" s="149">
        <v>2016</v>
      </c>
      <c r="D782" s="149" t="s">
        <v>713</v>
      </c>
      <c r="E782" s="149">
        <v>395</v>
      </c>
      <c r="F782" s="149" t="s">
        <v>56</v>
      </c>
      <c r="G782" s="149" t="s">
        <v>57</v>
      </c>
      <c r="H782" s="149" t="s">
        <v>58</v>
      </c>
      <c r="I782" s="149" t="s">
        <v>58</v>
      </c>
      <c r="J782" s="149" t="s">
        <v>125</v>
      </c>
      <c r="K782" s="171" t="s">
        <v>93</v>
      </c>
      <c r="L782" s="171" t="s">
        <v>93</v>
      </c>
      <c r="M782" s="6" t="s">
        <v>75</v>
      </c>
      <c r="N782" s="6" t="s">
        <v>77</v>
      </c>
      <c r="O782" s="6" t="s">
        <v>77</v>
      </c>
      <c r="P782" s="10" t="s">
        <v>115</v>
      </c>
      <c r="Q782" s="12">
        <v>1177.4000000000001</v>
      </c>
      <c r="R782" s="6" t="s">
        <v>75</v>
      </c>
      <c r="S782" s="6" t="s">
        <v>77</v>
      </c>
      <c r="T782" s="6" t="s">
        <v>77</v>
      </c>
      <c r="U782" s="10" t="s">
        <v>115</v>
      </c>
      <c r="V782" s="172" t="s">
        <v>737</v>
      </c>
      <c r="W782" s="175">
        <v>42597</v>
      </c>
      <c r="X782" s="178">
        <v>1015</v>
      </c>
      <c r="Y782" s="178">
        <v>1177.4000000000001</v>
      </c>
      <c r="Z782" s="181" t="s">
        <v>67</v>
      </c>
      <c r="AA782" s="181" t="s">
        <v>68</v>
      </c>
      <c r="AB782" s="181" t="s">
        <v>69</v>
      </c>
      <c r="AC782" s="181" t="s">
        <v>70</v>
      </c>
      <c r="AD782" s="181" t="s">
        <v>125</v>
      </c>
      <c r="AE782" s="181" t="s">
        <v>71</v>
      </c>
      <c r="AF782" s="184">
        <v>42597</v>
      </c>
      <c r="AG782" s="184">
        <v>42597</v>
      </c>
      <c r="AH782" s="149" t="s">
        <v>57</v>
      </c>
      <c r="AI782" s="149" t="s">
        <v>72</v>
      </c>
      <c r="AJ782" s="149" t="s">
        <v>73</v>
      </c>
      <c r="AK782" s="149" t="s">
        <v>72</v>
      </c>
      <c r="AL782" s="149" t="s">
        <v>72</v>
      </c>
      <c r="AM782" s="149" t="s">
        <v>72</v>
      </c>
      <c r="AN782" s="149" t="s">
        <v>72</v>
      </c>
      <c r="AO782" s="149" t="s">
        <v>74</v>
      </c>
      <c r="AP782" s="149" t="s">
        <v>74</v>
      </c>
      <c r="AQ782" s="149" t="s">
        <v>74</v>
      </c>
      <c r="AR782" s="149" t="s">
        <v>74</v>
      </c>
      <c r="AS782" s="149" t="s">
        <v>74</v>
      </c>
      <c r="AT782" s="149" t="s">
        <v>74</v>
      </c>
      <c r="AU782" s="149" t="s">
        <v>74</v>
      </c>
      <c r="AV782" s="149" t="s">
        <v>74</v>
      </c>
      <c r="AW782" s="149" t="s">
        <v>74</v>
      </c>
    </row>
    <row r="783" spans="1:49" ht="13.15" customHeight="1" x14ac:dyDescent="0.25">
      <c r="A783" s="150"/>
      <c r="B783" s="150"/>
      <c r="C783" s="150"/>
      <c r="D783" s="150"/>
      <c r="E783" s="150"/>
      <c r="F783" s="150"/>
      <c r="G783" s="150"/>
      <c r="H783" s="150"/>
      <c r="I783" s="150"/>
      <c r="J783" s="150"/>
      <c r="K783" s="171"/>
      <c r="L783" s="171"/>
      <c r="M783" s="6" t="s">
        <v>75</v>
      </c>
      <c r="N783" s="6" t="s">
        <v>77</v>
      </c>
      <c r="O783" s="6" t="s">
        <v>77</v>
      </c>
      <c r="P783" s="10" t="s">
        <v>64</v>
      </c>
      <c r="Q783" s="6" t="s">
        <v>77</v>
      </c>
      <c r="R783" s="6" t="s">
        <v>77</v>
      </c>
      <c r="S783" s="6" t="s">
        <v>77</v>
      </c>
      <c r="T783" s="6" t="s">
        <v>77</v>
      </c>
      <c r="U783" s="10" t="s">
        <v>64</v>
      </c>
      <c r="V783" s="173"/>
      <c r="W783" s="176"/>
      <c r="X783" s="179"/>
      <c r="Y783" s="179"/>
      <c r="Z783" s="182"/>
      <c r="AA783" s="182"/>
      <c r="AB783" s="182"/>
      <c r="AC783" s="182"/>
      <c r="AD783" s="182"/>
      <c r="AE783" s="182"/>
      <c r="AF783" s="185"/>
      <c r="AG783" s="185"/>
      <c r="AH783" s="150"/>
      <c r="AI783" s="150"/>
      <c r="AJ783" s="150"/>
      <c r="AK783" s="150"/>
      <c r="AL783" s="150"/>
      <c r="AM783" s="150"/>
      <c r="AN783" s="150"/>
      <c r="AO783" s="150"/>
      <c r="AP783" s="150"/>
      <c r="AQ783" s="150"/>
      <c r="AR783" s="150"/>
      <c r="AS783" s="150"/>
      <c r="AT783" s="150"/>
      <c r="AU783" s="150"/>
      <c r="AV783" s="150"/>
      <c r="AW783" s="150"/>
    </row>
    <row r="784" spans="1:49" ht="13.15" customHeight="1" x14ac:dyDescent="0.25">
      <c r="A784" s="150"/>
      <c r="B784" s="150"/>
      <c r="C784" s="150"/>
      <c r="D784" s="150"/>
      <c r="E784" s="150"/>
      <c r="F784" s="150"/>
      <c r="G784" s="150"/>
      <c r="H784" s="150"/>
      <c r="I784" s="150"/>
      <c r="J784" s="150"/>
      <c r="K784" s="171"/>
      <c r="L784" s="171"/>
      <c r="M784" s="6" t="s">
        <v>75</v>
      </c>
      <c r="N784" s="6" t="s">
        <v>77</v>
      </c>
      <c r="O784" s="6" t="s">
        <v>77</v>
      </c>
      <c r="P784" s="10" t="s">
        <v>64</v>
      </c>
      <c r="Q784" s="6" t="s">
        <v>77</v>
      </c>
      <c r="R784" s="6" t="s">
        <v>77</v>
      </c>
      <c r="S784" s="6" t="s">
        <v>77</v>
      </c>
      <c r="T784" s="6" t="s">
        <v>77</v>
      </c>
      <c r="U784" s="10" t="s">
        <v>64</v>
      </c>
      <c r="V784" s="173"/>
      <c r="W784" s="176"/>
      <c r="X784" s="179"/>
      <c r="Y784" s="179"/>
      <c r="Z784" s="182"/>
      <c r="AA784" s="182"/>
      <c r="AB784" s="182"/>
      <c r="AC784" s="182"/>
      <c r="AD784" s="182"/>
      <c r="AE784" s="182"/>
      <c r="AF784" s="185"/>
      <c r="AG784" s="185"/>
      <c r="AH784" s="150"/>
      <c r="AI784" s="150"/>
      <c r="AJ784" s="150"/>
      <c r="AK784" s="150"/>
      <c r="AL784" s="150"/>
      <c r="AM784" s="150"/>
      <c r="AN784" s="150"/>
      <c r="AO784" s="150"/>
      <c r="AP784" s="150"/>
      <c r="AQ784" s="150"/>
      <c r="AR784" s="150"/>
      <c r="AS784" s="150"/>
      <c r="AT784" s="150"/>
      <c r="AU784" s="150"/>
      <c r="AV784" s="150"/>
      <c r="AW784" s="150"/>
    </row>
    <row r="785" spans="1:49" ht="13.15" customHeight="1" x14ac:dyDescent="0.25">
      <c r="A785" s="151"/>
      <c r="B785" s="151"/>
      <c r="C785" s="151"/>
      <c r="D785" s="151"/>
      <c r="E785" s="151"/>
      <c r="F785" s="151"/>
      <c r="G785" s="151"/>
      <c r="H785" s="151"/>
      <c r="I785" s="151"/>
      <c r="J785" s="151"/>
      <c r="K785" s="171"/>
      <c r="L785" s="171"/>
      <c r="M785" s="6" t="s">
        <v>75</v>
      </c>
      <c r="N785" s="6" t="s">
        <v>77</v>
      </c>
      <c r="O785" s="6" t="s">
        <v>77</v>
      </c>
      <c r="P785" s="10" t="s">
        <v>64</v>
      </c>
      <c r="Q785" s="6" t="s">
        <v>77</v>
      </c>
      <c r="R785" s="6" t="s">
        <v>77</v>
      </c>
      <c r="S785" s="6" t="s">
        <v>77</v>
      </c>
      <c r="T785" s="6" t="s">
        <v>77</v>
      </c>
      <c r="U785" s="10" t="s">
        <v>64</v>
      </c>
      <c r="V785" s="174"/>
      <c r="W785" s="177"/>
      <c r="X785" s="180"/>
      <c r="Y785" s="180"/>
      <c r="Z785" s="183"/>
      <c r="AA785" s="183"/>
      <c r="AB785" s="183"/>
      <c r="AC785" s="183"/>
      <c r="AD785" s="183"/>
      <c r="AE785" s="183"/>
      <c r="AF785" s="186"/>
      <c r="AG785" s="186"/>
      <c r="AH785" s="151"/>
      <c r="AI785" s="151"/>
      <c r="AJ785" s="151"/>
      <c r="AK785" s="151"/>
      <c r="AL785" s="151"/>
      <c r="AM785" s="151"/>
      <c r="AN785" s="151"/>
      <c r="AO785" s="151"/>
      <c r="AP785" s="151"/>
      <c r="AQ785" s="151"/>
      <c r="AR785" s="151"/>
      <c r="AS785" s="151"/>
      <c r="AT785" s="151"/>
      <c r="AU785" s="151"/>
      <c r="AV785" s="151"/>
      <c r="AW785" s="151"/>
    </row>
    <row r="786" spans="1:49" ht="13.15" customHeight="1" x14ac:dyDescent="0.25">
      <c r="A786" s="149" t="s">
        <v>53</v>
      </c>
      <c r="B786" s="149" t="s">
        <v>676</v>
      </c>
      <c r="C786" s="149">
        <v>2016</v>
      </c>
      <c r="D786" s="149" t="s">
        <v>713</v>
      </c>
      <c r="E786" s="149">
        <v>396</v>
      </c>
      <c r="F786" s="149" t="s">
        <v>56</v>
      </c>
      <c r="G786" s="149" t="s">
        <v>57</v>
      </c>
      <c r="H786" s="149" t="s">
        <v>58</v>
      </c>
      <c r="I786" s="149" t="s">
        <v>58</v>
      </c>
      <c r="J786" s="149" t="s">
        <v>125</v>
      </c>
      <c r="K786" s="171" t="s">
        <v>93</v>
      </c>
      <c r="L786" s="171" t="s">
        <v>93</v>
      </c>
      <c r="M786" s="6" t="s">
        <v>75</v>
      </c>
      <c r="N786" s="6" t="s">
        <v>77</v>
      </c>
      <c r="O786" s="6" t="s">
        <v>77</v>
      </c>
      <c r="P786" s="10" t="s">
        <v>115</v>
      </c>
      <c r="Q786" s="12">
        <v>33060</v>
      </c>
      <c r="R786" s="6" t="s">
        <v>75</v>
      </c>
      <c r="S786" s="6" t="s">
        <v>77</v>
      </c>
      <c r="T786" s="6" t="s">
        <v>77</v>
      </c>
      <c r="U786" s="10" t="s">
        <v>115</v>
      </c>
      <c r="V786" s="172" t="s">
        <v>738</v>
      </c>
      <c r="W786" s="175">
        <v>42597</v>
      </c>
      <c r="X786" s="178">
        <v>28500</v>
      </c>
      <c r="Y786" s="178">
        <v>33060</v>
      </c>
      <c r="Z786" s="181" t="s">
        <v>67</v>
      </c>
      <c r="AA786" s="181" t="s">
        <v>68</v>
      </c>
      <c r="AB786" s="181" t="s">
        <v>69</v>
      </c>
      <c r="AC786" s="181" t="s">
        <v>70</v>
      </c>
      <c r="AD786" s="181" t="s">
        <v>125</v>
      </c>
      <c r="AE786" s="181" t="s">
        <v>71</v>
      </c>
      <c r="AF786" s="184">
        <v>42597</v>
      </c>
      <c r="AG786" s="184">
        <v>42599</v>
      </c>
      <c r="AH786" s="149" t="s">
        <v>57</v>
      </c>
      <c r="AI786" s="149" t="s">
        <v>72</v>
      </c>
      <c r="AJ786" s="149" t="s">
        <v>73</v>
      </c>
      <c r="AK786" s="149" t="s">
        <v>72</v>
      </c>
      <c r="AL786" s="149" t="s">
        <v>72</v>
      </c>
      <c r="AM786" s="149" t="s">
        <v>72</v>
      </c>
      <c r="AN786" s="149" t="s">
        <v>72</v>
      </c>
      <c r="AO786" s="149" t="s">
        <v>74</v>
      </c>
      <c r="AP786" s="149" t="s">
        <v>74</v>
      </c>
      <c r="AQ786" s="149" t="s">
        <v>74</v>
      </c>
      <c r="AR786" s="149" t="s">
        <v>74</v>
      </c>
      <c r="AS786" s="149" t="s">
        <v>74</v>
      </c>
      <c r="AT786" s="149" t="s">
        <v>74</v>
      </c>
      <c r="AU786" s="149" t="s">
        <v>74</v>
      </c>
      <c r="AV786" s="149" t="s">
        <v>74</v>
      </c>
      <c r="AW786" s="149" t="s">
        <v>74</v>
      </c>
    </row>
    <row r="787" spans="1:49" ht="13.15" customHeight="1" x14ac:dyDescent="0.25">
      <c r="A787" s="150"/>
      <c r="B787" s="150"/>
      <c r="C787" s="150"/>
      <c r="D787" s="150"/>
      <c r="E787" s="150"/>
      <c r="F787" s="150"/>
      <c r="G787" s="150"/>
      <c r="H787" s="150"/>
      <c r="I787" s="150"/>
      <c r="J787" s="150"/>
      <c r="K787" s="171"/>
      <c r="L787" s="171"/>
      <c r="M787" s="6" t="s">
        <v>75</v>
      </c>
      <c r="N787" s="6" t="s">
        <v>77</v>
      </c>
      <c r="O787" s="6" t="s">
        <v>77</v>
      </c>
      <c r="P787" s="10" t="s">
        <v>112</v>
      </c>
      <c r="Q787" s="12">
        <v>35554</v>
      </c>
      <c r="R787" s="6" t="s">
        <v>77</v>
      </c>
      <c r="S787" s="6" t="s">
        <v>77</v>
      </c>
      <c r="T787" s="6" t="s">
        <v>77</v>
      </c>
      <c r="U787" s="10" t="s">
        <v>64</v>
      </c>
      <c r="V787" s="173"/>
      <c r="W787" s="176"/>
      <c r="X787" s="179"/>
      <c r="Y787" s="179"/>
      <c r="Z787" s="182"/>
      <c r="AA787" s="182"/>
      <c r="AB787" s="182"/>
      <c r="AC787" s="182"/>
      <c r="AD787" s="182"/>
      <c r="AE787" s="182"/>
      <c r="AF787" s="185"/>
      <c r="AG787" s="185"/>
      <c r="AH787" s="150"/>
      <c r="AI787" s="150"/>
      <c r="AJ787" s="150"/>
      <c r="AK787" s="150"/>
      <c r="AL787" s="150"/>
      <c r="AM787" s="150"/>
      <c r="AN787" s="150"/>
      <c r="AO787" s="150"/>
      <c r="AP787" s="150"/>
      <c r="AQ787" s="150"/>
      <c r="AR787" s="150"/>
      <c r="AS787" s="150"/>
      <c r="AT787" s="150"/>
      <c r="AU787" s="150"/>
      <c r="AV787" s="150"/>
      <c r="AW787" s="150"/>
    </row>
    <row r="788" spans="1:49" ht="13.15" customHeight="1" x14ac:dyDescent="0.25">
      <c r="A788" s="150"/>
      <c r="B788" s="150"/>
      <c r="C788" s="150"/>
      <c r="D788" s="150"/>
      <c r="E788" s="150"/>
      <c r="F788" s="150"/>
      <c r="G788" s="150"/>
      <c r="H788" s="150"/>
      <c r="I788" s="150"/>
      <c r="J788" s="150"/>
      <c r="K788" s="171"/>
      <c r="L788" s="171"/>
      <c r="M788" s="6" t="s">
        <v>75</v>
      </c>
      <c r="N788" s="6" t="s">
        <v>77</v>
      </c>
      <c r="O788" s="6" t="s">
        <v>77</v>
      </c>
      <c r="P788" s="10" t="s">
        <v>117</v>
      </c>
      <c r="Q788" s="12">
        <v>33640</v>
      </c>
      <c r="R788" s="6" t="s">
        <v>77</v>
      </c>
      <c r="S788" s="6" t="s">
        <v>77</v>
      </c>
      <c r="T788" s="6" t="s">
        <v>77</v>
      </c>
      <c r="U788" s="10" t="s">
        <v>64</v>
      </c>
      <c r="V788" s="173"/>
      <c r="W788" s="176"/>
      <c r="X788" s="179"/>
      <c r="Y788" s="179"/>
      <c r="Z788" s="182"/>
      <c r="AA788" s="182"/>
      <c r="AB788" s="182"/>
      <c r="AC788" s="182"/>
      <c r="AD788" s="182"/>
      <c r="AE788" s="182"/>
      <c r="AF788" s="185"/>
      <c r="AG788" s="185"/>
      <c r="AH788" s="150"/>
      <c r="AI788" s="150"/>
      <c r="AJ788" s="150"/>
      <c r="AK788" s="150"/>
      <c r="AL788" s="150"/>
      <c r="AM788" s="150"/>
      <c r="AN788" s="150"/>
      <c r="AO788" s="150"/>
      <c r="AP788" s="150"/>
      <c r="AQ788" s="150"/>
      <c r="AR788" s="150"/>
      <c r="AS788" s="150"/>
      <c r="AT788" s="150"/>
      <c r="AU788" s="150"/>
      <c r="AV788" s="150"/>
      <c r="AW788" s="150"/>
    </row>
    <row r="789" spans="1:49" ht="13.15" customHeight="1" x14ac:dyDescent="0.25">
      <c r="A789" s="151"/>
      <c r="B789" s="151"/>
      <c r="C789" s="151"/>
      <c r="D789" s="151"/>
      <c r="E789" s="151"/>
      <c r="F789" s="151"/>
      <c r="G789" s="151"/>
      <c r="H789" s="151"/>
      <c r="I789" s="151"/>
      <c r="J789" s="151"/>
      <c r="K789" s="171"/>
      <c r="L789" s="171"/>
      <c r="M789" s="6" t="s">
        <v>75</v>
      </c>
      <c r="N789" s="6" t="s">
        <v>77</v>
      </c>
      <c r="O789" s="6" t="s">
        <v>77</v>
      </c>
      <c r="P789" s="10" t="s">
        <v>64</v>
      </c>
      <c r="Q789" s="6" t="s">
        <v>77</v>
      </c>
      <c r="R789" s="6" t="s">
        <v>77</v>
      </c>
      <c r="S789" s="6" t="s">
        <v>77</v>
      </c>
      <c r="T789" s="6" t="s">
        <v>77</v>
      </c>
      <c r="U789" s="10" t="s">
        <v>64</v>
      </c>
      <c r="V789" s="174"/>
      <c r="W789" s="177"/>
      <c r="X789" s="180"/>
      <c r="Y789" s="180"/>
      <c r="Z789" s="183"/>
      <c r="AA789" s="183"/>
      <c r="AB789" s="183"/>
      <c r="AC789" s="183"/>
      <c r="AD789" s="183"/>
      <c r="AE789" s="183"/>
      <c r="AF789" s="186"/>
      <c r="AG789" s="186"/>
      <c r="AH789" s="151"/>
      <c r="AI789" s="151"/>
      <c r="AJ789" s="151"/>
      <c r="AK789" s="151"/>
      <c r="AL789" s="151"/>
      <c r="AM789" s="151"/>
      <c r="AN789" s="151"/>
      <c r="AO789" s="151"/>
      <c r="AP789" s="151"/>
      <c r="AQ789" s="151"/>
      <c r="AR789" s="151"/>
      <c r="AS789" s="151"/>
      <c r="AT789" s="151"/>
      <c r="AU789" s="151"/>
      <c r="AV789" s="151"/>
      <c r="AW789" s="151"/>
    </row>
    <row r="790" spans="1:49" ht="13.15" customHeight="1" x14ac:dyDescent="0.25">
      <c r="A790" s="149" t="s">
        <v>53</v>
      </c>
      <c r="B790" s="149" t="s">
        <v>676</v>
      </c>
      <c r="C790" s="149">
        <v>2016</v>
      </c>
      <c r="D790" s="149" t="s">
        <v>713</v>
      </c>
      <c r="E790" s="149">
        <v>398</v>
      </c>
      <c r="F790" s="149" t="s">
        <v>56</v>
      </c>
      <c r="G790" s="149" t="s">
        <v>57</v>
      </c>
      <c r="H790" s="149" t="s">
        <v>58</v>
      </c>
      <c r="I790" s="149" t="s">
        <v>58</v>
      </c>
      <c r="J790" s="149" t="s">
        <v>92</v>
      </c>
      <c r="K790" s="171" t="s">
        <v>93</v>
      </c>
      <c r="L790" s="171" t="s">
        <v>93</v>
      </c>
      <c r="M790" s="6" t="s">
        <v>75</v>
      </c>
      <c r="N790" s="6" t="s">
        <v>77</v>
      </c>
      <c r="O790" s="6" t="s">
        <v>77</v>
      </c>
      <c r="P790" s="10" t="s">
        <v>94</v>
      </c>
      <c r="Q790" s="12">
        <v>24708</v>
      </c>
      <c r="R790" s="6" t="s">
        <v>75</v>
      </c>
      <c r="S790" s="6" t="s">
        <v>77</v>
      </c>
      <c r="T790" s="6" t="s">
        <v>77</v>
      </c>
      <c r="U790" s="10" t="s">
        <v>94</v>
      </c>
      <c r="V790" s="172" t="s">
        <v>739</v>
      </c>
      <c r="W790" s="175">
        <v>42597</v>
      </c>
      <c r="X790" s="178">
        <v>21300</v>
      </c>
      <c r="Y790" s="178">
        <v>24708</v>
      </c>
      <c r="Z790" s="181" t="s">
        <v>67</v>
      </c>
      <c r="AA790" s="181" t="s">
        <v>68</v>
      </c>
      <c r="AB790" s="181" t="s">
        <v>69</v>
      </c>
      <c r="AC790" s="181" t="s">
        <v>70</v>
      </c>
      <c r="AD790" s="181" t="s">
        <v>92</v>
      </c>
      <c r="AE790" s="181" t="s">
        <v>71</v>
      </c>
      <c r="AF790" s="184">
        <v>42597</v>
      </c>
      <c r="AG790" s="184">
        <v>42599</v>
      </c>
      <c r="AH790" s="149" t="s">
        <v>57</v>
      </c>
      <c r="AI790" s="149" t="s">
        <v>72</v>
      </c>
      <c r="AJ790" s="149" t="s">
        <v>73</v>
      </c>
      <c r="AK790" s="149" t="s">
        <v>72</v>
      </c>
      <c r="AL790" s="149" t="s">
        <v>72</v>
      </c>
      <c r="AM790" s="149" t="s">
        <v>72</v>
      </c>
      <c r="AN790" s="149" t="s">
        <v>72</v>
      </c>
      <c r="AO790" s="149" t="s">
        <v>74</v>
      </c>
      <c r="AP790" s="149" t="s">
        <v>74</v>
      </c>
      <c r="AQ790" s="149" t="s">
        <v>74</v>
      </c>
      <c r="AR790" s="149" t="s">
        <v>74</v>
      </c>
      <c r="AS790" s="149" t="s">
        <v>74</v>
      </c>
      <c r="AT790" s="149" t="s">
        <v>74</v>
      </c>
      <c r="AU790" s="149" t="s">
        <v>74</v>
      </c>
      <c r="AV790" s="149" t="s">
        <v>74</v>
      </c>
      <c r="AW790" s="149" t="s">
        <v>74</v>
      </c>
    </row>
    <row r="791" spans="1:49" ht="13.15" customHeight="1" x14ac:dyDescent="0.25">
      <c r="A791" s="150"/>
      <c r="B791" s="150"/>
      <c r="C791" s="150"/>
      <c r="D791" s="150"/>
      <c r="E791" s="150"/>
      <c r="F791" s="150"/>
      <c r="G791" s="150"/>
      <c r="H791" s="150"/>
      <c r="I791" s="150"/>
      <c r="J791" s="150"/>
      <c r="K791" s="171"/>
      <c r="L791" s="171"/>
      <c r="M791" s="6" t="s">
        <v>75</v>
      </c>
      <c r="N791" s="6" t="s">
        <v>77</v>
      </c>
      <c r="O791" s="6" t="s">
        <v>77</v>
      </c>
      <c r="P791" s="10" t="s">
        <v>311</v>
      </c>
      <c r="Q791" s="12">
        <v>26684.639999999999</v>
      </c>
      <c r="R791" s="6" t="s">
        <v>77</v>
      </c>
      <c r="S791" s="6" t="s">
        <v>77</v>
      </c>
      <c r="T791" s="6" t="s">
        <v>77</v>
      </c>
      <c r="U791" s="10" t="s">
        <v>64</v>
      </c>
      <c r="V791" s="173"/>
      <c r="W791" s="176"/>
      <c r="X791" s="179"/>
      <c r="Y791" s="179"/>
      <c r="Z791" s="182"/>
      <c r="AA791" s="182"/>
      <c r="AB791" s="182"/>
      <c r="AC791" s="182"/>
      <c r="AD791" s="182"/>
      <c r="AE791" s="182"/>
      <c r="AF791" s="185"/>
      <c r="AG791" s="185"/>
      <c r="AH791" s="150"/>
      <c r="AI791" s="150"/>
      <c r="AJ791" s="150"/>
      <c r="AK791" s="150"/>
      <c r="AL791" s="150"/>
      <c r="AM791" s="150"/>
      <c r="AN791" s="150"/>
      <c r="AO791" s="150"/>
      <c r="AP791" s="150"/>
      <c r="AQ791" s="150"/>
      <c r="AR791" s="150"/>
      <c r="AS791" s="150"/>
      <c r="AT791" s="150"/>
      <c r="AU791" s="150"/>
      <c r="AV791" s="150"/>
      <c r="AW791" s="150"/>
    </row>
    <row r="792" spans="1:49" ht="13.15" customHeight="1" x14ac:dyDescent="0.25">
      <c r="A792" s="150"/>
      <c r="B792" s="150"/>
      <c r="C792" s="150"/>
      <c r="D792" s="150"/>
      <c r="E792" s="150"/>
      <c r="F792" s="150"/>
      <c r="G792" s="150"/>
      <c r="H792" s="150"/>
      <c r="I792" s="150"/>
      <c r="J792" s="150"/>
      <c r="K792" s="171"/>
      <c r="L792" s="171"/>
      <c r="M792" s="6" t="s">
        <v>75</v>
      </c>
      <c r="N792" s="6" t="s">
        <v>77</v>
      </c>
      <c r="O792" s="6" t="s">
        <v>77</v>
      </c>
      <c r="P792" s="10" t="s">
        <v>310</v>
      </c>
      <c r="Q792" s="12">
        <v>25943.4</v>
      </c>
      <c r="R792" s="6" t="s">
        <v>77</v>
      </c>
      <c r="S792" s="6" t="s">
        <v>77</v>
      </c>
      <c r="T792" s="6" t="s">
        <v>77</v>
      </c>
      <c r="U792" s="10" t="s">
        <v>64</v>
      </c>
      <c r="V792" s="173"/>
      <c r="W792" s="176"/>
      <c r="X792" s="179"/>
      <c r="Y792" s="179"/>
      <c r="Z792" s="182"/>
      <c r="AA792" s="182"/>
      <c r="AB792" s="182"/>
      <c r="AC792" s="182"/>
      <c r="AD792" s="182"/>
      <c r="AE792" s="182"/>
      <c r="AF792" s="185"/>
      <c r="AG792" s="185"/>
      <c r="AH792" s="150"/>
      <c r="AI792" s="150"/>
      <c r="AJ792" s="150"/>
      <c r="AK792" s="150"/>
      <c r="AL792" s="150"/>
      <c r="AM792" s="150"/>
      <c r="AN792" s="150"/>
      <c r="AO792" s="150"/>
      <c r="AP792" s="150"/>
      <c r="AQ792" s="150"/>
      <c r="AR792" s="150"/>
      <c r="AS792" s="150"/>
      <c r="AT792" s="150"/>
      <c r="AU792" s="150"/>
      <c r="AV792" s="150"/>
      <c r="AW792" s="150"/>
    </row>
    <row r="793" spans="1:49" ht="13.15" customHeight="1" x14ac:dyDescent="0.25">
      <c r="A793" s="151"/>
      <c r="B793" s="151"/>
      <c r="C793" s="151"/>
      <c r="D793" s="151"/>
      <c r="E793" s="151"/>
      <c r="F793" s="151"/>
      <c r="G793" s="151"/>
      <c r="H793" s="151"/>
      <c r="I793" s="151"/>
      <c r="J793" s="151"/>
      <c r="K793" s="171"/>
      <c r="L793" s="171"/>
      <c r="M793" s="6" t="s">
        <v>75</v>
      </c>
      <c r="N793" s="6" t="s">
        <v>77</v>
      </c>
      <c r="O793" s="6" t="s">
        <v>77</v>
      </c>
      <c r="P793" s="10" t="s">
        <v>64</v>
      </c>
      <c r="Q793" s="6" t="s">
        <v>77</v>
      </c>
      <c r="R793" s="6" t="s">
        <v>77</v>
      </c>
      <c r="S793" s="6" t="s">
        <v>77</v>
      </c>
      <c r="T793" s="6" t="s">
        <v>77</v>
      </c>
      <c r="U793" s="10" t="s">
        <v>64</v>
      </c>
      <c r="V793" s="174"/>
      <c r="W793" s="177"/>
      <c r="X793" s="180"/>
      <c r="Y793" s="180"/>
      <c r="Z793" s="183"/>
      <c r="AA793" s="183"/>
      <c r="AB793" s="183"/>
      <c r="AC793" s="183"/>
      <c r="AD793" s="183"/>
      <c r="AE793" s="183"/>
      <c r="AF793" s="186"/>
      <c r="AG793" s="186"/>
      <c r="AH793" s="151"/>
      <c r="AI793" s="151"/>
      <c r="AJ793" s="151"/>
      <c r="AK793" s="151"/>
      <c r="AL793" s="151"/>
      <c r="AM793" s="151"/>
      <c r="AN793" s="151"/>
      <c r="AO793" s="151"/>
      <c r="AP793" s="151"/>
      <c r="AQ793" s="151"/>
      <c r="AR793" s="151"/>
      <c r="AS793" s="151"/>
      <c r="AT793" s="151"/>
      <c r="AU793" s="151"/>
      <c r="AV793" s="151"/>
      <c r="AW793" s="151"/>
    </row>
    <row r="794" spans="1:49" ht="26.45" customHeight="1" x14ac:dyDescent="0.25">
      <c r="A794" s="149" t="s">
        <v>53</v>
      </c>
      <c r="B794" s="149" t="s">
        <v>676</v>
      </c>
      <c r="C794" s="149">
        <v>2016</v>
      </c>
      <c r="D794" s="149" t="s">
        <v>713</v>
      </c>
      <c r="E794" s="149">
        <v>401</v>
      </c>
      <c r="F794" s="149" t="s">
        <v>56</v>
      </c>
      <c r="G794" s="149" t="s">
        <v>57</v>
      </c>
      <c r="H794" s="149" t="s">
        <v>58</v>
      </c>
      <c r="I794" s="149" t="s">
        <v>58</v>
      </c>
      <c r="J794" s="149" t="s">
        <v>219</v>
      </c>
      <c r="K794" s="171" t="s">
        <v>60</v>
      </c>
      <c r="L794" s="171" t="s">
        <v>60</v>
      </c>
      <c r="M794" s="6" t="s">
        <v>75</v>
      </c>
      <c r="N794" s="6" t="s">
        <v>77</v>
      </c>
      <c r="O794" s="6" t="s">
        <v>77</v>
      </c>
      <c r="P794" s="10" t="s">
        <v>79</v>
      </c>
      <c r="Q794" s="12">
        <v>131022</v>
      </c>
      <c r="R794" s="6" t="s">
        <v>75</v>
      </c>
      <c r="S794" s="6" t="s">
        <v>77</v>
      </c>
      <c r="T794" s="6" t="s">
        <v>77</v>
      </c>
      <c r="U794" s="10" t="s">
        <v>79</v>
      </c>
      <c r="V794" s="172" t="s">
        <v>741</v>
      </c>
      <c r="W794" s="175">
        <v>42598</v>
      </c>
      <c r="X794" s="178">
        <v>112950</v>
      </c>
      <c r="Y794" s="178">
        <v>131022</v>
      </c>
      <c r="Z794" s="181" t="s">
        <v>67</v>
      </c>
      <c r="AA794" s="181" t="s">
        <v>68</v>
      </c>
      <c r="AB794" s="181" t="s">
        <v>69</v>
      </c>
      <c r="AC794" s="181" t="s">
        <v>70</v>
      </c>
      <c r="AD794" s="181" t="s">
        <v>219</v>
      </c>
      <c r="AE794" s="181" t="s">
        <v>71</v>
      </c>
      <c r="AF794" s="184">
        <v>42598</v>
      </c>
      <c r="AG794" s="184">
        <v>42614</v>
      </c>
      <c r="AH794" s="149" t="s">
        <v>57</v>
      </c>
      <c r="AI794" s="149" t="s">
        <v>72</v>
      </c>
      <c r="AJ794" s="149" t="s">
        <v>73</v>
      </c>
      <c r="AK794" s="149" t="s">
        <v>72</v>
      </c>
      <c r="AL794" s="149" t="s">
        <v>72</v>
      </c>
      <c r="AM794" s="149" t="s">
        <v>72</v>
      </c>
      <c r="AN794" s="149" t="s">
        <v>72</v>
      </c>
      <c r="AO794" s="149" t="s">
        <v>74</v>
      </c>
      <c r="AP794" s="149" t="s">
        <v>74</v>
      </c>
      <c r="AQ794" s="149" t="s">
        <v>74</v>
      </c>
      <c r="AR794" s="149" t="s">
        <v>74</v>
      </c>
      <c r="AS794" s="149" t="s">
        <v>74</v>
      </c>
      <c r="AT794" s="149" t="s">
        <v>74</v>
      </c>
      <c r="AU794" s="149" t="s">
        <v>74</v>
      </c>
      <c r="AV794" s="149" t="s">
        <v>74</v>
      </c>
      <c r="AW794" s="149" t="s">
        <v>74</v>
      </c>
    </row>
    <row r="795" spans="1:49" ht="13.15" customHeight="1" x14ac:dyDescent="0.25">
      <c r="A795" s="150"/>
      <c r="B795" s="150"/>
      <c r="C795" s="150"/>
      <c r="D795" s="150"/>
      <c r="E795" s="150"/>
      <c r="F795" s="150"/>
      <c r="G795" s="150"/>
      <c r="H795" s="150"/>
      <c r="I795" s="150"/>
      <c r="J795" s="150"/>
      <c r="K795" s="171"/>
      <c r="L795" s="171"/>
      <c r="M795" s="6" t="s">
        <v>75</v>
      </c>
      <c r="N795" s="6" t="s">
        <v>77</v>
      </c>
      <c r="O795" s="6" t="s">
        <v>77</v>
      </c>
      <c r="P795" s="10" t="s">
        <v>742</v>
      </c>
      <c r="Q795" s="12">
        <v>138330</v>
      </c>
      <c r="R795" s="6" t="s">
        <v>77</v>
      </c>
      <c r="S795" s="6" t="s">
        <v>77</v>
      </c>
      <c r="T795" s="6" t="s">
        <v>77</v>
      </c>
      <c r="U795" s="10" t="s">
        <v>64</v>
      </c>
      <c r="V795" s="173"/>
      <c r="W795" s="176"/>
      <c r="X795" s="179"/>
      <c r="Y795" s="179"/>
      <c r="Z795" s="182"/>
      <c r="AA795" s="182"/>
      <c r="AB795" s="182"/>
      <c r="AC795" s="182"/>
      <c r="AD795" s="182"/>
      <c r="AE795" s="182"/>
      <c r="AF795" s="185"/>
      <c r="AG795" s="185"/>
      <c r="AH795" s="150"/>
      <c r="AI795" s="150"/>
      <c r="AJ795" s="150"/>
      <c r="AK795" s="150"/>
      <c r="AL795" s="150"/>
      <c r="AM795" s="150"/>
      <c r="AN795" s="150"/>
      <c r="AO795" s="150"/>
      <c r="AP795" s="150"/>
      <c r="AQ795" s="150"/>
      <c r="AR795" s="150"/>
      <c r="AS795" s="150"/>
      <c r="AT795" s="150"/>
      <c r="AU795" s="150"/>
      <c r="AV795" s="150"/>
      <c r="AW795" s="150"/>
    </row>
    <row r="796" spans="1:49" ht="13.15" customHeight="1" x14ac:dyDescent="0.25">
      <c r="A796" s="150"/>
      <c r="B796" s="150"/>
      <c r="C796" s="150"/>
      <c r="D796" s="150"/>
      <c r="E796" s="150"/>
      <c r="F796" s="150"/>
      <c r="G796" s="150"/>
      <c r="H796" s="150"/>
      <c r="I796" s="150"/>
      <c r="J796" s="150"/>
      <c r="K796" s="171"/>
      <c r="L796" s="171"/>
      <c r="M796" s="6" t="s">
        <v>75</v>
      </c>
      <c r="N796" s="6" t="s">
        <v>77</v>
      </c>
      <c r="O796" s="6" t="s">
        <v>77</v>
      </c>
      <c r="P796" s="10" t="s">
        <v>255</v>
      </c>
      <c r="Q796" s="12">
        <v>138852</v>
      </c>
      <c r="R796" s="6" t="s">
        <v>77</v>
      </c>
      <c r="S796" s="6" t="s">
        <v>77</v>
      </c>
      <c r="T796" s="6" t="s">
        <v>77</v>
      </c>
      <c r="U796" s="10" t="s">
        <v>64</v>
      </c>
      <c r="V796" s="173"/>
      <c r="W796" s="176"/>
      <c r="X796" s="179"/>
      <c r="Y796" s="179"/>
      <c r="Z796" s="182"/>
      <c r="AA796" s="182"/>
      <c r="AB796" s="182"/>
      <c r="AC796" s="182"/>
      <c r="AD796" s="182"/>
      <c r="AE796" s="182"/>
      <c r="AF796" s="185"/>
      <c r="AG796" s="185"/>
      <c r="AH796" s="150"/>
      <c r="AI796" s="150"/>
      <c r="AJ796" s="150"/>
      <c r="AK796" s="150"/>
      <c r="AL796" s="150"/>
      <c r="AM796" s="150"/>
      <c r="AN796" s="150"/>
      <c r="AO796" s="150"/>
      <c r="AP796" s="150"/>
      <c r="AQ796" s="150"/>
      <c r="AR796" s="150"/>
      <c r="AS796" s="150"/>
      <c r="AT796" s="150"/>
      <c r="AU796" s="150"/>
      <c r="AV796" s="150"/>
      <c r="AW796" s="150"/>
    </row>
    <row r="797" spans="1:49" ht="13.15" customHeight="1" x14ac:dyDescent="0.25">
      <c r="A797" s="151"/>
      <c r="B797" s="151"/>
      <c r="C797" s="151"/>
      <c r="D797" s="151"/>
      <c r="E797" s="151"/>
      <c r="F797" s="151"/>
      <c r="G797" s="151"/>
      <c r="H797" s="151"/>
      <c r="I797" s="151"/>
      <c r="J797" s="151"/>
      <c r="K797" s="171"/>
      <c r="L797" s="171"/>
      <c r="M797" s="6" t="s">
        <v>75</v>
      </c>
      <c r="N797" s="6" t="s">
        <v>77</v>
      </c>
      <c r="O797" s="6" t="s">
        <v>77</v>
      </c>
      <c r="P797" s="10" t="s">
        <v>64</v>
      </c>
      <c r="Q797" s="6" t="s">
        <v>77</v>
      </c>
      <c r="R797" s="6" t="s">
        <v>77</v>
      </c>
      <c r="S797" s="6" t="s">
        <v>77</v>
      </c>
      <c r="T797" s="6" t="s">
        <v>77</v>
      </c>
      <c r="U797" s="10" t="s">
        <v>64</v>
      </c>
      <c r="V797" s="174"/>
      <c r="W797" s="177"/>
      <c r="X797" s="180"/>
      <c r="Y797" s="180"/>
      <c r="Z797" s="183"/>
      <c r="AA797" s="183"/>
      <c r="AB797" s="183"/>
      <c r="AC797" s="183"/>
      <c r="AD797" s="183"/>
      <c r="AE797" s="183"/>
      <c r="AF797" s="186"/>
      <c r="AG797" s="186"/>
      <c r="AH797" s="151"/>
      <c r="AI797" s="151"/>
      <c r="AJ797" s="151"/>
      <c r="AK797" s="151"/>
      <c r="AL797" s="151"/>
      <c r="AM797" s="151"/>
      <c r="AN797" s="151"/>
      <c r="AO797" s="151"/>
      <c r="AP797" s="151"/>
      <c r="AQ797" s="151"/>
      <c r="AR797" s="151"/>
      <c r="AS797" s="151"/>
      <c r="AT797" s="151"/>
      <c r="AU797" s="151"/>
      <c r="AV797" s="151"/>
      <c r="AW797" s="151"/>
    </row>
    <row r="798" spans="1:49" ht="26.45" customHeight="1" x14ac:dyDescent="0.25">
      <c r="A798" s="149" t="s">
        <v>134</v>
      </c>
      <c r="B798" s="149" t="s">
        <v>676</v>
      </c>
      <c r="C798" s="149">
        <v>2016</v>
      </c>
      <c r="D798" s="149" t="s">
        <v>713</v>
      </c>
      <c r="E798" s="149">
        <v>403</v>
      </c>
      <c r="F798" s="149" t="s">
        <v>438</v>
      </c>
      <c r="G798" s="149" t="s">
        <v>57</v>
      </c>
      <c r="H798" s="149" t="s">
        <v>58</v>
      </c>
      <c r="I798" s="149" t="s">
        <v>58</v>
      </c>
      <c r="J798" s="149" t="s">
        <v>743</v>
      </c>
      <c r="K798" s="171" t="s">
        <v>93</v>
      </c>
      <c r="L798" s="171" t="s">
        <v>93</v>
      </c>
      <c r="M798" s="6" t="s">
        <v>75</v>
      </c>
      <c r="N798" s="6" t="s">
        <v>77</v>
      </c>
      <c r="O798" s="6" t="s">
        <v>77</v>
      </c>
      <c r="P798" s="10" t="s">
        <v>744</v>
      </c>
      <c r="Q798" s="12">
        <v>1531200</v>
      </c>
      <c r="R798" s="6" t="s">
        <v>77</v>
      </c>
      <c r="S798" s="6" t="s">
        <v>77</v>
      </c>
      <c r="T798" s="6" t="s">
        <v>77</v>
      </c>
      <c r="U798" s="10" t="s">
        <v>744</v>
      </c>
      <c r="V798" s="56" t="s">
        <v>745</v>
      </c>
      <c r="W798" s="175">
        <v>42591</v>
      </c>
      <c r="X798" s="178">
        <v>1320000</v>
      </c>
      <c r="Y798" s="178">
        <v>1531200</v>
      </c>
      <c r="Z798" s="181" t="s">
        <v>67</v>
      </c>
      <c r="AA798" s="181" t="s">
        <v>68</v>
      </c>
      <c r="AB798" s="181" t="s">
        <v>69</v>
      </c>
      <c r="AC798" s="181" t="s">
        <v>70</v>
      </c>
      <c r="AD798" s="181" t="s">
        <v>746</v>
      </c>
      <c r="AE798" s="181" t="s">
        <v>71</v>
      </c>
      <c r="AF798" s="184">
        <v>42591</v>
      </c>
      <c r="AG798" s="184">
        <v>42601</v>
      </c>
      <c r="AH798" s="149" t="s">
        <v>57</v>
      </c>
      <c r="AI798" s="149" t="s">
        <v>72</v>
      </c>
      <c r="AJ798" s="149" t="s">
        <v>73</v>
      </c>
      <c r="AK798" s="149" t="s">
        <v>72</v>
      </c>
      <c r="AL798" s="149" t="s">
        <v>72</v>
      </c>
      <c r="AM798" s="149" t="s">
        <v>72</v>
      </c>
      <c r="AN798" s="149" t="s">
        <v>72</v>
      </c>
      <c r="AO798" s="149" t="s">
        <v>74</v>
      </c>
      <c r="AP798" s="149" t="s">
        <v>74</v>
      </c>
      <c r="AQ798" s="149" t="s">
        <v>74</v>
      </c>
      <c r="AR798" s="149" t="s">
        <v>74</v>
      </c>
      <c r="AS798" s="149" t="s">
        <v>74</v>
      </c>
      <c r="AT798" s="149" t="s">
        <v>74</v>
      </c>
      <c r="AU798" s="149" t="s">
        <v>74</v>
      </c>
      <c r="AV798" s="149" t="s">
        <v>74</v>
      </c>
      <c r="AW798" s="149" t="s">
        <v>74</v>
      </c>
    </row>
    <row r="799" spans="1:49" ht="13.15" customHeight="1" x14ac:dyDescent="0.25">
      <c r="A799" s="150"/>
      <c r="B799" s="150"/>
      <c r="C799" s="150"/>
      <c r="D799" s="150"/>
      <c r="E799" s="150"/>
      <c r="F799" s="150"/>
      <c r="G799" s="150"/>
      <c r="H799" s="150"/>
      <c r="I799" s="150"/>
      <c r="J799" s="150"/>
      <c r="K799" s="171"/>
      <c r="L799" s="171"/>
      <c r="M799" s="6" t="s">
        <v>75</v>
      </c>
      <c r="N799" s="6" t="s">
        <v>77</v>
      </c>
      <c r="O799" s="6" t="s">
        <v>77</v>
      </c>
      <c r="P799" s="10" t="s">
        <v>64</v>
      </c>
      <c r="Q799" s="6" t="s">
        <v>77</v>
      </c>
      <c r="R799" s="6" t="s">
        <v>77</v>
      </c>
      <c r="S799" s="6" t="s">
        <v>77</v>
      </c>
      <c r="T799" s="6" t="s">
        <v>77</v>
      </c>
      <c r="U799" s="10" t="s">
        <v>64</v>
      </c>
      <c r="V799" s="140"/>
      <c r="W799" s="176"/>
      <c r="X799" s="179"/>
      <c r="Y799" s="179"/>
      <c r="Z799" s="182"/>
      <c r="AA799" s="182"/>
      <c r="AB799" s="182"/>
      <c r="AC799" s="182"/>
      <c r="AD799" s="182"/>
      <c r="AE799" s="182"/>
      <c r="AF799" s="185"/>
      <c r="AG799" s="185"/>
      <c r="AH799" s="150"/>
      <c r="AI799" s="150"/>
      <c r="AJ799" s="150"/>
      <c r="AK799" s="150"/>
      <c r="AL799" s="150"/>
      <c r="AM799" s="150"/>
      <c r="AN799" s="150"/>
      <c r="AO799" s="150"/>
      <c r="AP799" s="150"/>
      <c r="AQ799" s="150"/>
      <c r="AR799" s="150"/>
      <c r="AS799" s="150"/>
      <c r="AT799" s="150"/>
      <c r="AU799" s="150"/>
      <c r="AV799" s="150"/>
      <c r="AW799" s="150"/>
    </row>
    <row r="800" spans="1:49" ht="13.15" customHeight="1" x14ac:dyDescent="0.25">
      <c r="A800" s="150"/>
      <c r="B800" s="150"/>
      <c r="C800" s="150"/>
      <c r="D800" s="150"/>
      <c r="E800" s="150"/>
      <c r="F800" s="150"/>
      <c r="G800" s="150"/>
      <c r="H800" s="150"/>
      <c r="I800" s="150"/>
      <c r="J800" s="150"/>
      <c r="K800" s="171"/>
      <c r="L800" s="171"/>
      <c r="M800" s="6" t="s">
        <v>75</v>
      </c>
      <c r="N800" s="6" t="s">
        <v>77</v>
      </c>
      <c r="O800" s="6" t="s">
        <v>77</v>
      </c>
      <c r="P800" s="10" t="s">
        <v>64</v>
      </c>
      <c r="Q800" s="6" t="s">
        <v>77</v>
      </c>
      <c r="R800" s="6" t="s">
        <v>77</v>
      </c>
      <c r="S800" s="6" t="s">
        <v>77</v>
      </c>
      <c r="T800" s="6" t="s">
        <v>77</v>
      </c>
      <c r="U800" s="10" t="s">
        <v>64</v>
      </c>
      <c r="V800" s="140"/>
      <c r="W800" s="176"/>
      <c r="X800" s="179"/>
      <c r="Y800" s="179"/>
      <c r="Z800" s="182"/>
      <c r="AA800" s="182"/>
      <c r="AB800" s="182"/>
      <c r="AC800" s="182"/>
      <c r="AD800" s="182"/>
      <c r="AE800" s="182"/>
      <c r="AF800" s="185"/>
      <c r="AG800" s="185"/>
      <c r="AH800" s="150"/>
      <c r="AI800" s="150"/>
      <c r="AJ800" s="150"/>
      <c r="AK800" s="150"/>
      <c r="AL800" s="150"/>
      <c r="AM800" s="150"/>
      <c r="AN800" s="150"/>
      <c r="AO800" s="150"/>
      <c r="AP800" s="150"/>
      <c r="AQ800" s="150"/>
      <c r="AR800" s="150"/>
      <c r="AS800" s="150"/>
      <c r="AT800" s="150"/>
      <c r="AU800" s="150"/>
      <c r="AV800" s="150"/>
      <c r="AW800" s="150"/>
    </row>
    <row r="801" spans="1:49" ht="13.15" customHeight="1" x14ac:dyDescent="0.25">
      <c r="A801" s="151"/>
      <c r="B801" s="151"/>
      <c r="C801" s="151"/>
      <c r="D801" s="151"/>
      <c r="E801" s="151"/>
      <c r="F801" s="151"/>
      <c r="G801" s="151"/>
      <c r="H801" s="151"/>
      <c r="I801" s="151"/>
      <c r="J801" s="151"/>
      <c r="K801" s="171"/>
      <c r="L801" s="171"/>
      <c r="M801" s="6" t="s">
        <v>75</v>
      </c>
      <c r="N801" s="6" t="s">
        <v>77</v>
      </c>
      <c r="O801" s="6" t="s">
        <v>77</v>
      </c>
      <c r="P801" s="10" t="s">
        <v>64</v>
      </c>
      <c r="Q801" s="6" t="s">
        <v>77</v>
      </c>
      <c r="R801" s="6" t="s">
        <v>77</v>
      </c>
      <c r="S801" s="6" t="s">
        <v>77</v>
      </c>
      <c r="T801" s="6" t="s">
        <v>77</v>
      </c>
      <c r="U801" s="10" t="s">
        <v>64</v>
      </c>
      <c r="V801" s="141"/>
      <c r="W801" s="177"/>
      <c r="X801" s="180"/>
      <c r="Y801" s="180"/>
      <c r="Z801" s="183"/>
      <c r="AA801" s="183"/>
      <c r="AB801" s="183"/>
      <c r="AC801" s="183"/>
      <c r="AD801" s="183"/>
      <c r="AE801" s="183"/>
      <c r="AF801" s="186"/>
      <c r="AG801" s="186"/>
      <c r="AH801" s="151"/>
      <c r="AI801" s="151"/>
      <c r="AJ801" s="151"/>
      <c r="AK801" s="151"/>
      <c r="AL801" s="151"/>
      <c r="AM801" s="151"/>
      <c r="AN801" s="151"/>
      <c r="AO801" s="151"/>
      <c r="AP801" s="151"/>
      <c r="AQ801" s="151"/>
      <c r="AR801" s="151"/>
      <c r="AS801" s="151"/>
      <c r="AT801" s="151"/>
      <c r="AU801" s="151"/>
      <c r="AV801" s="151"/>
      <c r="AW801" s="151"/>
    </row>
    <row r="802" spans="1:49" ht="26.45" customHeight="1" x14ac:dyDescent="0.25">
      <c r="A802" s="149" t="s">
        <v>134</v>
      </c>
      <c r="B802" s="149" t="s">
        <v>747</v>
      </c>
      <c r="C802" s="149">
        <v>2016</v>
      </c>
      <c r="D802" s="149" t="s">
        <v>713</v>
      </c>
      <c r="E802" s="149">
        <v>404</v>
      </c>
      <c r="F802" s="149" t="s">
        <v>438</v>
      </c>
      <c r="G802" s="149" t="s">
        <v>57</v>
      </c>
      <c r="H802" s="149" t="s">
        <v>58</v>
      </c>
      <c r="I802" s="149" t="s">
        <v>58</v>
      </c>
      <c r="J802" s="149" t="s">
        <v>748</v>
      </c>
      <c r="K802" s="171" t="s">
        <v>93</v>
      </c>
      <c r="L802" s="171" t="s">
        <v>93</v>
      </c>
      <c r="M802" s="6" t="s">
        <v>75</v>
      </c>
      <c r="N802" s="6" t="s">
        <v>77</v>
      </c>
      <c r="O802" s="6" t="s">
        <v>77</v>
      </c>
      <c r="P802" s="10" t="s">
        <v>749</v>
      </c>
      <c r="Q802" s="12">
        <v>522000</v>
      </c>
      <c r="R802" s="6" t="s">
        <v>77</v>
      </c>
      <c r="S802" s="6" t="s">
        <v>77</v>
      </c>
      <c r="T802" s="6" t="s">
        <v>77</v>
      </c>
      <c r="U802" s="10" t="s">
        <v>749</v>
      </c>
      <c r="V802" s="56" t="s">
        <v>1302</v>
      </c>
      <c r="W802" s="175">
        <v>42597</v>
      </c>
      <c r="X802" s="178">
        <v>450000</v>
      </c>
      <c r="Y802" s="178">
        <v>522000</v>
      </c>
      <c r="Z802" s="181" t="s">
        <v>67</v>
      </c>
      <c r="AA802" s="181" t="s">
        <v>68</v>
      </c>
      <c r="AB802" s="181" t="s">
        <v>69</v>
      </c>
      <c r="AC802" s="181" t="s">
        <v>70</v>
      </c>
      <c r="AD802" s="181" t="s">
        <v>748</v>
      </c>
      <c r="AE802" s="181" t="s">
        <v>71</v>
      </c>
      <c r="AF802" s="184">
        <v>42597</v>
      </c>
      <c r="AG802" s="184">
        <v>42607</v>
      </c>
      <c r="AH802" s="149" t="s">
        <v>57</v>
      </c>
      <c r="AI802" s="149" t="s">
        <v>72</v>
      </c>
      <c r="AJ802" s="149" t="s">
        <v>73</v>
      </c>
      <c r="AK802" s="149" t="s">
        <v>72</v>
      </c>
      <c r="AL802" s="149" t="s">
        <v>72</v>
      </c>
      <c r="AM802" s="149" t="s">
        <v>72</v>
      </c>
      <c r="AN802" s="149" t="s">
        <v>72</v>
      </c>
      <c r="AO802" s="149" t="s">
        <v>74</v>
      </c>
      <c r="AP802" s="149" t="s">
        <v>74</v>
      </c>
      <c r="AQ802" s="149" t="s">
        <v>74</v>
      </c>
      <c r="AR802" s="149" t="s">
        <v>74</v>
      </c>
      <c r="AS802" s="149" t="s">
        <v>74</v>
      </c>
      <c r="AT802" s="149" t="s">
        <v>74</v>
      </c>
      <c r="AU802" s="149" t="s">
        <v>74</v>
      </c>
      <c r="AV802" s="149" t="s">
        <v>74</v>
      </c>
      <c r="AW802" s="149" t="s">
        <v>74</v>
      </c>
    </row>
    <row r="803" spans="1:49" ht="13.15" customHeight="1" x14ac:dyDescent="0.25">
      <c r="A803" s="150"/>
      <c r="B803" s="150"/>
      <c r="C803" s="150"/>
      <c r="D803" s="150"/>
      <c r="E803" s="150"/>
      <c r="F803" s="150"/>
      <c r="G803" s="150"/>
      <c r="H803" s="150"/>
      <c r="I803" s="150"/>
      <c r="J803" s="150"/>
      <c r="K803" s="171"/>
      <c r="L803" s="171"/>
      <c r="M803" s="6" t="s">
        <v>75</v>
      </c>
      <c r="N803" s="6" t="s">
        <v>77</v>
      </c>
      <c r="O803" s="6" t="s">
        <v>77</v>
      </c>
      <c r="P803" s="10" t="s">
        <v>64</v>
      </c>
      <c r="Q803" s="6" t="s">
        <v>77</v>
      </c>
      <c r="R803" s="6" t="s">
        <v>77</v>
      </c>
      <c r="S803" s="6" t="s">
        <v>77</v>
      </c>
      <c r="T803" s="6" t="s">
        <v>77</v>
      </c>
      <c r="U803" s="10" t="s">
        <v>64</v>
      </c>
      <c r="V803" s="140"/>
      <c r="W803" s="176"/>
      <c r="X803" s="179"/>
      <c r="Y803" s="179"/>
      <c r="Z803" s="182"/>
      <c r="AA803" s="182"/>
      <c r="AB803" s="182"/>
      <c r="AC803" s="182"/>
      <c r="AD803" s="182"/>
      <c r="AE803" s="182"/>
      <c r="AF803" s="185"/>
      <c r="AG803" s="185"/>
      <c r="AH803" s="150"/>
      <c r="AI803" s="150"/>
      <c r="AJ803" s="150"/>
      <c r="AK803" s="150"/>
      <c r="AL803" s="150"/>
      <c r="AM803" s="150"/>
      <c r="AN803" s="150"/>
      <c r="AO803" s="150"/>
      <c r="AP803" s="150"/>
      <c r="AQ803" s="150"/>
      <c r="AR803" s="150"/>
      <c r="AS803" s="150"/>
      <c r="AT803" s="150"/>
      <c r="AU803" s="150"/>
      <c r="AV803" s="150"/>
      <c r="AW803" s="150"/>
    </row>
    <row r="804" spans="1:49" ht="13.15" customHeight="1" x14ac:dyDescent="0.25">
      <c r="A804" s="150"/>
      <c r="B804" s="150"/>
      <c r="C804" s="150"/>
      <c r="D804" s="150"/>
      <c r="E804" s="150"/>
      <c r="F804" s="150"/>
      <c r="G804" s="150"/>
      <c r="H804" s="150"/>
      <c r="I804" s="150"/>
      <c r="J804" s="150"/>
      <c r="K804" s="171"/>
      <c r="L804" s="171"/>
      <c r="M804" s="6" t="s">
        <v>75</v>
      </c>
      <c r="N804" s="6" t="s">
        <v>77</v>
      </c>
      <c r="O804" s="6" t="s">
        <v>77</v>
      </c>
      <c r="P804" s="10" t="s">
        <v>64</v>
      </c>
      <c r="Q804" s="6" t="s">
        <v>77</v>
      </c>
      <c r="R804" s="6" t="s">
        <v>77</v>
      </c>
      <c r="S804" s="6" t="s">
        <v>77</v>
      </c>
      <c r="T804" s="6" t="s">
        <v>77</v>
      </c>
      <c r="U804" s="10" t="s">
        <v>64</v>
      </c>
      <c r="V804" s="140"/>
      <c r="W804" s="176"/>
      <c r="X804" s="179"/>
      <c r="Y804" s="179"/>
      <c r="Z804" s="182"/>
      <c r="AA804" s="182"/>
      <c r="AB804" s="182"/>
      <c r="AC804" s="182"/>
      <c r="AD804" s="182"/>
      <c r="AE804" s="182"/>
      <c r="AF804" s="185"/>
      <c r="AG804" s="185"/>
      <c r="AH804" s="150"/>
      <c r="AI804" s="150"/>
      <c r="AJ804" s="150"/>
      <c r="AK804" s="150"/>
      <c r="AL804" s="150"/>
      <c r="AM804" s="150"/>
      <c r="AN804" s="150"/>
      <c r="AO804" s="150"/>
      <c r="AP804" s="150"/>
      <c r="AQ804" s="150"/>
      <c r="AR804" s="150"/>
      <c r="AS804" s="150"/>
      <c r="AT804" s="150"/>
      <c r="AU804" s="150"/>
      <c r="AV804" s="150"/>
      <c r="AW804" s="150"/>
    </row>
    <row r="805" spans="1:49" ht="13.15" customHeight="1" x14ac:dyDescent="0.25">
      <c r="A805" s="151"/>
      <c r="B805" s="151"/>
      <c r="C805" s="151"/>
      <c r="D805" s="151"/>
      <c r="E805" s="151"/>
      <c r="F805" s="151"/>
      <c r="G805" s="151"/>
      <c r="H805" s="151"/>
      <c r="I805" s="151"/>
      <c r="J805" s="151"/>
      <c r="K805" s="171"/>
      <c r="L805" s="171"/>
      <c r="M805" s="6" t="s">
        <v>75</v>
      </c>
      <c r="N805" s="6" t="s">
        <v>77</v>
      </c>
      <c r="O805" s="6" t="s">
        <v>77</v>
      </c>
      <c r="P805" s="10" t="s">
        <v>64</v>
      </c>
      <c r="Q805" s="6" t="s">
        <v>77</v>
      </c>
      <c r="R805" s="6" t="s">
        <v>77</v>
      </c>
      <c r="S805" s="6" t="s">
        <v>77</v>
      </c>
      <c r="T805" s="6" t="s">
        <v>77</v>
      </c>
      <c r="U805" s="10" t="s">
        <v>64</v>
      </c>
      <c r="V805" s="141"/>
      <c r="W805" s="177"/>
      <c r="X805" s="180"/>
      <c r="Y805" s="180"/>
      <c r="Z805" s="183"/>
      <c r="AA805" s="183"/>
      <c r="AB805" s="183"/>
      <c r="AC805" s="183"/>
      <c r="AD805" s="183"/>
      <c r="AE805" s="183"/>
      <c r="AF805" s="186"/>
      <c r="AG805" s="186"/>
      <c r="AH805" s="151"/>
      <c r="AI805" s="151"/>
      <c r="AJ805" s="151"/>
      <c r="AK805" s="151"/>
      <c r="AL805" s="151"/>
      <c r="AM805" s="151"/>
      <c r="AN805" s="151"/>
      <c r="AO805" s="151"/>
      <c r="AP805" s="151"/>
      <c r="AQ805" s="151"/>
      <c r="AR805" s="151"/>
      <c r="AS805" s="151"/>
      <c r="AT805" s="151"/>
      <c r="AU805" s="151"/>
      <c r="AV805" s="151"/>
      <c r="AW805" s="151"/>
    </row>
    <row r="806" spans="1:49" ht="13.15" customHeight="1" x14ac:dyDescent="0.25">
      <c r="A806" s="149" t="s">
        <v>134</v>
      </c>
      <c r="B806" s="149" t="s">
        <v>747</v>
      </c>
      <c r="C806" s="149">
        <v>2016</v>
      </c>
      <c r="D806" s="149" t="s">
        <v>713</v>
      </c>
      <c r="E806" s="149">
        <v>405</v>
      </c>
      <c r="F806" s="149" t="s">
        <v>438</v>
      </c>
      <c r="G806" s="149" t="s">
        <v>57</v>
      </c>
      <c r="H806" s="149" t="s">
        <v>58</v>
      </c>
      <c r="I806" s="149" t="s">
        <v>58</v>
      </c>
      <c r="J806" s="149" t="s">
        <v>748</v>
      </c>
      <c r="K806" s="171" t="s">
        <v>93</v>
      </c>
      <c r="L806" s="171" t="s">
        <v>93</v>
      </c>
      <c r="M806" s="6" t="s">
        <v>75</v>
      </c>
      <c r="N806" s="6" t="s">
        <v>77</v>
      </c>
      <c r="O806" s="6" t="s">
        <v>77</v>
      </c>
      <c r="P806" s="10" t="s">
        <v>750</v>
      </c>
      <c r="Q806" s="12">
        <v>609000</v>
      </c>
      <c r="R806" s="6" t="s">
        <v>77</v>
      </c>
      <c r="S806" s="6" t="s">
        <v>77</v>
      </c>
      <c r="T806" s="6" t="s">
        <v>77</v>
      </c>
      <c r="U806" s="10" t="s">
        <v>750</v>
      </c>
      <c r="V806" s="56" t="s">
        <v>751</v>
      </c>
      <c r="W806" s="175">
        <v>42598</v>
      </c>
      <c r="X806" s="178">
        <v>525000</v>
      </c>
      <c r="Y806" s="178">
        <v>609000</v>
      </c>
      <c r="Z806" s="181" t="s">
        <v>67</v>
      </c>
      <c r="AA806" s="181" t="s">
        <v>68</v>
      </c>
      <c r="AB806" s="181" t="s">
        <v>69</v>
      </c>
      <c r="AC806" s="181" t="s">
        <v>70</v>
      </c>
      <c r="AD806" s="181" t="s">
        <v>748</v>
      </c>
      <c r="AE806" s="181" t="s">
        <v>71</v>
      </c>
      <c r="AF806" s="184">
        <v>42598</v>
      </c>
      <c r="AG806" s="184">
        <v>42608</v>
      </c>
      <c r="AH806" s="149" t="s">
        <v>57</v>
      </c>
      <c r="AI806" s="149" t="s">
        <v>72</v>
      </c>
      <c r="AJ806" s="149" t="s">
        <v>73</v>
      </c>
      <c r="AK806" s="149" t="s">
        <v>72</v>
      </c>
      <c r="AL806" s="149" t="s">
        <v>72</v>
      </c>
      <c r="AM806" s="149" t="s">
        <v>72</v>
      </c>
      <c r="AN806" s="149" t="s">
        <v>72</v>
      </c>
      <c r="AO806" s="149" t="s">
        <v>74</v>
      </c>
      <c r="AP806" s="149" t="s">
        <v>74</v>
      </c>
      <c r="AQ806" s="149" t="s">
        <v>74</v>
      </c>
      <c r="AR806" s="149" t="s">
        <v>74</v>
      </c>
      <c r="AS806" s="149" t="s">
        <v>74</v>
      </c>
      <c r="AT806" s="149" t="s">
        <v>74</v>
      </c>
      <c r="AU806" s="149" t="s">
        <v>74</v>
      </c>
      <c r="AV806" s="149" t="s">
        <v>74</v>
      </c>
      <c r="AW806" s="149" t="s">
        <v>74</v>
      </c>
    </row>
    <row r="807" spans="1:49" ht="13.15" customHeight="1" x14ac:dyDescent="0.25">
      <c r="A807" s="150"/>
      <c r="B807" s="150"/>
      <c r="C807" s="150"/>
      <c r="D807" s="150"/>
      <c r="E807" s="150"/>
      <c r="F807" s="150"/>
      <c r="G807" s="150"/>
      <c r="H807" s="150"/>
      <c r="I807" s="150"/>
      <c r="J807" s="150"/>
      <c r="K807" s="171"/>
      <c r="L807" s="171"/>
      <c r="M807" s="6" t="s">
        <v>75</v>
      </c>
      <c r="N807" s="6" t="s">
        <v>77</v>
      </c>
      <c r="O807" s="6" t="s">
        <v>77</v>
      </c>
      <c r="P807" s="10" t="s">
        <v>64</v>
      </c>
      <c r="Q807" s="6" t="s">
        <v>77</v>
      </c>
      <c r="R807" s="6" t="s">
        <v>77</v>
      </c>
      <c r="S807" s="6" t="s">
        <v>77</v>
      </c>
      <c r="T807" s="6" t="s">
        <v>77</v>
      </c>
      <c r="U807" s="10" t="s">
        <v>64</v>
      </c>
      <c r="V807" s="140"/>
      <c r="W807" s="176"/>
      <c r="X807" s="179"/>
      <c r="Y807" s="179"/>
      <c r="Z807" s="182"/>
      <c r="AA807" s="182"/>
      <c r="AB807" s="182"/>
      <c r="AC807" s="182"/>
      <c r="AD807" s="182"/>
      <c r="AE807" s="182"/>
      <c r="AF807" s="185"/>
      <c r="AG807" s="185"/>
      <c r="AH807" s="150"/>
      <c r="AI807" s="150"/>
      <c r="AJ807" s="150"/>
      <c r="AK807" s="150"/>
      <c r="AL807" s="150"/>
      <c r="AM807" s="150"/>
      <c r="AN807" s="150"/>
      <c r="AO807" s="150"/>
      <c r="AP807" s="150"/>
      <c r="AQ807" s="150"/>
      <c r="AR807" s="150"/>
      <c r="AS807" s="150"/>
      <c r="AT807" s="150"/>
      <c r="AU807" s="150"/>
      <c r="AV807" s="150"/>
      <c r="AW807" s="150"/>
    </row>
    <row r="808" spans="1:49" ht="13.15" customHeight="1" x14ac:dyDescent="0.25">
      <c r="A808" s="150"/>
      <c r="B808" s="150"/>
      <c r="C808" s="150"/>
      <c r="D808" s="150"/>
      <c r="E808" s="150"/>
      <c r="F808" s="150"/>
      <c r="G808" s="150"/>
      <c r="H808" s="150"/>
      <c r="I808" s="150"/>
      <c r="J808" s="150"/>
      <c r="K808" s="171"/>
      <c r="L808" s="171"/>
      <c r="M808" s="6" t="s">
        <v>75</v>
      </c>
      <c r="N808" s="6" t="s">
        <v>77</v>
      </c>
      <c r="O808" s="6" t="s">
        <v>77</v>
      </c>
      <c r="P808" s="10" t="s">
        <v>64</v>
      </c>
      <c r="Q808" s="6" t="s">
        <v>77</v>
      </c>
      <c r="R808" s="6" t="s">
        <v>77</v>
      </c>
      <c r="S808" s="6" t="s">
        <v>77</v>
      </c>
      <c r="T808" s="6" t="s">
        <v>77</v>
      </c>
      <c r="U808" s="10" t="s">
        <v>64</v>
      </c>
      <c r="V808" s="140"/>
      <c r="W808" s="176"/>
      <c r="X808" s="179"/>
      <c r="Y808" s="179"/>
      <c r="Z808" s="182"/>
      <c r="AA808" s="182"/>
      <c r="AB808" s="182"/>
      <c r="AC808" s="182"/>
      <c r="AD808" s="182"/>
      <c r="AE808" s="182"/>
      <c r="AF808" s="185"/>
      <c r="AG808" s="185"/>
      <c r="AH808" s="150"/>
      <c r="AI808" s="150"/>
      <c r="AJ808" s="150"/>
      <c r="AK808" s="150"/>
      <c r="AL808" s="150"/>
      <c r="AM808" s="150"/>
      <c r="AN808" s="150"/>
      <c r="AO808" s="150"/>
      <c r="AP808" s="150"/>
      <c r="AQ808" s="150"/>
      <c r="AR808" s="150"/>
      <c r="AS808" s="150"/>
      <c r="AT808" s="150"/>
      <c r="AU808" s="150"/>
      <c r="AV808" s="150"/>
      <c r="AW808" s="150"/>
    </row>
    <row r="809" spans="1:49" ht="13.15" customHeight="1" x14ac:dyDescent="0.25">
      <c r="A809" s="151"/>
      <c r="B809" s="151"/>
      <c r="C809" s="151"/>
      <c r="D809" s="151"/>
      <c r="E809" s="151"/>
      <c r="F809" s="151"/>
      <c r="G809" s="151"/>
      <c r="H809" s="151"/>
      <c r="I809" s="151"/>
      <c r="J809" s="151"/>
      <c r="K809" s="171"/>
      <c r="L809" s="171"/>
      <c r="M809" s="6" t="s">
        <v>75</v>
      </c>
      <c r="N809" s="6" t="s">
        <v>77</v>
      </c>
      <c r="O809" s="6" t="s">
        <v>77</v>
      </c>
      <c r="P809" s="10" t="s">
        <v>64</v>
      </c>
      <c r="Q809" s="6" t="s">
        <v>77</v>
      </c>
      <c r="R809" s="6" t="s">
        <v>77</v>
      </c>
      <c r="S809" s="6" t="s">
        <v>77</v>
      </c>
      <c r="T809" s="6" t="s">
        <v>77</v>
      </c>
      <c r="U809" s="10" t="s">
        <v>64</v>
      </c>
      <c r="V809" s="141"/>
      <c r="W809" s="177"/>
      <c r="X809" s="180"/>
      <c r="Y809" s="180"/>
      <c r="Z809" s="183"/>
      <c r="AA809" s="183"/>
      <c r="AB809" s="183"/>
      <c r="AC809" s="183"/>
      <c r="AD809" s="183"/>
      <c r="AE809" s="183"/>
      <c r="AF809" s="186"/>
      <c r="AG809" s="186"/>
      <c r="AH809" s="151"/>
      <c r="AI809" s="151"/>
      <c r="AJ809" s="151"/>
      <c r="AK809" s="151"/>
      <c r="AL809" s="151"/>
      <c r="AM809" s="151"/>
      <c r="AN809" s="151"/>
      <c r="AO809" s="151"/>
      <c r="AP809" s="151"/>
      <c r="AQ809" s="151"/>
      <c r="AR809" s="151"/>
      <c r="AS809" s="151"/>
      <c r="AT809" s="151"/>
      <c r="AU809" s="151"/>
      <c r="AV809" s="151"/>
      <c r="AW809" s="151"/>
    </row>
    <row r="810" spans="1:49" ht="26.45" customHeight="1" x14ac:dyDescent="0.25">
      <c r="A810" s="149" t="s">
        <v>134</v>
      </c>
      <c r="B810" s="149" t="s">
        <v>747</v>
      </c>
      <c r="C810" s="149">
        <v>2016</v>
      </c>
      <c r="D810" s="149" t="s">
        <v>713</v>
      </c>
      <c r="E810" s="149">
        <v>406</v>
      </c>
      <c r="F810" s="149" t="s">
        <v>438</v>
      </c>
      <c r="G810" s="149" t="s">
        <v>57</v>
      </c>
      <c r="H810" s="149" t="s">
        <v>58</v>
      </c>
      <c r="I810" s="149" t="s">
        <v>58</v>
      </c>
      <c r="J810" s="149" t="s">
        <v>748</v>
      </c>
      <c r="K810" s="171" t="s">
        <v>93</v>
      </c>
      <c r="L810" s="171" t="s">
        <v>93</v>
      </c>
      <c r="M810" s="6" t="s">
        <v>75</v>
      </c>
      <c r="N810" s="6" t="s">
        <v>77</v>
      </c>
      <c r="O810" s="6" t="s">
        <v>77</v>
      </c>
      <c r="P810" s="10" t="s">
        <v>749</v>
      </c>
      <c r="Q810" s="12">
        <v>638000</v>
      </c>
      <c r="R810" s="6" t="s">
        <v>77</v>
      </c>
      <c r="S810" s="6" t="s">
        <v>77</v>
      </c>
      <c r="T810" s="6" t="s">
        <v>77</v>
      </c>
      <c r="U810" s="10" t="s">
        <v>749</v>
      </c>
      <c r="V810" s="56" t="s">
        <v>752</v>
      </c>
      <c r="W810" s="175">
        <v>42599</v>
      </c>
      <c r="X810" s="178">
        <v>550000</v>
      </c>
      <c r="Y810" s="178">
        <v>638000</v>
      </c>
      <c r="Z810" s="181" t="s">
        <v>67</v>
      </c>
      <c r="AA810" s="181" t="s">
        <v>68</v>
      </c>
      <c r="AB810" s="181" t="s">
        <v>69</v>
      </c>
      <c r="AC810" s="181" t="s">
        <v>70</v>
      </c>
      <c r="AD810" s="181" t="s">
        <v>748</v>
      </c>
      <c r="AE810" s="181" t="s">
        <v>71</v>
      </c>
      <c r="AF810" s="184">
        <v>42599</v>
      </c>
      <c r="AG810" s="184">
        <v>42611</v>
      </c>
      <c r="AH810" s="149" t="s">
        <v>57</v>
      </c>
      <c r="AI810" s="149" t="s">
        <v>72</v>
      </c>
      <c r="AJ810" s="149" t="s">
        <v>73</v>
      </c>
      <c r="AK810" s="149" t="s">
        <v>72</v>
      </c>
      <c r="AL810" s="149" t="s">
        <v>72</v>
      </c>
      <c r="AM810" s="149" t="s">
        <v>72</v>
      </c>
      <c r="AN810" s="149" t="s">
        <v>72</v>
      </c>
      <c r="AO810" s="149" t="s">
        <v>74</v>
      </c>
      <c r="AP810" s="149" t="s">
        <v>74</v>
      </c>
      <c r="AQ810" s="149" t="s">
        <v>74</v>
      </c>
      <c r="AR810" s="149" t="s">
        <v>74</v>
      </c>
      <c r="AS810" s="149" t="s">
        <v>74</v>
      </c>
      <c r="AT810" s="149" t="s">
        <v>74</v>
      </c>
      <c r="AU810" s="149" t="s">
        <v>74</v>
      </c>
      <c r="AV810" s="149" t="s">
        <v>74</v>
      </c>
      <c r="AW810" s="149" t="s">
        <v>74</v>
      </c>
    </row>
    <row r="811" spans="1:49" ht="13.15" customHeight="1" x14ac:dyDescent="0.25">
      <c r="A811" s="150"/>
      <c r="B811" s="150"/>
      <c r="C811" s="150"/>
      <c r="D811" s="150"/>
      <c r="E811" s="150"/>
      <c r="F811" s="150"/>
      <c r="G811" s="150"/>
      <c r="H811" s="150"/>
      <c r="I811" s="150"/>
      <c r="J811" s="150"/>
      <c r="K811" s="171"/>
      <c r="L811" s="171"/>
      <c r="M811" s="6" t="s">
        <v>75</v>
      </c>
      <c r="N811" s="6" t="s">
        <v>77</v>
      </c>
      <c r="O811" s="6" t="s">
        <v>77</v>
      </c>
      <c r="P811" s="10" t="s">
        <v>64</v>
      </c>
      <c r="Q811" s="6" t="s">
        <v>77</v>
      </c>
      <c r="R811" s="6" t="s">
        <v>77</v>
      </c>
      <c r="S811" s="6" t="s">
        <v>77</v>
      </c>
      <c r="T811" s="6" t="s">
        <v>77</v>
      </c>
      <c r="U811" s="10" t="s">
        <v>64</v>
      </c>
      <c r="V811" s="140"/>
      <c r="W811" s="176"/>
      <c r="X811" s="179"/>
      <c r="Y811" s="179"/>
      <c r="Z811" s="182"/>
      <c r="AA811" s="182"/>
      <c r="AB811" s="182"/>
      <c r="AC811" s="182"/>
      <c r="AD811" s="182"/>
      <c r="AE811" s="182"/>
      <c r="AF811" s="185"/>
      <c r="AG811" s="185"/>
      <c r="AH811" s="150"/>
      <c r="AI811" s="150"/>
      <c r="AJ811" s="150"/>
      <c r="AK811" s="150"/>
      <c r="AL811" s="150"/>
      <c r="AM811" s="150"/>
      <c r="AN811" s="150"/>
      <c r="AO811" s="150"/>
      <c r="AP811" s="150"/>
      <c r="AQ811" s="150"/>
      <c r="AR811" s="150"/>
      <c r="AS811" s="150"/>
      <c r="AT811" s="150"/>
      <c r="AU811" s="150"/>
      <c r="AV811" s="150"/>
      <c r="AW811" s="150"/>
    </row>
    <row r="812" spans="1:49" ht="13.15" customHeight="1" x14ac:dyDescent="0.25">
      <c r="A812" s="150"/>
      <c r="B812" s="150"/>
      <c r="C812" s="150"/>
      <c r="D812" s="150"/>
      <c r="E812" s="150"/>
      <c r="F812" s="150"/>
      <c r="G812" s="150"/>
      <c r="H812" s="150"/>
      <c r="I812" s="150"/>
      <c r="J812" s="150"/>
      <c r="K812" s="171"/>
      <c r="L812" s="171"/>
      <c r="M812" s="6" t="s">
        <v>75</v>
      </c>
      <c r="N812" s="6" t="s">
        <v>77</v>
      </c>
      <c r="O812" s="6" t="s">
        <v>77</v>
      </c>
      <c r="P812" s="10" t="s">
        <v>64</v>
      </c>
      <c r="Q812" s="6" t="s">
        <v>77</v>
      </c>
      <c r="R812" s="6" t="s">
        <v>77</v>
      </c>
      <c r="S812" s="6" t="s">
        <v>77</v>
      </c>
      <c r="T812" s="6" t="s">
        <v>77</v>
      </c>
      <c r="U812" s="10" t="s">
        <v>64</v>
      </c>
      <c r="V812" s="140"/>
      <c r="W812" s="176"/>
      <c r="X812" s="179"/>
      <c r="Y812" s="179"/>
      <c r="Z812" s="182"/>
      <c r="AA812" s="182"/>
      <c r="AB812" s="182"/>
      <c r="AC812" s="182"/>
      <c r="AD812" s="182"/>
      <c r="AE812" s="182"/>
      <c r="AF812" s="185"/>
      <c r="AG812" s="185"/>
      <c r="AH812" s="150"/>
      <c r="AI812" s="150"/>
      <c r="AJ812" s="150"/>
      <c r="AK812" s="150"/>
      <c r="AL812" s="150"/>
      <c r="AM812" s="150"/>
      <c r="AN812" s="150"/>
      <c r="AO812" s="150"/>
      <c r="AP812" s="150"/>
      <c r="AQ812" s="150"/>
      <c r="AR812" s="150"/>
      <c r="AS812" s="150"/>
      <c r="AT812" s="150"/>
      <c r="AU812" s="150"/>
      <c r="AV812" s="150"/>
      <c r="AW812" s="150"/>
    </row>
    <row r="813" spans="1:49" ht="13.15" customHeight="1" x14ac:dyDescent="0.25">
      <c r="A813" s="151"/>
      <c r="B813" s="151"/>
      <c r="C813" s="151"/>
      <c r="D813" s="151"/>
      <c r="E813" s="151"/>
      <c r="F813" s="151"/>
      <c r="G813" s="151"/>
      <c r="H813" s="151"/>
      <c r="I813" s="151"/>
      <c r="J813" s="151"/>
      <c r="K813" s="171"/>
      <c r="L813" s="171"/>
      <c r="M813" s="6" t="s">
        <v>75</v>
      </c>
      <c r="N813" s="6" t="s">
        <v>77</v>
      </c>
      <c r="O813" s="6" t="s">
        <v>77</v>
      </c>
      <c r="P813" s="10" t="s">
        <v>64</v>
      </c>
      <c r="Q813" s="6" t="s">
        <v>77</v>
      </c>
      <c r="R813" s="6" t="s">
        <v>77</v>
      </c>
      <c r="S813" s="6" t="s">
        <v>77</v>
      </c>
      <c r="T813" s="6" t="s">
        <v>77</v>
      </c>
      <c r="U813" s="10" t="s">
        <v>64</v>
      </c>
      <c r="V813" s="141"/>
      <c r="W813" s="177"/>
      <c r="X813" s="180"/>
      <c r="Y813" s="180"/>
      <c r="Z813" s="183"/>
      <c r="AA813" s="183"/>
      <c r="AB813" s="183"/>
      <c r="AC813" s="183"/>
      <c r="AD813" s="183"/>
      <c r="AE813" s="183"/>
      <c r="AF813" s="186"/>
      <c r="AG813" s="186"/>
      <c r="AH813" s="151"/>
      <c r="AI813" s="151"/>
      <c r="AJ813" s="151"/>
      <c r="AK813" s="151"/>
      <c r="AL813" s="151"/>
      <c r="AM813" s="151"/>
      <c r="AN813" s="151"/>
      <c r="AO813" s="151"/>
      <c r="AP813" s="151"/>
      <c r="AQ813" s="151"/>
      <c r="AR813" s="151"/>
      <c r="AS813" s="151"/>
      <c r="AT813" s="151"/>
      <c r="AU813" s="151"/>
      <c r="AV813" s="151"/>
      <c r="AW813" s="151"/>
    </row>
    <row r="814" spans="1:49" ht="30" customHeight="1" x14ac:dyDescent="0.25">
      <c r="A814" s="149" t="s">
        <v>134</v>
      </c>
      <c r="B814" s="149" t="s">
        <v>676</v>
      </c>
      <c r="C814" s="149">
        <v>2016</v>
      </c>
      <c r="D814" s="149" t="s">
        <v>713</v>
      </c>
      <c r="E814" s="149">
        <v>408</v>
      </c>
      <c r="F814" s="149" t="s">
        <v>438</v>
      </c>
      <c r="G814" s="149" t="s">
        <v>57</v>
      </c>
      <c r="H814" s="149" t="s">
        <v>58</v>
      </c>
      <c r="I814" s="149" t="s">
        <v>58</v>
      </c>
      <c r="J814" s="149" t="s">
        <v>753</v>
      </c>
      <c r="K814" s="171" t="s">
        <v>60</v>
      </c>
      <c r="L814" s="171" t="s">
        <v>60</v>
      </c>
      <c r="M814" s="6" t="s">
        <v>754</v>
      </c>
      <c r="N814" s="6" t="s">
        <v>475</v>
      </c>
      <c r="O814" s="6" t="s">
        <v>241</v>
      </c>
      <c r="P814" s="10" t="s">
        <v>64</v>
      </c>
      <c r="Q814" s="12">
        <v>4388280</v>
      </c>
      <c r="R814" s="6" t="s">
        <v>754</v>
      </c>
      <c r="S814" s="6" t="s">
        <v>475</v>
      </c>
      <c r="T814" s="6" t="s">
        <v>241</v>
      </c>
      <c r="U814" s="10" t="s">
        <v>64</v>
      </c>
      <c r="V814" s="56" t="s">
        <v>755</v>
      </c>
      <c r="W814" s="175">
        <v>42601</v>
      </c>
      <c r="X814" s="178">
        <v>3783000</v>
      </c>
      <c r="Y814" s="178">
        <v>4338280</v>
      </c>
      <c r="Z814" s="181" t="s">
        <v>67</v>
      </c>
      <c r="AA814" s="181" t="s">
        <v>68</v>
      </c>
      <c r="AB814" s="181" t="s">
        <v>69</v>
      </c>
      <c r="AC814" s="181" t="s">
        <v>70</v>
      </c>
      <c r="AD814" s="181" t="s">
        <v>756</v>
      </c>
      <c r="AE814" s="181" t="s">
        <v>71</v>
      </c>
      <c r="AF814" s="184">
        <v>42601</v>
      </c>
      <c r="AG814" s="184">
        <v>42611</v>
      </c>
      <c r="AH814" s="149" t="s">
        <v>57</v>
      </c>
      <c r="AI814" s="149" t="s">
        <v>72</v>
      </c>
      <c r="AJ814" s="149" t="s">
        <v>73</v>
      </c>
      <c r="AK814" s="149" t="s">
        <v>72</v>
      </c>
      <c r="AL814" s="149" t="s">
        <v>72</v>
      </c>
      <c r="AM814" s="149" t="s">
        <v>72</v>
      </c>
      <c r="AN814" s="149" t="s">
        <v>72</v>
      </c>
      <c r="AO814" s="149" t="s">
        <v>74</v>
      </c>
      <c r="AP814" s="149" t="s">
        <v>74</v>
      </c>
      <c r="AQ814" s="149" t="s">
        <v>74</v>
      </c>
      <c r="AR814" s="149" t="s">
        <v>74</v>
      </c>
      <c r="AS814" s="149" t="s">
        <v>74</v>
      </c>
      <c r="AT814" s="149" t="s">
        <v>74</v>
      </c>
      <c r="AU814" s="149" t="s">
        <v>74</v>
      </c>
      <c r="AV814" s="149" t="s">
        <v>74</v>
      </c>
      <c r="AW814" s="149" t="s">
        <v>74</v>
      </c>
    </row>
    <row r="815" spans="1:49" ht="13.15" customHeight="1" x14ac:dyDescent="0.25">
      <c r="A815" s="150"/>
      <c r="B815" s="150"/>
      <c r="C815" s="150"/>
      <c r="D815" s="150"/>
      <c r="E815" s="150"/>
      <c r="F815" s="150"/>
      <c r="G815" s="150"/>
      <c r="H815" s="150"/>
      <c r="I815" s="150"/>
      <c r="J815" s="150"/>
      <c r="K815" s="171"/>
      <c r="L815" s="171"/>
      <c r="M815" s="6" t="s">
        <v>75</v>
      </c>
      <c r="N815" s="6" t="s">
        <v>77</v>
      </c>
      <c r="O815" s="6" t="s">
        <v>77</v>
      </c>
      <c r="P815" s="10" t="s">
        <v>64</v>
      </c>
      <c r="Q815" s="6" t="s">
        <v>77</v>
      </c>
      <c r="R815" s="6" t="s">
        <v>77</v>
      </c>
      <c r="S815" s="6" t="s">
        <v>77</v>
      </c>
      <c r="T815" s="6" t="s">
        <v>77</v>
      </c>
      <c r="U815" s="10" t="s">
        <v>64</v>
      </c>
      <c r="V815" s="140"/>
      <c r="W815" s="176"/>
      <c r="X815" s="179"/>
      <c r="Y815" s="179"/>
      <c r="Z815" s="182"/>
      <c r="AA815" s="182"/>
      <c r="AB815" s="182"/>
      <c r="AC815" s="182"/>
      <c r="AD815" s="182"/>
      <c r="AE815" s="182"/>
      <c r="AF815" s="185"/>
      <c r="AG815" s="185"/>
      <c r="AH815" s="150"/>
      <c r="AI815" s="150"/>
      <c r="AJ815" s="150"/>
      <c r="AK815" s="150"/>
      <c r="AL815" s="150"/>
      <c r="AM815" s="150"/>
      <c r="AN815" s="150"/>
      <c r="AO815" s="150"/>
      <c r="AP815" s="150"/>
      <c r="AQ815" s="150"/>
      <c r="AR815" s="150"/>
      <c r="AS815" s="150"/>
      <c r="AT815" s="150"/>
      <c r="AU815" s="150"/>
      <c r="AV815" s="150"/>
      <c r="AW815" s="150"/>
    </row>
    <row r="816" spans="1:49" ht="13.15" customHeight="1" x14ac:dyDescent="0.25">
      <c r="A816" s="150"/>
      <c r="B816" s="150"/>
      <c r="C816" s="150"/>
      <c r="D816" s="150"/>
      <c r="E816" s="150"/>
      <c r="F816" s="150"/>
      <c r="G816" s="150"/>
      <c r="H816" s="150"/>
      <c r="I816" s="150"/>
      <c r="J816" s="150"/>
      <c r="K816" s="171"/>
      <c r="L816" s="171"/>
      <c r="M816" s="6" t="s">
        <v>75</v>
      </c>
      <c r="N816" s="6" t="s">
        <v>77</v>
      </c>
      <c r="O816" s="6" t="s">
        <v>77</v>
      </c>
      <c r="P816" s="10" t="s">
        <v>64</v>
      </c>
      <c r="Q816" s="6" t="s">
        <v>77</v>
      </c>
      <c r="R816" s="6" t="s">
        <v>77</v>
      </c>
      <c r="S816" s="6" t="s">
        <v>77</v>
      </c>
      <c r="T816" s="6" t="s">
        <v>77</v>
      </c>
      <c r="U816" s="10" t="s">
        <v>64</v>
      </c>
      <c r="V816" s="140"/>
      <c r="W816" s="176"/>
      <c r="X816" s="179"/>
      <c r="Y816" s="179"/>
      <c r="Z816" s="182"/>
      <c r="AA816" s="182"/>
      <c r="AB816" s="182"/>
      <c r="AC816" s="182"/>
      <c r="AD816" s="182"/>
      <c r="AE816" s="182"/>
      <c r="AF816" s="185"/>
      <c r="AG816" s="185"/>
      <c r="AH816" s="150"/>
      <c r="AI816" s="150"/>
      <c r="AJ816" s="150"/>
      <c r="AK816" s="150"/>
      <c r="AL816" s="150"/>
      <c r="AM816" s="150"/>
      <c r="AN816" s="150"/>
      <c r="AO816" s="150"/>
      <c r="AP816" s="150"/>
      <c r="AQ816" s="150"/>
      <c r="AR816" s="150"/>
      <c r="AS816" s="150"/>
      <c r="AT816" s="150"/>
      <c r="AU816" s="150"/>
      <c r="AV816" s="150"/>
      <c r="AW816" s="150"/>
    </row>
    <row r="817" spans="1:49" ht="13.15" customHeight="1" x14ac:dyDescent="0.25">
      <c r="A817" s="151"/>
      <c r="B817" s="151"/>
      <c r="C817" s="151"/>
      <c r="D817" s="151"/>
      <c r="E817" s="151"/>
      <c r="F817" s="151"/>
      <c r="G817" s="151"/>
      <c r="H817" s="151"/>
      <c r="I817" s="151"/>
      <c r="J817" s="151"/>
      <c r="K817" s="171"/>
      <c r="L817" s="171"/>
      <c r="M817" s="6" t="s">
        <v>75</v>
      </c>
      <c r="N817" s="6" t="s">
        <v>77</v>
      </c>
      <c r="O817" s="6" t="s">
        <v>77</v>
      </c>
      <c r="P817" s="10" t="s">
        <v>64</v>
      </c>
      <c r="Q817" s="6" t="s">
        <v>77</v>
      </c>
      <c r="R817" s="6" t="s">
        <v>77</v>
      </c>
      <c r="S817" s="6" t="s">
        <v>77</v>
      </c>
      <c r="T817" s="6" t="s">
        <v>77</v>
      </c>
      <c r="U817" s="10" t="s">
        <v>64</v>
      </c>
      <c r="V817" s="141"/>
      <c r="W817" s="177"/>
      <c r="X817" s="180"/>
      <c r="Y817" s="180"/>
      <c r="Z817" s="183"/>
      <c r="AA817" s="183"/>
      <c r="AB817" s="183"/>
      <c r="AC817" s="183"/>
      <c r="AD817" s="183"/>
      <c r="AE817" s="183"/>
      <c r="AF817" s="186"/>
      <c r="AG817" s="186"/>
      <c r="AH817" s="151"/>
      <c r="AI817" s="151"/>
      <c r="AJ817" s="151"/>
      <c r="AK817" s="151"/>
      <c r="AL817" s="151"/>
      <c r="AM817" s="151"/>
      <c r="AN817" s="151"/>
      <c r="AO817" s="151"/>
      <c r="AP817" s="151"/>
      <c r="AQ817" s="151"/>
      <c r="AR817" s="151"/>
      <c r="AS817" s="151"/>
      <c r="AT817" s="151"/>
      <c r="AU817" s="151"/>
      <c r="AV817" s="151"/>
      <c r="AW817" s="151"/>
    </row>
    <row r="818" spans="1:49" ht="13.15" customHeight="1" x14ac:dyDescent="0.25">
      <c r="A818" s="149" t="s">
        <v>134</v>
      </c>
      <c r="B818" s="149" t="s">
        <v>676</v>
      </c>
      <c r="C818" s="149">
        <v>2016</v>
      </c>
      <c r="D818" s="149" t="s">
        <v>713</v>
      </c>
      <c r="E818" s="149">
        <v>413</v>
      </c>
      <c r="F818" s="149" t="s">
        <v>438</v>
      </c>
      <c r="G818" s="149" t="s">
        <v>57</v>
      </c>
      <c r="H818" s="149" t="s">
        <v>58</v>
      </c>
      <c r="I818" s="149" t="s">
        <v>58</v>
      </c>
      <c r="J818" s="149" t="s">
        <v>92</v>
      </c>
      <c r="K818" s="171" t="s">
        <v>93</v>
      </c>
      <c r="L818" s="171" t="s">
        <v>93</v>
      </c>
      <c r="M818" s="6" t="s">
        <v>75</v>
      </c>
      <c r="N818" s="6" t="s">
        <v>77</v>
      </c>
      <c r="O818" s="6" t="s">
        <v>77</v>
      </c>
      <c r="P818" s="10" t="s">
        <v>750</v>
      </c>
      <c r="Q818" s="12">
        <v>197200</v>
      </c>
      <c r="R818" s="6" t="s">
        <v>77</v>
      </c>
      <c r="S818" s="6" t="s">
        <v>77</v>
      </c>
      <c r="T818" s="6" t="s">
        <v>77</v>
      </c>
      <c r="U818" s="10" t="s">
        <v>750</v>
      </c>
      <c r="V818" s="56" t="s">
        <v>757</v>
      </c>
      <c r="W818" s="175">
        <v>42600</v>
      </c>
      <c r="X818" s="178">
        <v>170000</v>
      </c>
      <c r="Y818" s="178">
        <v>197200</v>
      </c>
      <c r="Z818" s="181" t="s">
        <v>67</v>
      </c>
      <c r="AA818" s="181" t="s">
        <v>68</v>
      </c>
      <c r="AB818" s="181" t="s">
        <v>69</v>
      </c>
      <c r="AC818" s="181" t="s">
        <v>70</v>
      </c>
      <c r="AD818" s="181" t="s">
        <v>92</v>
      </c>
      <c r="AE818" s="181" t="s">
        <v>71</v>
      </c>
      <c r="AF818" s="184">
        <v>42600</v>
      </c>
      <c r="AG818" s="184">
        <v>42611</v>
      </c>
      <c r="AH818" s="149" t="s">
        <v>57</v>
      </c>
      <c r="AI818" s="149" t="s">
        <v>72</v>
      </c>
      <c r="AJ818" s="149" t="s">
        <v>73</v>
      </c>
      <c r="AK818" s="149" t="s">
        <v>72</v>
      </c>
      <c r="AL818" s="149" t="s">
        <v>72</v>
      </c>
      <c r="AM818" s="149" t="s">
        <v>72</v>
      </c>
      <c r="AN818" s="149" t="s">
        <v>72</v>
      </c>
      <c r="AO818" s="149" t="s">
        <v>74</v>
      </c>
      <c r="AP818" s="149" t="s">
        <v>74</v>
      </c>
      <c r="AQ818" s="149" t="s">
        <v>74</v>
      </c>
      <c r="AR818" s="149" t="s">
        <v>74</v>
      </c>
      <c r="AS818" s="149" t="s">
        <v>74</v>
      </c>
      <c r="AT818" s="149" t="s">
        <v>74</v>
      </c>
      <c r="AU818" s="149" t="s">
        <v>74</v>
      </c>
      <c r="AV818" s="149" t="s">
        <v>74</v>
      </c>
      <c r="AW818" s="149" t="s">
        <v>74</v>
      </c>
    </row>
    <row r="819" spans="1:49" ht="13.15" customHeight="1" x14ac:dyDescent="0.25">
      <c r="A819" s="150"/>
      <c r="B819" s="150"/>
      <c r="C819" s="150"/>
      <c r="D819" s="150"/>
      <c r="E819" s="150"/>
      <c r="F819" s="150"/>
      <c r="G819" s="150"/>
      <c r="H819" s="150"/>
      <c r="I819" s="150"/>
      <c r="J819" s="150"/>
      <c r="K819" s="171"/>
      <c r="L819" s="171"/>
      <c r="M819" s="6" t="s">
        <v>75</v>
      </c>
      <c r="N819" s="6" t="s">
        <v>77</v>
      </c>
      <c r="O819" s="6" t="s">
        <v>77</v>
      </c>
      <c r="P819" s="10" t="s">
        <v>64</v>
      </c>
      <c r="Q819" s="6" t="s">
        <v>77</v>
      </c>
      <c r="R819" s="6" t="s">
        <v>77</v>
      </c>
      <c r="S819" s="6" t="s">
        <v>77</v>
      </c>
      <c r="T819" s="6" t="s">
        <v>77</v>
      </c>
      <c r="U819" s="10" t="s">
        <v>64</v>
      </c>
      <c r="V819" s="140"/>
      <c r="W819" s="176"/>
      <c r="X819" s="179"/>
      <c r="Y819" s="179"/>
      <c r="Z819" s="182"/>
      <c r="AA819" s="182"/>
      <c r="AB819" s="182"/>
      <c r="AC819" s="182"/>
      <c r="AD819" s="182"/>
      <c r="AE819" s="182"/>
      <c r="AF819" s="185"/>
      <c r="AG819" s="185"/>
      <c r="AH819" s="150"/>
      <c r="AI819" s="150"/>
      <c r="AJ819" s="150"/>
      <c r="AK819" s="150"/>
      <c r="AL819" s="150"/>
      <c r="AM819" s="150"/>
      <c r="AN819" s="150"/>
      <c r="AO819" s="150"/>
      <c r="AP819" s="150"/>
      <c r="AQ819" s="150"/>
      <c r="AR819" s="150"/>
      <c r="AS819" s="150"/>
      <c r="AT819" s="150"/>
      <c r="AU819" s="150"/>
      <c r="AV819" s="150"/>
      <c r="AW819" s="150"/>
    </row>
    <row r="820" spans="1:49" ht="13.15" customHeight="1" x14ac:dyDescent="0.25">
      <c r="A820" s="150"/>
      <c r="B820" s="150"/>
      <c r="C820" s="150"/>
      <c r="D820" s="150"/>
      <c r="E820" s="150"/>
      <c r="F820" s="150"/>
      <c r="G820" s="150"/>
      <c r="H820" s="150"/>
      <c r="I820" s="150"/>
      <c r="J820" s="150"/>
      <c r="K820" s="171"/>
      <c r="L820" s="171"/>
      <c r="M820" s="6" t="s">
        <v>75</v>
      </c>
      <c r="N820" s="6" t="s">
        <v>77</v>
      </c>
      <c r="O820" s="6" t="s">
        <v>77</v>
      </c>
      <c r="P820" s="10" t="s">
        <v>64</v>
      </c>
      <c r="Q820" s="6" t="s">
        <v>77</v>
      </c>
      <c r="R820" s="6" t="s">
        <v>77</v>
      </c>
      <c r="S820" s="6" t="s">
        <v>77</v>
      </c>
      <c r="T820" s="6" t="s">
        <v>77</v>
      </c>
      <c r="U820" s="10" t="s">
        <v>64</v>
      </c>
      <c r="V820" s="140"/>
      <c r="W820" s="176"/>
      <c r="X820" s="179"/>
      <c r="Y820" s="179"/>
      <c r="Z820" s="182"/>
      <c r="AA820" s="182"/>
      <c r="AB820" s="182"/>
      <c r="AC820" s="182"/>
      <c r="AD820" s="182"/>
      <c r="AE820" s="182"/>
      <c r="AF820" s="185"/>
      <c r="AG820" s="185"/>
      <c r="AH820" s="150"/>
      <c r="AI820" s="150"/>
      <c r="AJ820" s="150"/>
      <c r="AK820" s="150"/>
      <c r="AL820" s="150"/>
      <c r="AM820" s="150"/>
      <c r="AN820" s="150"/>
      <c r="AO820" s="150"/>
      <c r="AP820" s="150"/>
      <c r="AQ820" s="150"/>
      <c r="AR820" s="150"/>
      <c r="AS820" s="150"/>
      <c r="AT820" s="150"/>
      <c r="AU820" s="150"/>
      <c r="AV820" s="150"/>
      <c r="AW820" s="150"/>
    </row>
    <row r="821" spans="1:49" ht="13.15" customHeight="1" x14ac:dyDescent="0.25">
      <c r="A821" s="151"/>
      <c r="B821" s="151"/>
      <c r="C821" s="151"/>
      <c r="D821" s="151"/>
      <c r="E821" s="151"/>
      <c r="F821" s="151"/>
      <c r="G821" s="151"/>
      <c r="H821" s="151"/>
      <c r="I821" s="151"/>
      <c r="J821" s="151"/>
      <c r="K821" s="171"/>
      <c r="L821" s="171"/>
      <c r="M821" s="6" t="s">
        <v>75</v>
      </c>
      <c r="N821" s="6" t="s">
        <v>77</v>
      </c>
      <c r="O821" s="6" t="s">
        <v>77</v>
      </c>
      <c r="P821" s="10" t="s">
        <v>64</v>
      </c>
      <c r="Q821" s="6" t="s">
        <v>77</v>
      </c>
      <c r="R821" s="6" t="s">
        <v>77</v>
      </c>
      <c r="S821" s="6" t="s">
        <v>77</v>
      </c>
      <c r="T821" s="6" t="s">
        <v>77</v>
      </c>
      <c r="U821" s="10" t="s">
        <v>64</v>
      </c>
      <c r="V821" s="141"/>
      <c r="W821" s="177"/>
      <c r="X821" s="180"/>
      <c r="Y821" s="180"/>
      <c r="Z821" s="183"/>
      <c r="AA821" s="183"/>
      <c r="AB821" s="183"/>
      <c r="AC821" s="183"/>
      <c r="AD821" s="183"/>
      <c r="AE821" s="183"/>
      <c r="AF821" s="186"/>
      <c r="AG821" s="186"/>
      <c r="AH821" s="151"/>
      <c r="AI821" s="151"/>
      <c r="AJ821" s="151"/>
      <c r="AK821" s="151"/>
      <c r="AL821" s="151"/>
      <c r="AM821" s="151"/>
      <c r="AN821" s="151"/>
      <c r="AO821" s="151"/>
      <c r="AP821" s="151"/>
      <c r="AQ821" s="151"/>
      <c r="AR821" s="151"/>
      <c r="AS821" s="151"/>
      <c r="AT821" s="151"/>
      <c r="AU821" s="151"/>
      <c r="AV821" s="151"/>
      <c r="AW821" s="151"/>
    </row>
    <row r="822" spans="1:49" ht="13.15" customHeight="1" x14ac:dyDescent="0.25">
      <c r="A822" s="149" t="s">
        <v>53</v>
      </c>
      <c r="B822" s="149" t="s">
        <v>676</v>
      </c>
      <c r="C822" s="149">
        <v>2016</v>
      </c>
      <c r="D822" s="149" t="s">
        <v>713</v>
      </c>
      <c r="E822" s="149">
        <v>424</v>
      </c>
      <c r="F822" s="149" t="s">
        <v>56</v>
      </c>
      <c r="G822" s="149" t="s">
        <v>57</v>
      </c>
      <c r="H822" s="149" t="s">
        <v>58</v>
      </c>
      <c r="I822" s="149" t="s">
        <v>58</v>
      </c>
      <c r="J822" s="149" t="s">
        <v>758</v>
      </c>
      <c r="K822" s="171" t="s">
        <v>60</v>
      </c>
      <c r="L822" s="171" t="s">
        <v>60</v>
      </c>
      <c r="M822" s="6" t="s">
        <v>75</v>
      </c>
      <c r="N822" s="6" t="s">
        <v>77</v>
      </c>
      <c r="O822" s="6" t="s">
        <v>77</v>
      </c>
      <c r="P822" s="10" t="s">
        <v>759</v>
      </c>
      <c r="Q822" s="12">
        <v>349160</v>
      </c>
      <c r="R822" s="6" t="s">
        <v>75</v>
      </c>
      <c r="S822" s="6" t="s">
        <v>77</v>
      </c>
      <c r="T822" s="6" t="s">
        <v>77</v>
      </c>
      <c r="U822" s="10" t="s">
        <v>759</v>
      </c>
      <c r="V822" s="172" t="s">
        <v>760</v>
      </c>
      <c r="W822" s="175">
        <v>42601</v>
      </c>
      <c r="X822" s="178">
        <v>301000</v>
      </c>
      <c r="Y822" s="178">
        <v>349160</v>
      </c>
      <c r="Z822" s="181" t="s">
        <v>67</v>
      </c>
      <c r="AA822" s="181" t="s">
        <v>68</v>
      </c>
      <c r="AB822" s="181" t="s">
        <v>69</v>
      </c>
      <c r="AC822" s="181" t="s">
        <v>70</v>
      </c>
      <c r="AD822" s="181" t="s">
        <v>758</v>
      </c>
      <c r="AE822" s="181" t="s">
        <v>71</v>
      </c>
      <c r="AF822" s="184">
        <v>42601</v>
      </c>
      <c r="AG822" s="184">
        <v>42611</v>
      </c>
      <c r="AH822" s="149" t="s">
        <v>57</v>
      </c>
      <c r="AI822" s="149" t="s">
        <v>72</v>
      </c>
      <c r="AJ822" s="149" t="s">
        <v>73</v>
      </c>
      <c r="AK822" s="149" t="s">
        <v>72</v>
      </c>
      <c r="AL822" s="149" t="s">
        <v>72</v>
      </c>
      <c r="AM822" s="149" t="s">
        <v>72</v>
      </c>
      <c r="AN822" s="149" t="s">
        <v>72</v>
      </c>
      <c r="AO822" s="149" t="s">
        <v>74</v>
      </c>
      <c r="AP822" s="149" t="s">
        <v>74</v>
      </c>
      <c r="AQ822" s="149" t="s">
        <v>74</v>
      </c>
      <c r="AR822" s="149" t="s">
        <v>74</v>
      </c>
      <c r="AS822" s="149" t="s">
        <v>74</v>
      </c>
      <c r="AT822" s="149" t="s">
        <v>74</v>
      </c>
      <c r="AU822" s="149" t="s">
        <v>74</v>
      </c>
      <c r="AV822" s="149" t="s">
        <v>74</v>
      </c>
      <c r="AW822" s="149" t="s">
        <v>74</v>
      </c>
    </row>
    <row r="823" spans="1:49" ht="13.15" customHeight="1" x14ac:dyDescent="0.25">
      <c r="A823" s="150"/>
      <c r="B823" s="150"/>
      <c r="C823" s="150"/>
      <c r="D823" s="150"/>
      <c r="E823" s="150"/>
      <c r="F823" s="150"/>
      <c r="G823" s="150"/>
      <c r="H823" s="150"/>
      <c r="I823" s="150"/>
      <c r="J823" s="150"/>
      <c r="K823" s="171"/>
      <c r="L823" s="171"/>
      <c r="M823" s="6" t="s">
        <v>75</v>
      </c>
      <c r="N823" s="6" t="s">
        <v>77</v>
      </c>
      <c r="O823" s="6" t="s">
        <v>77</v>
      </c>
      <c r="P823" s="10" t="s">
        <v>79</v>
      </c>
      <c r="Q823" s="12">
        <v>385700</v>
      </c>
      <c r="R823" s="6" t="s">
        <v>77</v>
      </c>
      <c r="S823" s="6" t="s">
        <v>77</v>
      </c>
      <c r="T823" s="6" t="s">
        <v>77</v>
      </c>
      <c r="U823" s="10" t="s">
        <v>64</v>
      </c>
      <c r="V823" s="173"/>
      <c r="W823" s="176"/>
      <c r="X823" s="179"/>
      <c r="Y823" s="179"/>
      <c r="Z823" s="182"/>
      <c r="AA823" s="182"/>
      <c r="AB823" s="182"/>
      <c r="AC823" s="182"/>
      <c r="AD823" s="182"/>
      <c r="AE823" s="182"/>
      <c r="AF823" s="185"/>
      <c r="AG823" s="185"/>
      <c r="AH823" s="150"/>
      <c r="AI823" s="150"/>
      <c r="AJ823" s="150"/>
      <c r="AK823" s="150"/>
      <c r="AL823" s="150"/>
      <c r="AM823" s="150"/>
      <c r="AN823" s="150"/>
      <c r="AO823" s="150"/>
      <c r="AP823" s="150"/>
      <c r="AQ823" s="150"/>
      <c r="AR823" s="150"/>
      <c r="AS823" s="150"/>
      <c r="AT823" s="150"/>
      <c r="AU823" s="150"/>
      <c r="AV823" s="150"/>
      <c r="AW823" s="150"/>
    </row>
    <row r="824" spans="1:49" ht="13.15" customHeight="1" x14ac:dyDescent="0.25">
      <c r="A824" s="150"/>
      <c r="B824" s="150"/>
      <c r="C824" s="150"/>
      <c r="D824" s="150"/>
      <c r="E824" s="150"/>
      <c r="F824" s="150"/>
      <c r="G824" s="150"/>
      <c r="H824" s="150"/>
      <c r="I824" s="150"/>
      <c r="J824" s="150"/>
      <c r="K824" s="171"/>
      <c r="L824" s="171"/>
      <c r="M824" s="6" t="s">
        <v>75</v>
      </c>
      <c r="N824" s="6" t="s">
        <v>77</v>
      </c>
      <c r="O824" s="6" t="s">
        <v>77</v>
      </c>
      <c r="P824" s="10" t="s">
        <v>583</v>
      </c>
      <c r="Q824" s="12">
        <v>365400</v>
      </c>
      <c r="R824" s="6" t="s">
        <v>77</v>
      </c>
      <c r="S824" s="6" t="s">
        <v>77</v>
      </c>
      <c r="T824" s="6" t="s">
        <v>77</v>
      </c>
      <c r="U824" s="10" t="s">
        <v>64</v>
      </c>
      <c r="V824" s="173"/>
      <c r="W824" s="176"/>
      <c r="X824" s="179"/>
      <c r="Y824" s="179"/>
      <c r="Z824" s="182"/>
      <c r="AA824" s="182"/>
      <c r="AB824" s="182"/>
      <c r="AC824" s="182"/>
      <c r="AD824" s="182"/>
      <c r="AE824" s="182"/>
      <c r="AF824" s="185"/>
      <c r="AG824" s="185"/>
      <c r="AH824" s="150"/>
      <c r="AI824" s="150"/>
      <c r="AJ824" s="150"/>
      <c r="AK824" s="150"/>
      <c r="AL824" s="150"/>
      <c r="AM824" s="150"/>
      <c r="AN824" s="150"/>
      <c r="AO824" s="150"/>
      <c r="AP824" s="150"/>
      <c r="AQ824" s="150"/>
      <c r="AR824" s="150"/>
      <c r="AS824" s="150"/>
      <c r="AT824" s="150"/>
      <c r="AU824" s="150"/>
      <c r="AV824" s="150"/>
      <c r="AW824" s="150"/>
    </row>
    <row r="825" spans="1:49" ht="27.6" customHeight="1" x14ac:dyDescent="0.25">
      <c r="A825" s="151"/>
      <c r="B825" s="151"/>
      <c r="C825" s="151"/>
      <c r="D825" s="151"/>
      <c r="E825" s="151"/>
      <c r="F825" s="151"/>
      <c r="G825" s="151"/>
      <c r="H825" s="151"/>
      <c r="I825" s="151"/>
      <c r="J825" s="151"/>
      <c r="K825" s="171"/>
      <c r="L825" s="171"/>
      <c r="M825" s="6" t="s">
        <v>75</v>
      </c>
      <c r="N825" s="6" t="s">
        <v>77</v>
      </c>
      <c r="O825" s="6" t="s">
        <v>77</v>
      </c>
      <c r="P825" s="10" t="s">
        <v>64</v>
      </c>
      <c r="Q825" s="6" t="s">
        <v>77</v>
      </c>
      <c r="R825" s="6" t="s">
        <v>77</v>
      </c>
      <c r="S825" s="6" t="s">
        <v>77</v>
      </c>
      <c r="T825" s="6" t="s">
        <v>77</v>
      </c>
      <c r="U825" s="10" t="s">
        <v>64</v>
      </c>
      <c r="V825" s="174"/>
      <c r="W825" s="177"/>
      <c r="X825" s="180"/>
      <c r="Y825" s="180"/>
      <c r="Z825" s="183"/>
      <c r="AA825" s="183"/>
      <c r="AB825" s="183"/>
      <c r="AC825" s="183"/>
      <c r="AD825" s="183"/>
      <c r="AE825" s="183"/>
      <c r="AF825" s="186"/>
      <c r="AG825" s="186"/>
      <c r="AH825" s="151"/>
      <c r="AI825" s="151"/>
      <c r="AJ825" s="151"/>
      <c r="AK825" s="151"/>
      <c r="AL825" s="151"/>
      <c r="AM825" s="151"/>
      <c r="AN825" s="151"/>
      <c r="AO825" s="151"/>
      <c r="AP825" s="151"/>
      <c r="AQ825" s="151"/>
      <c r="AR825" s="151"/>
      <c r="AS825" s="151"/>
      <c r="AT825" s="151"/>
      <c r="AU825" s="151"/>
      <c r="AV825" s="151"/>
      <c r="AW825" s="151"/>
    </row>
    <row r="826" spans="1:49" ht="13.15" customHeight="1" x14ac:dyDescent="0.25">
      <c r="A826" s="149" t="s">
        <v>53</v>
      </c>
      <c r="B826" s="149" t="s">
        <v>676</v>
      </c>
      <c r="C826" s="149">
        <v>2016</v>
      </c>
      <c r="D826" s="149" t="s">
        <v>713</v>
      </c>
      <c r="E826" s="149">
        <v>429</v>
      </c>
      <c r="F826" s="149" t="s">
        <v>56</v>
      </c>
      <c r="G826" s="149" t="s">
        <v>57</v>
      </c>
      <c r="H826" s="149" t="s">
        <v>58</v>
      </c>
      <c r="I826" s="149" t="s">
        <v>58</v>
      </c>
      <c r="J826" s="149" t="s">
        <v>92</v>
      </c>
      <c r="K826" s="171" t="s">
        <v>60</v>
      </c>
      <c r="L826" s="171" t="s">
        <v>60</v>
      </c>
      <c r="M826" s="6" t="s">
        <v>75</v>
      </c>
      <c r="N826" s="6" t="s">
        <v>77</v>
      </c>
      <c r="O826" s="6" t="s">
        <v>77</v>
      </c>
      <c r="P826" s="10" t="s">
        <v>759</v>
      </c>
      <c r="Q826" s="12">
        <v>236640</v>
      </c>
      <c r="R826" s="6" t="s">
        <v>75</v>
      </c>
      <c r="S826" s="6" t="s">
        <v>77</v>
      </c>
      <c r="T826" s="6" t="s">
        <v>77</v>
      </c>
      <c r="U826" s="10" t="s">
        <v>759</v>
      </c>
      <c r="V826" s="172" t="s">
        <v>761</v>
      </c>
      <c r="W826" s="175">
        <v>42601</v>
      </c>
      <c r="X826" s="178">
        <v>204000</v>
      </c>
      <c r="Y826" s="178">
        <v>236640</v>
      </c>
      <c r="Z826" s="181" t="s">
        <v>67</v>
      </c>
      <c r="AA826" s="181" t="s">
        <v>68</v>
      </c>
      <c r="AB826" s="181" t="s">
        <v>69</v>
      </c>
      <c r="AC826" s="181" t="s">
        <v>70</v>
      </c>
      <c r="AD826" s="181" t="s">
        <v>92</v>
      </c>
      <c r="AE826" s="181" t="s">
        <v>71</v>
      </c>
      <c r="AF826" s="184">
        <v>42601</v>
      </c>
      <c r="AG826" s="184">
        <v>42606</v>
      </c>
      <c r="AH826" s="149" t="s">
        <v>57</v>
      </c>
      <c r="AI826" s="149" t="s">
        <v>72</v>
      </c>
      <c r="AJ826" s="149" t="s">
        <v>73</v>
      </c>
      <c r="AK826" s="149" t="s">
        <v>72</v>
      </c>
      <c r="AL826" s="149" t="s">
        <v>72</v>
      </c>
      <c r="AM826" s="149" t="s">
        <v>72</v>
      </c>
      <c r="AN826" s="149" t="s">
        <v>72</v>
      </c>
      <c r="AO826" s="149" t="s">
        <v>74</v>
      </c>
      <c r="AP826" s="149" t="s">
        <v>74</v>
      </c>
      <c r="AQ826" s="149" t="s">
        <v>74</v>
      </c>
      <c r="AR826" s="149" t="s">
        <v>74</v>
      </c>
      <c r="AS826" s="149" t="s">
        <v>74</v>
      </c>
      <c r="AT826" s="149" t="s">
        <v>74</v>
      </c>
      <c r="AU826" s="149" t="s">
        <v>74</v>
      </c>
      <c r="AV826" s="149" t="s">
        <v>74</v>
      </c>
      <c r="AW826" s="149" t="s">
        <v>74</v>
      </c>
    </row>
    <row r="827" spans="1:49" ht="13.15" customHeight="1" x14ac:dyDescent="0.25">
      <c r="A827" s="150"/>
      <c r="B827" s="150"/>
      <c r="C827" s="150"/>
      <c r="D827" s="150"/>
      <c r="E827" s="150"/>
      <c r="F827" s="150"/>
      <c r="G827" s="150"/>
      <c r="H827" s="150"/>
      <c r="I827" s="150"/>
      <c r="J827" s="150"/>
      <c r="K827" s="171"/>
      <c r="L827" s="171"/>
      <c r="M827" s="6" t="s">
        <v>75</v>
      </c>
      <c r="N827" s="6" t="s">
        <v>77</v>
      </c>
      <c r="O827" s="6" t="s">
        <v>77</v>
      </c>
      <c r="P827" s="10" t="s">
        <v>583</v>
      </c>
      <c r="Q827" s="12">
        <v>243600</v>
      </c>
      <c r="R827" s="6" t="s">
        <v>77</v>
      </c>
      <c r="S827" s="6" t="s">
        <v>77</v>
      </c>
      <c r="T827" s="6" t="s">
        <v>77</v>
      </c>
      <c r="U827" s="10" t="s">
        <v>64</v>
      </c>
      <c r="V827" s="173"/>
      <c r="W827" s="176"/>
      <c r="X827" s="179"/>
      <c r="Y827" s="179"/>
      <c r="Z827" s="182"/>
      <c r="AA827" s="182"/>
      <c r="AB827" s="182"/>
      <c r="AC827" s="182"/>
      <c r="AD827" s="182"/>
      <c r="AE827" s="182"/>
      <c r="AF827" s="185"/>
      <c r="AG827" s="185"/>
      <c r="AH827" s="150"/>
      <c r="AI827" s="150"/>
      <c r="AJ827" s="150"/>
      <c r="AK827" s="150"/>
      <c r="AL827" s="150"/>
      <c r="AM827" s="150"/>
      <c r="AN827" s="150"/>
      <c r="AO827" s="150"/>
      <c r="AP827" s="150"/>
      <c r="AQ827" s="150"/>
      <c r="AR827" s="150"/>
      <c r="AS827" s="150"/>
      <c r="AT827" s="150"/>
      <c r="AU827" s="150"/>
      <c r="AV827" s="150"/>
      <c r="AW827" s="150"/>
    </row>
    <row r="828" spans="1:49" ht="13.15" customHeight="1" x14ac:dyDescent="0.25">
      <c r="A828" s="150"/>
      <c r="B828" s="150"/>
      <c r="C828" s="150"/>
      <c r="D828" s="150"/>
      <c r="E828" s="150"/>
      <c r="F828" s="150"/>
      <c r="G828" s="150"/>
      <c r="H828" s="150"/>
      <c r="I828" s="150"/>
      <c r="J828" s="150"/>
      <c r="K828" s="171"/>
      <c r="L828" s="171"/>
      <c r="M828" s="6" t="s">
        <v>518</v>
      </c>
      <c r="N828" s="6" t="s">
        <v>109</v>
      </c>
      <c r="O828" s="6" t="s">
        <v>110</v>
      </c>
      <c r="P828" s="10" t="s">
        <v>64</v>
      </c>
      <c r="Q828" s="12">
        <v>243321.60000000001</v>
      </c>
      <c r="R828" s="6" t="s">
        <v>77</v>
      </c>
      <c r="S828" s="6" t="s">
        <v>77</v>
      </c>
      <c r="T828" s="6" t="s">
        <v>77</v>
      </c>
      <c r="U828" s="10" t="s">
        <v>64</v>
      </c>
      <c r="V828" s="173"/>
      <c r="W828" s="176"/>
      <c r="X828" s="179"/>
      <c r="Y828" s="179"/>
      <c r="Z828" s="182"/>
      <c r="AA828" s="182"/>
      <c r="AB828" s="182"/>
      <c r="AC828" s="182"/>
      <c r="AD828" s="182"/>
      <c r="AE828" s="182"/>
      <c r="AF828" s="185"/>
      <c r="AG828" s="185"/>
      <c r="AH828" s="150"/>
      <c r="AI828" s="150"/>
      <c r="AJ828" s="150"/>
      <c r="AK828" s="150"/>
      <c r="AL828" s="150"/>
      <c r="AM828" s="150"/>
      <c r="AN828" s="150"/>
      <c r="AO828" s="150"/>
      <c r="AP828" s="150"/>
      <c r="AQ828" s="150"/>
      <c r="AR828" s="150"/>
      <c r="AS828" s="150"/>
      <c r="AT828" s="150"/>
      <c r="AU828" s="150"/>
      <c r="AV828" s="150"/>
      <c r="AW828" s="150"/>
    </row>
    <row r="829" spans="1:49" ht="27" x14ac:dyDescent="0.25">
      <c r="A829" s="151"/>
      <c r="B829" s="151"/>
      <c r="C829" s="151"/>
      <c r="D829" s="151"/>
      <c r="E829" s="151"/>
      <c r="F829" s="151"/>
      <c r="G829" s="151"/>
      <c r="H829" s="151"/>
      <c r="I829" s="151"/>
      <c r="J829" s="151"/>
      <c r="K829" s="171"/>
      <c r="L829" s="171"/>
      <c r="M829" s="6" t="s">
        <v>75</v>
      </c>
      <c r="N829" s="6" t="s">
        <v>77</v>
      </c>
      <c r="O829" s="6" t="s">
        <v>77</v>
      </c>
      <c r="P829" s="10" t="s">
        <v>64</v>
      </c>
      <c r="Q829" s="6" t="s">
        <v>77</v>
      </c>
      <c r="R829" s="6" t="s">
        <v>77</v>
      </c>
      <c r="S829" s="6" t="s">
        <v>77</v>
      </c>
      <c r="T829" s="6" t="s">
        <v>77</v>
      </c>
      <c r="U829" s="10" t="s">
        <v>64</v>
      </c>
      <c r="V829" s="174"/>
      <c r="W829" s="177"/>
      <c r="X829" s="180"/>
      <c r="Y829" s="180"/>
      <c r="Z829" s="183"/>
      <c r="AA829" s="183"/>
      <c r="AB829" s="183"/>
      <c r="AC829" s="183"/>
      <c r="AD829" s="183"/>
      <c r="AE829" s="183"/>
      <c r="AF829" s="186"/>
      <c r="AG829" s="186"/>
      <c r="AH829" s="151"/>
      <c r="AI829" s="151"/>
      <c r="AJ829" s="151"/>
      <c r="AK829" s="151"/>
      <c r="AL829" s="151"/>
      <c r="AM829" s="151"/>
      <c r="AN829" s="151"/>
      <c r="AO829" s="151"/>
      <c r="AP829" s="151"/>
      <c r="AQ829" s="151"/>
      <c r="AR829" s="151"/>
      <c r="AS829" s="151"/>
      <c r="AT829" s="151"/>
      <c r="AU829" s="151"/>
      <c r="AV829" s="151"/>
      <c r="AW829" s="151"/>
    </row>
    <row r="830" spans="1:49" ht="26.45" customHeight="1" x14ac:dyDescent="0.25">
      <c r="A830" s="149" t="s">
        <v>53</v>
      </c>
      <c r="B830" s="149" t="s">
        <v>676</v>
      </c>
      <c r="C830" s="149">
        <v>2016</v>
      </c>
      <c r="D830" s="149" t="s">
        <v>713</v>
      </c>
      <c r="E830" s="149">
        <v>435</v>
      </c>
      <c r="F830" s="149" t="s">
        <v>56</v>
      </c>
      <c r="G830" s="149" t="s">
        <v>57</v>
      </c>
      <c r="H830" s="149" t="s">
        <v>58</v>
      </c>
      <c r="I830" s="149" t="s">
        <v>58</v>
      </c>
      <c r="J830" s="149" t="s">
        <v>762</v>
      </c>
      <c r="K830" s="171" t="s">
        <v>60</v>
      </c>
      <c r="L830" s="171" t="s">
        <v>60</v>
      </c>
      <c r="M830" s="6" t="s">
        <v>717</v>
      </c>
      <c r="N830" s="6" t="s">
        <v>718</v>
      </c>
      <c r="O830" s="6" t="s">
        <v>719</v>
      </c>
      <c r="P830" s="10" t="s">
        <v>64</v>
      </c>
      <c r="Q830" s="12">
        <v>809.68</v>
      </c>
      <c r="R830" s="6" t="s">
        <v>717</v>
      </c>
      <c r="S830" s="6" t="s">
        <v>718</v>
      </c>
      <c r="T830" s="6" t="s">
        <v>719</v>
      </c>
      <c r="U830" s="10" t="s">
        <v>64</v>
      </c>
      <c r="V830" s="172" t="s">
        <v>763</v>
      </c>
      <c r="W830" s="175">
        <v>42591</v>
      </c>
      <c r="X830" s="178">
        <v>698</v>
      </c>
      <c r="Y830" s="178">
        <v>809.68</v>
      </c>
      <c r="Z830" s="181" t="s">
        <v>67</v>
      </c>
      <c r="AA830" s="181" t="s">
        <v>68</v>
      </c>
      <c r="AB830" s="181" t="s">
        <v>69</v>
      </c>
      <c r="AC830" s="181" t="s">
        <v>70</v>
      </c>
      <c r="AD830" s="181" t="s">
        <v>762</v>
      </c>
      <c r="AE830" s="181" t="s">
        <v>71</v>
      </c>
      <c r="AF830" s="184">
        <v>42591</v>
      </c>
      <c r="AG830" s="184">
        <v>42592</v>
      </c>
      <c r="AH830" s="149" t="s">
        <v>57</v>
      </c>
      <c r="AI830" s="149" t="s">
        <v>72</v>
      </c>
      <c r="AJ830" s="149" t="s">
        <v>73</v>
      </c>
      <c r="AK830" s="149" t="s">
        <v>72</v>
      </c>
      <c r="AL830" s="149" t="s">
        <v>72</v>
      </c>
      <c r="AM830" s="149" t="s">
        <v>72</v>
      </c>
      <c r="AN830" s="149" t="s">
        <v>72</v>
      </c>
      <c r="AO830" s="149" t="s">
        <v>74</v>
      </c>
      <c r="AP830" s="149" t="s">
        <v>74</v>
      </c>
      <c r="AQ830" s="149" t="s">
        <v>74</v>
      </c>
      <c r="AR830" s="149" t="s">
        <v>74</v>
      </c>
      <c r="AS830" s="149" t="s">
        <v>74</v>
      </c>
      <c r="AT830" s="149" t="s">
        <v>74</v>
      </c>
      <c r="AU830" s="149" t="s">
        <v>74</v>
      </c>
      <c r="AV830" s="149" t="s">
        <v>74</v>
      </c>
      <c r="AW830" s="149" t="s">
        <v>74</v>
      </c>
    </row>
    <row r="831" spans="1:49" ht="13.15" customHeight="1" x14ac:dyDescent="0.25">
      <c r="A831" s="150"/>
      <c r="B831" s="150"/>
      <c r="C831" s="150"/>
      <c r="D831" s="150"/>
      <c r="E831" s="150"/>
      <c r="F831" s="150"/>
      <c r="G831" s="150"/>
      <c r="H831" s="150"/>
      <c r="I831" s="150"/>
      <c r="J831" s="150"/>
      <c r="K831" s="171"/>
      <c r="L831" s="171"/>
      <c r="M831" s="6" t="s">
        <v>75</v>
      </c>
      <c r="N831" s="6" t="s">
        <v>77</v>
      </c>
      <c r="O831" s="6" t="s">
        <v>77</v>
      </c>
      <c r="P831" s="10" t="s">
        <v>64</v>
      </c>
      <c r="Q831" s="6" t="s">
        <v>77</v>
      </c>
      <c r="R831" s="6" t="s">
        <v>77</v>
      </c>
      <c r="S831" s="6" t="s">
        <v>77</v>
      </c>
      <c r="T831" s="6" t="s">
        <v>77</v>
      </c>
      <c r="U831" s="10" t="s">
        <v>64</v>
      </c>
      <c r="V831" s="173"/>
      <c r="W831" s="176"/>
      <c r="X831" s="179"/>
      <c r="Y831" s="179"/>
      <c r="Z831" s="182"/>
      <c r="AA831" s="182"/>
      <c r="AB831" s="182"/>
      <c r="AC831" s="182"/>
      <c r="AD831" s="182"/>
      <c r="AE831" s="182"/>
      <c r="AF831" s="185"/>
      <c r="AG831" s="185"/>
      <c r="AH831" s="150"/>
      <c r="AI831" s="150"/>
      <c r="AJ831" s="150"/>
      <c r="AK831" s="150"/>
      <c r="AL831" s="150"/>
      <c r="AM831" s="150"/>
      <c r="AN831" s="150"/>
      <c r="AO831" s="150"/>
      <c r="AP831" s="150"/>
      <c r="AQ831" s="150"/>
      <c r="AR831" s="150"/>
      <c r="AS831" s="150"/>
      <c r="AT831" s="150"/>
      <c r="AU831" s="150"/>
      <c r="AV831" s="150"/>
      <c r="AW831" s="150"/>
    </row>
    <row r="832" spans="1:49" ht="13.15" customHeight="1" x14ac:dyDescent="0.25">
      <c r="A832" s="150"/>
      <c r="B832" s="150"/>
      <c r="C832" s="150"/>
      <c r="D832" s="150"/>
      <c r="E832" s="150"/>
      <c r="F832" s="150"/>
      <c r="G832" s="150"/>
      <c r="H832" s="150"/>
      <c r="I832" s="150"/>
      <c r="J832" s="150"/>
      <c r="K832" s="171"/>
      <c r="L832" s="171"/>
      <c r="M832" s="6" t="s">
        <v>75</v>
      </c>
      <c r="N832" s="6" t="s">
        <v>77</v>
      </c>
      <c r="O832" s="6" t="s">
        <v>77</v>
      </c>
      <c r="P832" s="10" t="s">
        <v>64</v>
      </c>
      <c r="Q832" s="6" t="s">
        <v>77</v>
      </c>
      <c r="R832" s="6" t="s">
        <v>77</v>
      </c>
      <c r="S832" s="6" t="s">
        <v>77</v>
      </c>
      <c r="T832" s="6" t="s">
        <v>77</v>
      </c>
      <c r="U832" s="10" t="s">
        <v>64</v>
      </c>
      <c r="V832" s="173"/>
      <c r="W832" s="176"/>
      <c r="X832" s="179"/>
      <c r="Y832" s="179"/>
      <c r="Z832" s="182"/>
      <c r="AA832" s="182"/>
      <c r="AB832" s="182"/>
      <c r="AC832" s="182"/>
      <c r="AD832" s="182"/>
      <c r="AE832" s="182"/>
      <c r="AF832" s="185"/>
      <c r="AG832" s="185"/>
      <c r="AH832" s="150"/>
      <c r="AI832" s="150"/>
      <c r="AJ832" s="150"/>
      <c r="AK832" s="150"/>
      <c r="AL832" s="150"/>
      <c r="AM832" s="150"/>
      <c r="AN832" s="150"/>
      <c r="AO832" s="150"/>
      <c r="AP832" s="150"/>
      <c r="AQ832" s="150"/>
      <c r="AR832" s="150"/>
      <c r="AS832" s="150"/>
      <c r="AT832" s="150"/>
      <c r="AU832" s="150"/>
      <c r="AV832" s="150"/>
      <c r="AW832" s="150"/>
    </row>
    <row r="833" spans="1:49" ht="13.15" customHeight="1" x14ac:dyDescent="0.25">
      <c r="A833" s="151"/>
      <c r="B833" s="151"/>
      <c r="C833" s="151"/>
      <c r="D833" s="151"/>
      <c r="E833" s="151"/>
      <c r="F833" s="151"/>
      <c r="G833" s="151"/>
      <c r="H833" s="151"/>
      <c r="I833" s="151"/>
      <c r="J833" s="151"/>
      <c r="K833" s="171"/>
      <c r="L833" s="171"/>
      <c r="M833" s="6" t="s">
        <v>75</v>
      </c>
      <c r="N833" s="6" t="s">
        <v>77</v>
      </c>
      <c r="O833" s="6" t="s">
        <v>77</v>
      </c>
      <c r="P833" s="10" t="s">
        <v>64</v>
      </c>
      <c r="Q833" s="6" t="s">
        <v>77</v>
      </c>
      <c r="R833" s="6" t="s">
        <v>77</v>
      </c>
      <c r="S833" s="6" t="s">
        <v>77</v>
      </c>
      <c r="T833" s="6" t="s">
        <v>77</v>
      </c>
      <c r="U833" s="10" t="s">
        <v>64</v>
      </c>
      <c r="V833" s="174"/>
      <c r="W833" s="177"/>
      <c r="X833" s="180"/>
      <c r="Y833" s="180"/>
      <c r="Z833" s="183"/>
      <c r="AA833" s="183"/>
      <c r="AB833" s="183"/>
      <c r="AC833" s="183"/>
      <c r="AD833" s="183"/>
      <c r="AE833" s="183"/>
      <c r="AF833" s="186"/>
      <c r="AG833" s="186"/>
      <c r="AH833" s="151"/>
      <c r="AI833" s="151"/>
      <c r="AJ833" s="151"/>
      <c r="AK833" s="151"/>
      <c r="AL833" s="151"/>
      <c r="AM833" s="151"/>
      <c r="AN833" s="151"/>
      <c r="AO833" s="151"/>
      <c r="AP833" s="151"/>
      <c r="AQ833" s="151"/>
      <c r="AR833" s="151"/>
      <c r="AS833" s="151"/>
      <c r="AT833" s="151"/>
      <c r="AU833" s="151"/>
      <c r="AV833" s="151"/>
      <c r="AW833" s="151"/>
    </row>
    <row r="834" spans="1:49" ht="26.45" customHeight="1" x14ac:dyDescent="0.25">
      <c r="A834" s="149" t="s">
        <v>53</v>
      </c>
      <c r="B834" s="149" t="s">
        <v>747</v>
      </c>
      <c r="C834" s="149">
        <v>2016</v>
      </c>
      <c r="D834" s="149" t="s">
        <v>713</v>
      </c>
      <c r="E834" s="149">
        <v>433</v>
      </c>
      <c r="F834" s="149" t="s">
        <v>56</v>
      </c>
      <c r="G834" s="149" t="s">
        <v>57</v>
      </c>
      <c r="H834" s="149" t="s">
        <v>58</v>
      </c>
      <c r="I834" s="149" t="s">
        <v>58</v>
      </c>
      <c r="J834" s="149" t="s">
        <v>234</v>
      </c>
      <c r="K834" s="171" t="s">
        <v>60</v>
      </c>
      <c r="L834" s="171" t="s">
        <v>60</v>
      </c>
      <c r="M834" s="6" t="s">
        <v>240</v>
      </c>
      <c r="N834" s="6" t="s">
        <v>241</v>
      </c>
      <c r="O834" s="6" t="s">
        <v>242</v>
      </c>
      <c r="P834" s="10" t="s">
        <v>64</v>
      </c>
      <c r="Q834" s="12">
        <v>9860</v>
      </c>
      <c r="R834" s="6" t="s">
        <v>240</v>
      </c>
      <c r="S834" s="6" t="s">
        <v>241</v>
      </c>
      <c r="T834" s="6" t="s">
        <v>242</v>
      </c>
      <c r="U834" s="10" t="s">
        <v>64</v>
      </c>
      <c r="V834" s="172" t="s">
        <v>764</v>
      </c>
      <c r="W834" s="175">
        <v>42594</v>
      </c>
      <c r="X834" s="178">
        <v>8500</v>
      </c>
      <c r="Y834" s="178">
        <v>9860</v>
      </c>
      <c r="Z834" s="181" t="s">
        <v>67</v>
      </c>
      <c r="AA834" s="181" t="s">
        <v>68</v>
      </c>
      <c r="AB834" s="181" t="s">
        <v>69</v>
      </c>
      <c r="AC834" s="181" t="s">
        <v>70</v>
      </c>
      <c r="AD834" s="181" t="s">
        <v>234</v>
      </c>
      <c r="AE834" s="181" t="s">
        <v>71</v>
      </c>
      <c r="AF834" s="184">
        <v>42594</v>
      </c>
      <c r="AG834" s="184">
        <v>42595</v>
      </c>
      <c r="AH834" s="149" t="s">
        <v>57</v>
      </c>
      <c r="AI834" s="149" t="s">
        <v>72</v>
      </c>
      <c r="AJ834" s="149" t="s">
        <v>73</v>
      </c>
      <c r="AK834" s="149" t="s">
        <v>72</v>
      </c>
      <c r="AL834" s="149" t="s">
        <v>72</v>
      </c>
      <c r="AM834" s="149" t="s">
        <v>72</v>
      </c>
      <c r="AN834" s="149" t="s">
        <v>72</v>
      </c>
      <c r="AO834" s="149" t="s">
        <v>74</v>
      </c>
      <c r="AP834" s="149" t="s">
        <v>74</v>
      </c>
      <c r="AQ834" s="149" t="s">
        <v>74</v>
      </c>
      <c r="AR834" s="149" t="s">
        <v>74</v>
      </c>
      <c r="AS834" s="149" t="s">
        <v>74</v>
      </c>
      <c r="AT834" s="149" t="s">
        <v>74</v>
      </c>
      <c r="AU834" s="149" t="s">
        <v>74</v>
      </c>
      <c r="AV834" s="149" t="s">
        <v>74</v>
      </c>
      <c r="AW834" s="149" t="s">
        <v>74</v>
      </c>
    </row>
    <row r="835" spans="1:49" ht="13.15" customHeight="1" x14ac:dyDescent="0.25">
      <c r="A835" s="150"/>
      <c r="B835" s="150"/>
      <c r="C835" s="150"/>
      <c r="D835" s="150"/>
      <c r="E835" s="150"/>
      <c r="F835" s="150"/>
      <c r="G835" s="150"/>
      <c r="H835" s="150"/>
      <c r="I835" s="150"/>
      <c r="J835" s="150"/>
      <c r="K835" s="171"/>
      <c r="L835" s="171"/>
      <c r="M835" s="6" t="s">
        <v>75</v>
      </c>
      <c r="N835" s="6" t="s">
        <v>77</v>
      </c>
      <c r="O835" s="6" t="s">
        <v>77</v>
      </c>
      <c r="P835" s="10" t="s">
        <v>64</v>
      </c>
      <c r="Q835" s="6" t="s">
        <v>77</v>
      </c>
      <c r="R835" s="6" t="s">
        <v>77</v>
      </c>
      <c r="S835" s="6" t="s">
        <v>77</v>
      </c>
      <c r="T835" s="6" t="s">
        <v>77</v>
      </c>
      <c r="U835" s="10" t="s">
        <v>64</v>
      </c>
      <c r="V835" s="173"/>
      <c r="W835" s="176"/>
      <c r="X835" s="179"/>
      <c r="Y835" s="179"/>
      <c r="Z835" s="182"/>
      <c r="AA835" s="182"/>
      <c r="AB835" s="182"/>
      <c r="AC835" s="182"/>
      <c r="AD835" s="182"/>
      <c r="AE835" s="182"/>
      <c r="AF835" s="185"/>
      <c r="AG835" s="185"/>
      <c r="AH835" s="150"/>
      <c r="AI835" s="150"/>
      <c r="AJ835" s="150"/>
      <c r="AK835" s="150"/>
      <c r="AL835" s="150"/>
      <c r="AM835" s="150"/>
      <c r="AN835" s="150"/>
      <c r="AO835" s="150"/>
      <c r="AP835" s="150"/>
      <c r="AQ835" s="150"/>
      <c r="AR835" s="150"/>
      <c r="AS835" s="150"/>
      <c r="AT835" s="150"/>
      <c r="AU835" s="150"/>
      <c r="AV835" s="150"/>
      <c r="AW835" s="150"/>
    </row>
    <row r="836" spans="1:49" ht="13.15" customHeight="1" x14ac:dyDescent="0.25">
      <c r="A836" s="150"/>
      <c r="B836" s="150"/>
      <c r="C836" s="150"/>
      <c r="D836" s="150"/>
      <c r="E836" s="150"/>
      <c r="F836" s="150"/>
      <c r="G836" s="150"/>
      <c r="H836" s="150"/>
      <c r="I836" s="150"/>
      <c r="J836" s="150"/>
      <c r="K836" s="171"/>
      <c r="L836" s="171"/>
      <c r="M836" s="6" t="s">
        <v>75</v>
      </c>
      <c r="N836" s="6" t="s">
        <v>77</v>
      </c>
      <c r="O836" s="6" t="s">
        <v>77</v>
      </c>
      <c r="P836" s="10" t="s">
        <v>64</v>
      </c>
      <c r="Q836" s="6" t="s">
        <v>77</v>
      </c>
      <c r="R836" s="6" t="s">
        <v>77</v>
      </c>
      <c r="S836" s="6" t="s">
        <v>77</v>
      </c>
      <c r="T836" s="6" t="s">
        <v>77</v>
      </c>
      <c r="U836" s="10" t="s">
        <v>64</v>
      </c>
      <c r="V836" s="173"/>
      <c r="W836" s="176"/>
      <c r="X836" s="179"/>
      <c r="Y836" s="179"/>
      <c r="Z836" s="182"/>
      <c r="AA836" s="182"/>
      <c r="AB836" s="182"/>
      <c r="AC836" s="182"/>
      <c r="AD836" s="182"/>
      <c r="AE836" s="182"/>
      <c r="AF836" s="185"/>
      <c r="AG836" s="185"/>
      <c r="AH836" s="150"/>
      <c r="AI836" s="150"/>
      <c r="AJ836" s="150"/>
      <c r="AK836" s="150"/>
      <c r="AL836" s="150"/>
      <c r="AM836" s="150"/>
      <c r="AN836" s="150"/>
      <c r="AO836" s="150"/>
      <c r="AP836" s="150"/>
      <c r="AQ836" s="150"/>
      <c r="AR836" s="150"/>
      <c r="AS836" s="150"/>
      <c r="AT836" s="150"/>
      <c r="AU836" s="150"/>
      <c r="AV836" s="150"/>
      <c r="AW836" s="150"/>
    </row>
    <row r="837" spans="1:49" ht="13.15" customHeight="1" x14ac:dyDescent="0.25">
      <c r="A837" s="151"/>
      <c r="B837" s="151"/>
      <c r="C837" s="151"/>
      <c r="D837" s="151"/>
      <c r="E837" s="151"/>
      <c r="F837" s="151"/>
      <c r="G837" s="151"/>
      <c r="H837" s="151"/>
      <c r="I837" s="151"/>
      <c r="J837" s="151"/>
      <c r="K837" s="171"/>
      <c r="L837" s="171"/>
      <c r="M837" s="6" t="s">
        <v>75</v>
      </c>
      <c r="N837" s="6" t="s">
        <v>77</v>
      </c>
      <c r="O837" s="6" t="s">
        <v>77</v>
      </c>
      <c r="P837" s="10" t="s">
        <v>64</v>
      </c>
      <c r="Q837" s="6" t="s">
        <v>77</v>
      </c>
      <c r="R837" s="6" t="s">
        <v>77</v>
      </c>
      <c r="S837" s="6" t="s">
        <v>77</v>
      </c>
      <c r="T837" s="6" t="s">
        <v>77</v>
      </c>
      <c r="U837" s="10" t="s">
        <v>64</v>
      </c>
      <c r="V837" s="174"/>
      <c r="W837" s="177"/>
      <c r="X837" s="180"/>
      <c r="Y837" s="180"/>
      <c r="Z837" s="183"/>
      <c r="AA837" s="183"/>
      <c r="AB837" s="183"/>
      <c r="AC837" s="183"/>
      <c r="AD837" s="183"/>
      <c r="AE837" s="183"/>
      <c r="AF837" s="186"/>
      <c r="AG837" s="186"/>
      <c r="AH837" s="151"/>
      <c r="AI837" s="151"/>
      <c r="AJ837" s="151"/>
      <c r="AK837" s="151"/>
      <c r="AL837" s="151"/>
      <c r="AM837" s="151"/>
      <c r="AN837" s="151"/>
      <c r="AO837" s="151"/>
      <c r="AP837" s="151"/>
      <c r="AQ837" s="151"/>
      <c r="AR837" s="151"/>
      <c r="AS837" s="151"/>
      <c r="AT837" s="151"/>
      <c r="AU837" s="151"/>
      <c r="AV837" s="151"/>
      <c r="AW837" s="151"/>
    </row>
    <row r="838" spans="1:49" ht="13.15" customHeight="1" x14ac:dyDescent="0.25">
      <c r="A838" s="149" t="s">
        <v>53</v>
      </c>
      <c r="B838" s="149" t="s">
        <v>676</v>
      </c>
      <c r="C838" s="149">
        <v>2016</v>
      </c>
      <c r="D838" s="149" t="s">
        <v>713</v>
      </c>
      <c r="E838" s="149">
        <v>427</v>
      </c>
      <c r="F838" s="149" t="s">
        <v>56</v>
      </c>
      <c r="G838" s="149" t="s">
        <v>57</v>
      </c>
      <c r="H838" s="149" t="s">
        <v>58</v>
      </c>
      <c r="I838" s="149" t="s">
        <v>58</v>
      </c>
      <c r="J838" s="149" t="s">
        <v>92</v>
      </c>
      <c r="K838" s="171" t="s">
        <v>60</v>
      </c>
      <c r="L838" s="171" t="s">
        <v>60</v>
      </c>
      <c r="M838" s="6" t="s">
        <v>75</v>
      </c>
      <c r="N838" s="6" t="s">
        <v>77</v>
      </c>
      <c r="O838" s="6" t="s">
        <v>77</v>
      </c>
      <c r="P838" s="10" t="s">
        <v>759</v>
      </c>
      <c r="Q838" s="12">
        <v>325728</v>
      </c>
      <c r="R838" s="6" t="s">
        <v>75</v>
      </c>
      <c r="S838" s="6" t="s">
        <v>77</v>
      </c>
      <c r="T838" s="6" t="s">
        <v>77</v>
      </c>
      <c r="U838" s="10" t="s">
        <v>759</v>
      </c>
      <c r="V838" s="172" t="s">
        <v>765</v>
      </c>
      <c r="W838" s="175">
        <v>42605</v>
      </c>
      <c r="X838" s="178">
        <v>280800</v>
      </c>
      <c r="Y838" s="178">
        <v>325728</v>
      </c>
      <c r="Z838" s="181" t="s">
        <v>67</v>
      </c>
      <c r="AA838" s="181" t="s">
        <v>68</v>
      </c>
      <c r="AB838" s="181" t="s">
        <v>69</v>
      </c>
      <c r="AC838" s="181" t="s">
        <v>70</v>
      </c>
      <c r="AD838" s="181" t="s">
        <v>92</v>
      </c>
      <c r="AE838" s="181" t="s">
        <v>71</v>
      </c>
      <c r="AF838" s="184">
        <v>42605</v>
      </c>
      <c r="AG838" s="184">
        <v>42611</v>
      </c>
      <c r="AH838" s="149" t="s">
        <v>57</v>
      </c>
      <c r="AI838" s="149" t="s">
        <v>72</v>
      </c>
      <c r="AJ838" s="149" t="s">
        <v>73</v>
      </c>
      <c r="AK838" s="149" t="s">
        <v>72</v>
      </c>
      <c r="AL838" s="149" t="s">
        <v>72</v>
      </c>
      <c r="AM838" s="149" t="s">
        <v>72</v>
      </c>
      <c r="AN838" s="149" t="s">
        <v>72</v>
      </c>
      <c r="AO838" s="149" t="s">
        <v>74</v>
      </c>
      <c r="AP838" s="149" t="s">
        <v>74</v>
      </c>
      <c r="AQ838" s="149" t="s">
        <v>74</v>
      </c>
      <c r="AR838" s="149" t="s">
        <v>74</v>
      </c>
      <c r="AS838" s="149" t="s">
        <v>74</v>
      </c>
      <c r="AT838" s="149" t="s">
        <v>74</v>
      </c>
      <c r="AU838" s="149" t="s">
        <v>74</v>
      </c>
      <c r="AV838" s="149" t="s">
        <v>74</v>
      </c>
      <c r="AW838" s="149" t="s">
        <v>74</v>
      </c>
    </row>
    <row r="839" spans="1:49" ht="13.15" customHeight="1" x14ac:dyDescent="0.25">
      <c r="A839" s="150"/>
      <c r="B839" s="150"/>
      <c r="C839" s="150"/>
      <c r="D839" s="150"/>
      <c r="E839" s="150"/>
      <c r="F839" s="150"/>
      <c r="G839" s="150"/>
      <c r="H839" s="150"/>
      <c r="I839" s="150"/>
      <c r="J839" s="150"/>
      <c r="K839" s="171"/>
      <c r="L839" s="171"/>
      <c r="M839" s="6" t="s">
        <v>75</v>
      </c>
      <c r="N839" s="6" t="s">
        <v>77</v>
      </c>
      <c r="O839" s="6" t="s">
        <v>77</v>
      </c>
      <c r="P839" s="10" t="s">
        <v>583</v>
      </c>
      <c r="Q839" s="12">
        <v>452400</v>
      </c>
      <c r="R839" s="6" t="s">
        <v>77</v>
      </c>
      <c r="S839" s="6" t="s">
        <v>77</v>
      </c>
      <c r="T839" s="6" t="s">
        <v>77</v>
      </c>
      <c r="U839" s="10" t="s">
        <v>64</v>
      </c>
      <c r="V839" s="173"/>
      <c r="W839" s="176"/>
      <c r="X839" s="179"/>
      <c r="Y839" s="179"/>
      <c r="Z839" s="182"/>
      <c r="AA839" s="182"/>
      <c r="AB839" s="182"/>
      <c r="AC839" s="182"/>
      <c r="AD839" s="182"/>
      <c r="AE839" s="182"/>
      <c r="AF839" s="185"/>
      <c r="AG839" s="185"/>
      <c r="AH839" s="150"/>
      <c r="AI839" s="150"/>
      <c r="AJ839" s="150"/>
      <c r="AK839" s="150"/>
      <c r="AL839" s="150"/>
      <c r="AM839" s="150"/>
      <c r="AN839" s="150"/>
      <c r="AO839" s="150"/>
      <c r="AP839" s="150"/>
      <c r="AQ839" s="150"/>
      <c r="AR839" s="150"/>
      <c r="AS839" s="150"/>
      <c r="AT839" s="150"/>
      <c r="AU839" s="150"/>
      <c r="AV839" s="150"/>
      <c r="AW839" s="150"/>
    </row>
    <row r="840" spans="1:49" ht="13.15" customHeight="1" x14ac:dyDescent="0.25">
      <c r="A840" s="150"/>
      <c r="B840" s="150"/>
      <c r="C840" s="150"/>
      <c r="D840" s="150"/>
      <c r="E840" s="150"/>
      <c r="F840" s="150"/>
      <c r="G840" s="150"/>
      <c r="H840" s="150"/>
      <c r="I840" s="150"/>
      <c r="J840" s="150"/>
      <c r="K840" s="171"/>
      <c r="L840" s="171"/>
      <c r="M840" s="6" t="s">
        <v>518</v>
      </c>
      <c r="N840" s="6" t="s">
        <v>109</v>
      </c>
      <c r="O840" s="6" t="s">
        <v>110</v>
      </c>
      <c r="P840" s="10" t="s">
        <v>64</v>
      </c>
      <c r="Q840" s="12">
        <v>551928</v>
      </c>
      <c r="R840" s="6" t="s">
        <v>77</v>
      </c>
      <c r="S840" s="6" t="s">
        <v>77</v>
      </c>
      <c r="T840" s="6" t="s">
        <v>77</v>
      </c>
      <c r="U840" s="10" t="s">
        <v>64</v>
      </c>
      <c r="V840" s="173"/>
      <c r="W840" s="176"/>
      <c r="X840" s="179"/>
      <c r="Y840" s="179"/>
      <c r="Z840" s="182"/>
      <c r="AA840" s="182"/>
      <c r="AB840" s="182"/>
      <c r="AC840" s="182"/>
      <c r="AD840" s="182"/>
      <c r="AE840" s="182"/>
      <c r="AF840" s="185"/>
      <c r="AG840" s="185"/>
      <c r="AH840" s="150"/>
      <c r="AI840" s="150"/>
      <c r="AJ840" s="150"/>
      <c r="AK840" s="150"/>
      <c r="AL840" s="150"/>
      <c r="AM840" s="150"/>
      <c r="AN840" s="150"/>
      <c r="AO840" s="150"/>
      <c r="AP840" s="150"/>
      <c r="AQ840" s="150"/>
      <c r="AR840" s="150"/>
      <c r="AS840" s="150"/>
      <c r="AT840" s="150"/>
      <c r="AU840" s="150"/>
      <c r="AV840" s="150"/>
      <c r="AW840" s="150"/>
    </row>
    <row r="841" spans="1:49" ht="13.15" customHeight="1" x14ac:dyDescent="0.25">
      <c r="A841" s="151"/>
      <c r="B841" s="151"/>
      <c r="C841" s="151"/>
      <c r="D841" s="151"/>
      <c r="E841" s="151"/>
      <c r="F841" s="151"/>
      <c r="G841" s="151"/>
      <c r="H841" s="151"/>
      <c r="I841" s="151"/>
      <c r="J841" s="151"/>
      <c r="K841" s="171"/>
      <c r="L841" s="171"/>
      <c r="M841" s="6" t="s">
        <v>75</v>
      </c>
      <c r="N841" s="6" t="s">
        <v>77</v>
      </c>
      <c r="O841" s="6" t="s">
        <v>77</v>
      </c>
      <c r="P841" s="10" t="s">
        <v>64</v>
      </c>
      <c r="Q841" s="6" t="s">
        <v>77</v>
      </c>
      <c r="R841" s="6" t="s">
        <v>77</v>
      </c>
      <c r="S841" s="6" t="s">
        <v>77</v>
      </c>
      <c r="T841" s="6" t="s">
        <v>77</v>
      </c>
      <c r="U841" s="10" t="s">
        <v>64</v>
      </c>
      <c r="V841" s="174"/>
      <c r="W841" s="177"/>
      <c r="X841" s="180"/>
      <c r="Y841" s="180"/>
      <c r="Z841" s="183"/>
      <c r="AA841" s="183"/>
      <c r="AB841" s="183"/>
      <c r="AC841" s="183"/>
      <c r="AD841" s="183"/>
      <c r="AE841" s="183"/>
      <c r="AF841" s="186"/>
      <c r="AG841" s="186"/>
      <c r="AH841" s="151"/>
      <c r="AI841" s="151"/>
      <c r="AJ841" s="151"/>
      <c r="AK841" s="151"/>
      <c r="AL841" s="151"/>
      <c r="AM841" s="151"/>
      <c r="AN841" s="151"/>
      <c r="AO841" s="151"/>
      <c r="AP841" s="151"/>
      <c r="AQ841" s="151"/>
      <c r="AR841" s="151"/>
      <c r="AS841" s="151"/>
      <c r="AT841" s="151"/>
      <c r="AU841" s="151"/>
      <c r="AV841" s="151"/>
      <c r="AW841" s="151"/>
    </row>
    <row r="842" spans="1:49" ht="13.15" customHeight="1" x14ac:dyDescent="0.25">
      <c r="A842" s="149" t="s">
        <v>53</v>
      </c>
      <c r="B842" s="149" t="s">
        <v>676</v>
      </c>
      <c r="C842" s="149">
        <v>2016</v>
      </c>
      <c r="D842" s="149" t="s">
        <v>713</v>
      </c>
      <c r="E842" s="149">
        <v>425</v>
      </c>
      <c r="F842" s="149" t="s">
        <v>56</v>
      </c>
      <c r="G842" s="149" t="s">
        <v>57</v>
      </c>
      <c r="H842" s="149" t="s">
        <v>58</v>
      </c>
      <c r="I842" s="149" t="s">
        <v>58</v>
      </c>
      <c r="J842" s="149" t="s">
        <v>766</v>
      </c>
      <c r="K842" s="171" t="s">
        <v>60</v>
      </c>
      <c r="L842" s="171" t="s">
        <v>60</v>
      </c>
      <c r="M842" s="6" t="s">
        <v>75</v>
      </c>
      <c r="N842" s="6" t="s">
        <v>77</v>
      </c>
      <c r="O842" s="6" t="s">
        <v>77</v>
      </c>
      <c r="P842" s="10" t="s">
        <v>759</v>
      </c>
      <c r="Q842" s="12">
        <v>171506</v>
      </c>
      <c r="R842" s="6" t="s">
        <v>75</v>
      </c>
      <c r="S842" s="6" t="s">
        <v>77</v>
      </c>
      <c r="T842" s="6" t="s">
        <v>77</v>
      </c>
      <c r="U842" s="10" t="s">
        <v>759</v>
      </c>
      <c r="V842" s="172" t="s">
        <v>767</v>
      </c>
      <c r="W842" s="175">
        <v>42605</v>
      </c>
      <c r="X842" s="178">
        <v>147850</v>
      </c>
      <c r="Y842" s="178">
        <v>171506</v>
      </c>
      <c r="Z842" s="181" t="s">
        <v>67</v>
      </c>
      <c r="AA842" s="181" t="s">
        <v>68</v>
      </c>
      <c r="AB842" s="181" t="s">
        <v>69</v>
      </c>
      <c r="AC842" s="181" t="s">
        <v>70</v>
      </c>
      <c r="AD842" s="181" t="s">
        <v>766</v>
      </c>
      <c r="AE842" s="181" t="s">
        <v>71</v>
      </c>
      <c r="AF842" s="184">
        <v>42605</v>
      </c>
      <c r="AG842" s="184">
        <v>42618</v>
      </c>
      <c r="AH842" s="149" t="s">
        <v>57</v>
      </c>
      <c r="AI842" s="149" t="s">
        <v>72</v>
      </c>
      <c r="AJ842" s="149" t="s">
        <v>73</v>
      </c>
      <c r="AK842" s="149" t="s">
        <v>72</v>
      </c>
      <c r="AL842" s="149" t="s">
        <v>72</v>
      </c>
      <c r="AM842" s="149" t="s">
        <v>72</v>
      </c>
      <c r="AN842" s="149" t="s">
        <v>72</v>
      </c>
      <c r="AO842" s="149" t="s">
        <v>74</v>
      </c>
      <c r="AP842" s="149" t="s">
        <v>74</v>
      </c>
      <c r="AQ842" s="149" t="s">
        <v>74</v>
      </c>
      <c r="AR842" s="149" t="s">
        <v>74</v>
      </c>
      <c r="AS842" s="149" t="s">
        <v>74</v>
      </c>
      <c r="AT842" s="149" t="s">
        <v>74</v>
      </c>
      <c r="AU842" s="149" t="s">
        <v>74</v>
      </c>
      <c r="AV842" s="149" t="s">
        <v>74</v>
      </c>
      <c r="AW842" s="149" t="s">
        <v>74</v>
      </c>
    </row>
    <row r="843" spans="1:49" ht="13.15" customHeight="1" x14ac:dyDescent="0.25">
      <c r="A843" s="150"/>
      <c r="B843" s="150"/>
      <c r="C843" s="150"/>
      <c r="D843" s="150"/>
      <c r="E843" s="150"/>
      <c r="F843" s="150"/>
      <c r="G843" s="150"/>
      <c r="H843" s="150"/>
      <c r="I843" s="150"/>
      <c r="J843" s="150"/>
      <c r="K843" s="171"/>
      <c r="L843" s="171"/>
      <c r="M843" s="6" t="s">
        <v>75</v>
      </c>
      <c r="N843" s="6" t="s">
        <v>77</v>
      </c>
      <c r="O843" s="6" t="s">
        <v>77</v>
      </c>
      <c r="P843" s="10" t="s">
        <v>79</v>
      </c>
      <c r="Q843" s="12">
        <v>359600</v>
      </c>
      <c r="R843" s="6" t="s">
        <v>77</v>
      </c>
      <c r="S843" s="6" t="s">
        <v>77</v>
      </c>
      <c r="T843" s="6" t="s">
        <v>77</v>
      </c>
      <c r="U843" s="10" t="s">
        <v>64</v>
      </c>
      <c r="V843" s="173"/>
      <c r="W843" s="176"/>
      <c r="X843" s="179"/>
      <c r="Y843" s="179"/>
      <c r="Z843" s="182"/>
      <c r="AA843" s="182"/>
      <c r="AB843" s="182"/>
      <c r="AC843" s="182"/>
      <c r="AD843" s="182"/>
      <c r="AE843" s="182"/>
      <c r="AF843" s="185"/>
      <c r="AG843" s="185"/>
      <c r="AH843" s="150"/>
      <c r="AI843" s="150"/>
      <c r="AJ843" s="150"/>
      <c r="AK843" s="150"/>
      <c r="AL843" s="150"/>
      <c r="AM843" s="150"/>
      <c r="AN843" s="150"/>
      <c r="AO843" s="150"/>
      <c r="AP843" s="150"/>
      <c r="AQ843" s="150"/>
      <c r="AR843" s="150"/>
      <c r="AS843" s="150"/>
      <c r="AT843" s="150"/>
      <c r="AU843" s="150"/>
      <c r="AV843" s="150"/>
      <c r="AW843" s="150"/>
    </row>
    <row r="844" spans="1:49" ht="13.15" customHeight="1" x14ac:dyDescent="0.25">
      <c r="A844" s="150"/>
      <c r="B844" s="150"/>
      <c r="C844" s="150"/>
      <c r="D844" s="150"/>
      <c r="E844" s="150"/>
      <c r="F844" s="150"/>
      <c r="G844" s="150"/>
      <c r="H844" s="150"/>
      <c r="I844" s="150"/>
      <c r="J844" s="150"/>
      <c r="K844" s="171"/>
      <c r="L844" s="171"/>
      <c r="M844" s="6" t="s">
        <v>75</v>
      </c>
      <c r="N844" s="6" t="s">
        <v>77</v>
      </c>
      <c r="O844" s="6" t="s">
        <v>77</v>
      </c>
      <c r="P844" s="10" t="s">
        <v>583</v>
      </c>
      <c r="Q844" s="12">
        <v>365400</v>
      </c>
      <c r="R844" s="6" t="s">
        <v>77</v>
      </c>
      <c r="S844" s="6" t="s">
        <v>77</v>
      </c>
      <c r="T844" s="6" t="s">
        <v>77</v>
      </c>
      <c r="U844" s="10" t="s">
        <v>64</v>
      </c>
      <c r="V844" s="173"/>
      <c r="W844" s="176"/>
      <c r="X844" s="179"/>
      <c r="Y844" s="179"/>
      <c r="Z844" s="182"/>
      <c r="AA844" s="182"/>
      <c r="AB844" s="182"/>
      <c r="AC844" s="182"/>
      <c r="AD844" s="182"/>
      <c r="AE844" s="182"/>
      <c r="AF844" s="185"/>
      <c r="AG844" s="185"/>
      <c r="AH844" s="150"/>
      <c r="AI844" s="150"/>
      <c r="AJ844" s="150"/>
      <c r="AK844" s="150"/>
      <c r="AL844" s="150"/>
      <c r="AM844" s="150"/>
      <c r="AN844" s="150"/>
      <c r="AO844" s="150"/>
      <c r="AP844" s="150"/>
      <c r="AQ844" s="150"/>
      <c r="AR844" s="150"/>
      <c r="AS844" s="150"/>
      <c r="AT844" s="150"/>
      <c r="AU844" s="150"/>
      <c r="AV844" s="150"/>
      <c r="AW844" s="150"/>
    </row>
    <row r="845" spans="1:49" ht="13.15" customHeight="1" x14ac:dyDescent="0.25">
      <c r="A845" s="151"/>
      <c r="B845" s="151"/>
      <c r="C845" s="151"/>
      <c r="D845" s="151"/>
      <c r="E845" s="151"/>
      <c r="F845" s="151"/>
      <c r="G845" s="151"/>
      <c r="H845" s="151"/>
      <c r="I845" s="151"/>
      <c r="J845" s="151"/>
      <c r="K845" s="171"/>
      <c r="L845" s="171"/>
      <c r="M845" s="6" t="s">
        <v>75</v>
      </c>
      <c r="N845" s="6" t="s">
        <v>77</v>
      </c>
      <c r="O845" s="6" t="s">
        <v>77</v>
      </c>
      <c r="P845" s="10" t="s">
        <v>64</v>
      </c>
      <c r="Q845" s="6" t="s">
        <v>77</v>
      </c>
      <c r="R845" s="6" t="s">
        <v>77</v>
      </c>
      <c r="S845" s="6" t="s">
        <v>77</v>
      </c>
      <c r="T845" s="6" t="s">
        <v>77</v>
      </c>
      <c r="U845" s="10" t="s">
        <v>64</v>
      </c>
      <c r="V845" s="174"/>
      <c r="W845" s="177"/>
      <c r="X845" s="180"/>
      <c r="Y845" s="180"/>
      <c r="Z845" s="183"/>
      <c r="AA845" s="183"/>
      <c r="AB845" s="183"/>
      <c r="AC845" s="183"/>
      <c r="AD845" s="183"/>
      <c r="AE845" s="183"/>
      <c r="AF845" s="186"/>
      <c r="AG845" s="186"/>
      <c r="AH845" s="151"/>
      <c r="AI845" s="151"/>
      <c r="AJ845" s="151"/>
      <c r="AK845" s="151"/>
      <c r="AL845" s="151"/>
      <c r="AM845" s="151"/>
      <c r="AN845" s="151"/>
      <c r="AO845" s="151"/>
      <c r="AP845" s="151"/>
      <c r="AQ845" s="151"/>
      <c r="AR845" s="151"/>
      <c r="AS845" s="151"/>
      <c r="AT845" s="151"/>
      <c r="AU845" s="151"/>
      <c r="AV845" s="151"/>
      <c r="AW845" s="151"/>
    </row>
    <row r="846" spans="1:49" ht="26.45" customHeight="1" x14ac:dyDescent="0.25">
      <c r="A846" s="149" t="s">
        <v>134</v>
      </c>
      <c r="B846" s="149" t="s">
        <v>676</v>
      </c>
      <c r="C846" s="149">
        <v>2016</v>
      </c>
      <c r="D846" s="149" t="s">
        <v>713</v>
      </c>
      <c r="E846" s="149">
        <v>409</v>
      </c>
      <c r="F846" s="149" t="s">
        <v>438</v>
      </c>
      <c r="G846" s="149" t="s">
        <v>57</v>
      </c>
      <c r="H846" s="149" t="s">
        <v>58</v>
      </c>
      <c r="I846" s="149" t="s">
        <v>58</v>
      </c>
      <c r="J846" s="149" t="s">
        <v>158</v>
      </c>
      <c r="K846" s="171" t="s">
        <v>60</v>
      </c>
      <c r="L846" s="171" t="s">
        <v>60</v>
      </c>
      <c r="M846" s="6" t="s">
        <v>754</v>
      </c>
      <c r="N846" s="6" t="s">
        <v>475</v>
      </c>
      <c r="O846" s="6" t="s">
        <v>241</v>
      </c>
      <c r="P846" s="10" t="s">
        <v>64</v>
      </c>
      <c r="Q846" s="12">
        <v>2784000</v>
      </c>
      <c r="R846" s="6" t="s">
        <v>754</v>
      </c>
      <c r="S846" s="6" t="s">
        <v>475</v>
      </c>
      <c r="T846" s="6" t="s">
        <v>241</v>
      </c>
      <c r="U846" s="10" t="s">
        <v>64</v>
      </c>
      <c r="V846" s="56" t="s">
        <v>768</v>
      </c>
      <c r="W846" s="175">
        <v>42606</v>
      </c>
      <c r="X846" s="178">
        <v>2400000</v>
      </c>
      <c r="Y846" s="178">
        <v>2784000</v>
      </c>
      <c r="Z846" s="181" t="s">
        <v>67</v>
      </c>
      <c r="AA846" s="181" t="s">
        <v>68</v>
      </c>
      <c r="AB846" s="181" t="s">
        <v>69</v>
      </c>
      <c r="AC846" s="181" t="s">
        <v>70</v>
      </c>
      <c r="AD846" s="181" t="s">
        <v>158</v>
      </c>
      <c r="AE846" s="181" t="s">
        <v>71</v>
      </c>
      <c r="AF846" s="184">
        <v>42606</v>
      </c>
      <c r="AG846" s="184">
        <v>42611</v>
      </c>
      <c r="AH846" s="149" t="s">
        <v>57</v>
      </c>
      <c r="AI846" s="149" t="s">
        <v>72</v>
      </c>
      <c r="AJ846" s="149" t="s">
        <v>73</v>
      </c>
      <c r="AK846" s="149" t="s">
        <v>72</v>
      </c>
      <c r="AL846" s="149" t="s">
        <v>72</v>
      </c>
      <c r="AM846" s="149" t="s">
        <v>72</v>
      </c>
      <c r="AN846" s="149" t="s">
        <v>72</v>
      </c>
      <c r="AO846" s="149" t="s">
        <v>74</v>
      </c>
      <c r="AP846" s="149" t="s">
        <v>74</v>
      </c>
      <c r="AQ846" s="149" t="s">
        <v>74</v>
      </c>
      <c r="AR846" s="149" t="s">
        <v>74</v>
      </c>
      <c r="AS846" s="149" t="s">
        <v>74</v>
      </c>
      <c r="AT846" s="149" t="s">
        <v>74</v>
      </c>
      <c r="AU846" s="149" t="s">
        <v>74</v>
      </c>
      <c r="AV846" s="149" t="s">
        <v>74</v>
      </c>
      <c r="AW846" s="149" t="s">
        <v>74</v>
      </c>
    </row>
    <row r="847" spans="1:49" ht="13.15" customHeight="1" x14ac:dyDescent="0.25">
      <c r="A847" s="150"/>
      <c r="B847" s="150"/>
      <c r="C847" s="150"/>
      <c r="D847" s="150"/>
      <c r="E847" s="150"/>
      <c r="F847" s="150"/>
      <c r="G847" s="150"/>
      <c r="H847" s="150"/>
      <c r="I847" s="150"/>
      <c r="J847" s="150"/>
      <c r="K847" s="171"/>
      <c r="L847" s="171"/>
      <c r="M847" s="6" t="s">
        <v>75</v>
      </c>
      <c r="N847" s="6" t="s">
        <v>77</v>
      </c>
      <c r="O847" s="6" t="s">
        <v>77</v>
      </c>
      <c r="P847" s="10" t="s">
        <v>64</v>
      </c>
      <c r="Q847" s="6" t="s">
        <v>77</v>
      </c>
      <c r="R847" s="6" t="s">
        <v>77</v>
      </c>
      <c r="S847" s="6" t="s">
        <v>77</v>
      </c>
      <c r="T847" s="6" t="s">
        <v>77</v>
      </c>
      <c r="U847" s="10" t="s">
        <v>64</v>
      </c>
      <c r="V847" s="140"/>
      <c r="W847" s="176"/>
      <c r="X847" s="179"/>
      <c r="Y847" s="179"/>
      <c r="Z847" s="182"/>
      <c r="AA847" s="182"/>
      <c r="AB847" s="182"/>
      <c r="AC847" s="182"/>
      <c r="AD847" s="182"/>
      <c r="AE847" s="182"/>
      <c r="AF847" s="185"/>
      <c r="AG847" s="185"/>
      <c r="AH847" s="150"/>
      <c r="AI847" s="150"/>
      <c r="AJ847" s="150"/>
      <c r="AK847" s="150"/>
      <c r="AL847" s="150"/>
      <c r="AM847" s="150"/>
      <c r="AN847" s="150"/>
      <c r="AO847" s="150"/>
      <c r="AP847" s="150"/>
      <c r="AQ847" s="150"/>
      <c r="AR847" s="150"/>
      <c r="AS847" s="150"/>
      <c r="AT847" s="150"/>
      <c r="AU847" s="150"/>
      <c r="AV847" s="150"/>
      <c r="AW847" s="150"/>
    </row>
    <row r="848" spans="1:49" ht="13.15" customHeight="1" x14ac:dyDescent="0.25">
      <c r="A848" s="150"/>
      <c r="B848" s="150"/>
      <c r="C848" s="150"/>
      <c r="D848" s="150"/>
      <c r="E848" s="150"/>
      <c r="F848" s="150"/>
      <c r="G848" s="150"/>
      <c r="H848" s="150"/>
      <c r="I848" s="150"/>
      <c r="J848" s="150"/>
      <c r="K848" s="171"/>
      <c r="L848" s="171"/>
      <c r="M848" s="6" t="s">
        <v>75</v>
      </c>
      <c r="N848" s="6" t="s">
        <v>77</v>
      </c>
      <c r="O848" s="6" t="s">
        <v>77</v>
      </c>
      <c r="P848" s="10" t="s">
        <v>64</v>
      </c>
      <c r="Q848" s="6" t="s">
        <v>77</v>
      </c>
      <c r="R848" s="6" t="s">
        <v>77</v>
      </c>
      <c r="S848" s="6" t="s">
        <v>77</v>
      </c>
      <c r="T848" s="6" t="s">
        <v>77</v>
      </c>
      <c r="U848" s="10" t="s">
        <v>64</v>
      </c>
      <c r="V848" s="140"/>
      <c r="W848" s="176"/>
      <c r="X848" s="179"/>
      <c r="Y848" s="179"/>
      <c r="Z848" s="182"/>
      <c r="AA848" s="182"/>
      <c r="AB848" s="182"/>
      <c r="AC848" s="182"/>
      <c r="AD848" s="182"/>
      <c r="AE848" s="182"/>
      <c r="AF848" s="185"/>
      <c r="AG848" s="185"/>
      <c r="AH848" s="150"/>
      <c r="AI848" s="150"/>
      <c r="AJ848" s="150"/>
      <c r="AK848" s="150"/>
      <c r="AL848" s="150"/>
      <c r="AM848" s="150"/>
      <c r="AN848" s="150"/>
      <c r="AO848" s="150"/>
      <c r="AP848" s="150"/>
      <c r="AQ848" s="150"/>
      <c r="AR848" s="150"/>
      <c r="AS848" s="150"/>
      <c r="AT848" s="150"/>
      <c r="AU848" s="150"/>
      <c r="AV848" s="150"/>
      <c r="AW848" s="150"/>
    </row>
    <row r="849" spans="1:49" ht="13.15" customHeight="1" x14ac:dyDescent="0.25">
      <c r="A849" s="151"/>
      <c r="B849" s="151"/>
      <c r="C849" s="151"/>
      <c r="D849" s="151"/>
      <c r="E849" s="151"/>
      <c r="F849" s="151"/>
      <c r="G849" s="151"/>
      <c r="H849" s="151"/>
      <c r="I849" s="151"/>
      <c r="J849" s="151"/>
      <c r="K849" s="171"/>
      <c r="L849" s="171"/>
      <c r="M849" s="6" t="s">
        <v>75</v>
      </c>
      <c r="N849" s="6" t="s">
        <v>77</v>
      </c>
      <c r="O849" s="6" t="s">
        <v>77</v>
      </c>
      <c r="P849" s="10" t="s">
        <v>64</v>
      </c>
      <c r="Q849" s="6" t="s">
        <v>77</v>
      </c>
      <c r="R849" s="6" t="s">
        <v>77</v>
      </c>
      <c r="S849" s="6" t="s">
        <v>77</v>
      </c>
      <c r="T849" s="6" t="s">
        <v>77</v>
      </c>
      <c r="U849" s="10" t="s">
        <v>64</v>
      </c>
      <c r="V849" s="141"/>
      <c r="W849" s="177"/>
      <c r="X849" s="180"/>
      <c r="Y849" s="180"/>
      <c r="Z849" s="183"/>
      <c r="AA849" s="183"/>
      <c r="AB849" s="183"/>
      <c r="AC849" s="183"/>
      <c r="AD849" s="183"/>
      <c r="AE849" s="183"/>
      <c r="AF849" s="186"/>
      <c r="AG849" s="186"/>
      <c r="AH849" s="151"/>
      <c r="AI849" s="151"/>
      <c r="AJ849" s="151"/>
      <c r="AK849" s="151"/>
      <c r="AL849" s="151"/>
      <c r="AM849" s="151"/>
      <c r="AN849" s="151"/>
      <c r="AO849" s="151"/>
      <c r="AP849" s="151"/>
      <c r="AQ849" s="151"/>
      <c r="AR849" s="151"/>
      <c r="AS849" s="151"/>
      <c r="AT849" s="151"/>
      <c r="AU849" s="151"/>
      <c r="AV849" s="151"/>
      <c r="AW849" s="151"/>
    </row>
    <row r="850" spans="1:49" ht="40.5" x14ac:dyDescent="0.25">
      <c r="A850" s="149" t="s">
        <v>53</v>
      </c>
      <c r="B850" s="149" t="s">
        <v>676</v>
      </c>
      <c r="C850" s="149">
        <v>2016</v>
      </c>
      <c r="D850" s="149" t="s">
        <v>713</v>
      </c>
      <c r="E850" s="149">
        <v>407</v>
      </c>
      <c r="F850" s="149" t="s">
        <v>56</v>
      </c>
      <c r="G850" s="149" t="s">
        <v>57</v>
      </c>
      <c r="H850" s="149" t="s">
        <v>58</v>
      </c>
      <c r="I850" s="149" t="s">
        <v>58</v>
      </c>
      <c r="J850" s="149" t="s">
        <v>172</v>
      </c>
      <c r="K850" s="171" t="s">
        <v>202</v>
      </c>
      <c r="L850" s="171" t="s">
        <v>202</v>
      </c>
      <c r="M850" s="6" t="s">
        <v>75</v>
      </c>
      <c r="N850" s="6" t="s">
        <v>77</v>
      </c>
      <c r="O850" s="6" t="s">
        <v>77</v>
      </c>
      <c r="P850" s="10" t="s">
        <v>769</v>
      </c>
      <c r="Q850" s="12">
        <v>56258.65</v>
      </c>
      <c r="R850" s="6" t="s">
        <v>75</v>
      </c>
      <c r="S850" s="6" t="s">
        <v>77</v>
      </c>
      <c r="T850" s="6" t="s">
        <v>77</v>
      </c>
      <c r="U850" s="10" t="s">
        <v>769</v>
      </c>
      <c r="V850" s="172" t="s">
        <v>770</v>
      </c>
      <c r="W850" s="175">
        <v>42606</v>
      </c>
      <c r="X850" s="178">
        <v>48498.83</v>
      </c>
      <c r="Y850" s="178">
        <v>56258.65</v>
      </c>
      <c r="Z850" s="181" t="s">
        <v>67</v>
      </c>
      <c r="AA850" s="181" t="s">
        <v>68</v>
      </c>
      <c r="AB850" s="181" t="s">
        <v>69</v>
      </c>
      <c r="AC850" s="181" t="s">
        <v>70</v>
      </c>
      <c r="AD850" s="181" t="s">
        <v>172</v>
      </c>
      <c r="AE850" s="181" t="s">
        <v>71</v>
      </c>
      <c r="AF850" s="184">
        <v>42606</v>
      </c>
      <c r="AG850" s="184">
        <v>42613</v>
      </c>
      <c r="AH850" s="149" t="s">
        <v>57</v>
      </c>
      <c r="AI850" s="149" t="s">
        <v>72</v>
      </c>
      <c r="AJ850" s="149" t="s">
        <v>73</v>
      </c>
      <c r="AK850" s="149" t="s">
        <v>72</v>
      </c>
      <c r="AL850" s="149" t="s">
        <v>72</v>
      </c>
      <c r="AM850" s="149" t="s">
        <v>72</v>
      </c>
      <c r="AN850" s="149" t="s">
        <v>72</v>
      </c>
      <c r="AO850" s="149" t="s">
        <v>74</v>
      </c>
      <c r="AP850" s="149" t="s">
        <v>74</v>
      </c>
      <c r="AQ850" s="149" t="s">
        <v>74</v>
      </c>
      <c r="AR850" s="149" t="s">
        <v>74</v>
      </c>
      <c r="AS850" s="149" t="s">
        <v>74</v>
      </c>
      <c r="AT850" s="149" t="s">
        <v>74</v>
      </c>
      <c r="AU850" s="149" t="s">
        <v>74</v>
      </c>
      <c r="AV850" s="149" t="s">
        <v>74</v>
      </c>
      <c r="AW850" s="149" t="s">
        <v>74</v>
      </c>
    </row>
    <row r="851" spans="1:49" ht="26.45" customHeight="1" x14ac:dyDescent="0.25">
      <c r="A851" s="150"/>
      <c r="B851" s="150"/>
      <c r="C851" s="150"/>
      <c r="D851" s="150"/>
      <c r="E851" s="150"/>
      <c r="F851" s="150"/>
      <c r="G851" s="150"/>
      <c r="H851" s="150"/>
      <c r="I851" s="150"/>
      <c r="J851" s="150"/>
      <c r="K851" s="171"/>
      <c r="L851" s="171"/>
      <c r="M851" s="6" t="s">
        <v>75</v>
      </c>
      <c r="N851" s="6" t="s">
        <v>77</v>
      </c>
      <c r="O851" s="6" t="s">
        <v>77</v>
      </c>
      <c r="P851" s="10" t="s">
        <v>121</v>
      </c>
      <c r="Q851" s="12">
        <v>58255.08</v>
      </c>
      <c r="R851" s="6" t="s">
        <v>77</v>
      </c>
      <c r="S851" s="6" t="s">
        <v>77</v>
      </c>
      <c r="T851" s="6" t="s">
        <v>77</v>
      </c>
      <c r="U851" s="10" t="s">
        <v>64</v>
      </c>
      <c r="V851" s="173"/>
      <c r="W851" s="176"/>
      <c r="X851" s="179"/>
      <c r="Y851" s="179"/>
      <c r="Z851" s="182"/>
      <c r="AA851" s="182"/>
      <c r="AB851" s="182"/>
      <c r="AC851" s="182"/>
      <c r="AD851" s="182"/>
      <c r="AE851" s="182"/>
      <c r="AF851" s="185"/>
      <c r="AG851" s="185"/>
      <c r="AH851" s="150"/>
      <c r="AI851" s="150"/>
      <c r="AJ851" s="150"/>
      <c r="AK851" s="150"/>
      <c r="AL851" s="150"/>
      <c r="AM851" s="150"/>
      <c r="AN851" s="150"/>
      <c r="AO851" s="150"/>
      <c r="AP851" s="150"/>
      <c r="AQ851" s="150"/>
      <c r="AR851" s="150"/>
      <c r="AS851" s="150"/>
      <c r="AT851" s="150"/>
      <c r="AU851" s="150"/>
      <c r="AV851" s="150"/>
      <c r="AW851" s="150"/>
    </row>
    <row r="852" spans="1:49" ht="13.15" customHeight="1" x14ac:dyDescent="0.25">
      <c r="A852" s="150"/>
      <c r="B852" s="150"/>
      <c r="C852" s="150"/>
      <c r="D852" s="150"/>
      <c r="E852" s="150"/>
      <c r="F852" s="150"/>
      <c r="G852" s="150"/>
      <c r="H852" s="150"/>
      <c r="I852" s="150"/>
      <c r="J852" s="150"/>
      <c r="K852" s="171"/>
      <c r="L852" s="171"/>
      <c r="M852" s="6" t="s">
        <v>75</v>
      </c>
      <c r="N852" s="6" t="s">
        <v>77</v>
      </c>
      <c r="O852" s="6" t="s">
        <v>77</v>
      </c>
      <c r="P852" s="10" t="s">
        <v>175</v>
      </c>
      <c r="Q852" s="12">
        <v>62776.88</v>
      </c>
      <c r="R852" s="6" t="s">
        <v>77</v>
      </c>
      <c r="S852" s="6" t="s">
        <v>77</v>
      </c>
      <c r="T852" s="6" t="s">
        <v>77</v>
      </c>
      <c r="U852" s="10" t="s">
        <v>64</v>
      </c>
      <c r="V852" s="173"/>
      <c r="W852" s="176"/>
      <c r="X852" s="179"/>
      <c r="Y852" s="179"/>
      <c r="Z852" s="182"/>
      <c r="AA852" s="182"/>
      <c r="AB852" s="182"/>
      <c r="AC852" s="182"/>
      <c r="AD852" s="182"/>
      <c r="AE852" s="182"/>
      <c r="AF852" s="185"/>
      <c r="AG852" s="185"/>
      <c r="AH852" s="150"/>
      <c r="AI852" s="150"/>
      <c r="AJ852" s="150"/>
      <c r="AK852" s="150"/>
      <c r="AL852" s="150"/>
      <c r="AM852" s="150"/>
      <c r="AN852" s="150"/>
      <c r="AO852" s="150"/>
      <c r="AP852" s="150"/>
      <c r="AQ852" s="150"/>
      <c r="AR852" s="150"/>
      <c r="AS852" s="150"/>
      <c r="AT852" s="150"/>
      <c r="AU852" s="150"/>
      <c r="AV852" s="150"/>
      <c r="AW852" s="150"/>
    </row>
    <row r="853" spans="1:49" ht="13.15" customHeight="1" x14ac:dyDescent="0.25">
      <c r="A853" s="151"/>
      <c r="B853" s="151"/>
      <c r="C853" s="151"/>
      <c r="D853" s="151"/>
      <c r="E853" s="151"/>
      <c r="F853" s="151"/>
      <c r="G853" s="151"/>
      <c r="H853" s="151"/>
      <c r="I853" s="151"/>
      <c r="J853" s="151"/>
      <c r="K853" s="171"/>
      <c r="L853" s="171"/>
      <c r="M853" s="6" t="s">
        <v>75</v>
      </c>
      <c r="N853" s="6" t="s">
        <v>77</v>
      </c>
      <c r="O853" s="6" t="s">
        <v>77</v>
      </c>
      <c r="P853" s="10" t="s">
        <v>64</v>
      </c>
      <c r="Q853" s="6" t="s">
        <v>77</v>
      </c>
      <c r="R853" s="6" t="s">
        <v>77</v>
      </c>
      <c r="S853" s="6" t="s">
        <v>77</v>
      </c>
      <c r="T853" s="6" t="s">
        <v>77</v>
      </c>
      <c r="U853" s="10" t="s">
        <v>64</v>
      </c>
      <c r="V853" s="174"/>
      <c r="W853" s="177"/>
      <c r="X853" s="180"/>
      <c r="Y853" s="180"/>
      <c r="Z853" s="183"/>
      <c r="AA853" s="183"/>
      <c r="AB853" s="183"/>
      <c r="AC853" s="183"/>
      <c r="AD853" s="183"/>
      <c r="AE853" s="183"/>
      <c r="AF853" s="186"/>
      <c r="AG853" s="186"/>
      <c r="AH853" s="151"/>
      <c r="AI853" s="151"/>
      <c r="AJ853" s="151"/>
      <c r="AK853" s="151"/>
      <c r="AL853" s="151"/>
      <c r="AM853" s="151"/>
      <c r="AN853" s="151"/>
      <c r="AO853" s="151"/>
      <c r="AP853" s="151"/>
      <c r="AQ853" s="151"/>
      <c r="AR853" s="151"/>
      <c r="AS853" s="151"/>
      <c r="AT853" s="151"/>
      <c r="AU853" s="151"/>
      <c r="AV853" s="151"/>
      <c r="AW853" s="151"/>
    </row>
    <row r="854" spans="1:49" ht="13.15" customHeight="1" x14ac:dyDescent="0.25">
      <c r="A854" s="149" t="s">
        <v>53</v>
      </c>
      <c r="B854" s="149" t="s">
        <v>676</v>
      </c>
      <c r="C854" s="149">
        <v>2016</v>
      </c>
      <c r="D854" s="149" t="s">
        <v>713</v>
      </c>
      <c r="E854" s="149">
        <v>430</v>
      </c>
      <c r="F854" s="149" t="s">
        <v>56</v>
      </c>
      <c r="G854" s="149" t="s">
        <v>57</v>
      </c>
      <c r="H854" s="149" t="s">
        <v>58</v>
      </c>
      <c r="I854" s="149" t="s">
        <v>58</v>
      </c>
      <c r="J854" s="149" t="s">
        <v>92</v>
      </c>
      <c r="K854" s="171" t="s">
        <v>60</v>
      </c>
      <c r="L854" s="171" t="s">
        <v>60</v>
      </c>
      <c r="M854" s="6" t="s">
        <v>75</v>
      </c>
      <c r="N854" s="6" t="s">
        <v>77</v>
      </c>
      <c r="O854" s="6" t="s">
        <v>77</v>
      </c>
      <c r="P854" s="10" t="s">
        <v>759</v>
      </c>
      <c r="Q854" s="12">
        <v>356352</v>
      </c>
      <c r="R854" s="6" t="s">
        <v>75</v>
      </c>
      <c r="S854" s="6" t="s">
        <v>77</v>
      </c>
      <c r="T854" s="6" t="s">
        <v>77</v>
      </c>
      <c r="U854" s="10" t="s">
        <v>759</v>
      </c>
      <c r="V854" s="172" t="s">
        <v>771</v>
      </c>
      <c r="W854" s="175">
        <v>42606</v>
      </c>
      <c r="X854" s="178">
        <v>307200</v>
      </c>
      <c r="Y854" s="178">
        <v>356352</v>
      </c>
      <c r="Z854" s="181" t="s">
        <v>67</v>
      </c>
      <c r="AA854" s="181" t="s">
        <v>68</v>
      </c>
      <c r="AB854" s="181" t="s">
        <v>69</v>
      </c>
      <c r="AC854" s="181" t="s">
        <v>70</v>
      </c>
      <c r="AD854" s="181" t="s">
        <v>92</v>
      </c>
      <c r="AE854" s="181" t="s">
        <v>71</v>
      </c>
      <c r="AF854" s="184">
        <v>42606</v>
      </c>
      <c r="AG854" s="184">
        <v>42611</v>
      </c>
      <c r="AH854" s="149" t="s">
        <v>57</v>
      </c>
      <c r="AI854" s="149" t="s">
        <v>72</v>
      </c>
      <c r="AJ854" s="149" t="s">
        <v>73</v>
      </c>
      <c r="AK854" s="149" t="s">
        <v>72</v>
      </c>
      <c r="AL854" s="149" t="s">
        <v>72</v>
      </c>
      <c r="AM854" s="149" t="s">
        <v>72</v>
      </c>
      <c r="AN854" s="149" t="s">
        <v>72</v>
      </c>
      <c r="AO854" s="149" t="s">
        <v>74</v>
      </c>
      <c r="AP854" s="149" t="s">
        <v>74</v>
      </c>
      <c r="AQ854" s="149" t="s">
        <v>74</v>
      </c>
      <c r="AR854" s="149" t="s">
        <v>74</v>
      </c>
      <c r="AS854" s="149" t="s">
        <v>74</v>
      </c>
      <c r="AT854" s="149" t="s">
        <v>74</v>
      </c>
      <c r="AU854" s="149" t="s">
        <v>74</v>
      </c>
      <c r="AV854" s="149" t="s">
        <v>74</v>
      </c>
      <c r="AW854" s="149" t="s">
        <v>74</v>
      </c>
    </row>
    <row r="855" spans="1:49" ht="13.15" customHeight="1" x14ac:dyDescent="0.25">
      <c r="A855" s="150"/>
      <c r="B855" s="150"/>
      <c r="C855" s="150"/>
      <c r="D855" s="150"/>
      <c r="E855" s="150"/>
      <c r="F855" s="150"/>
      <c r="G855" s="150"/>
      <c r="H855" s="150"/>
      <c r="I855" s="150"/>
      <c r="J855" s="150"/>
      <c r="K855" s="171"/>
      <c r="L855" s="171"/>
      <c r="M855" s="6" t="s">
        <v>75</v>
      </c>
      <c r="N855" s="6" t="s">
        <v>77</v>
      </c>
      <c r="O855" s="6" t="s">
        <v>77</v>
      </c>
      <c r="P855" s="10" t="s">
        <v>583</v>
      </c>
      <c r="Q855" s="12">
        <v>399040</v>
      </c>
      <c r="R855" s="6" t="s">
        <v>77</v>
      </c>
      <c r="S855" s="6" t="s">
        <v>77</v>
      </c>
      <c r="T855" s="6" t="s">
        <v>77</v>
      </c>
      <c r="U855" s="10" t="s">
        <v>64</v>
      </c>
      <c r="V855" s="173"/>
      <c r="W855" s="176"/>
      <c r="X855" s="179"/>
      <c r="Y855" s="179"/>
      <c r="Z855" s="182"/>
      <c r="AA855" s="182"/>
      <c r="AB855" s="182"/>
      <c r="AC855" s="182"/>
      <c r="AD855" s="182"/>
      <c r="AE855" s="182"/>
      <c r="AF855" s="185"/>
      <c r="AG855" s="185"/>
      <c r="AH855" s="150"/>
      <c r="AI855" s="150"/>
      <c r="AJ855" s="150"/>
      <c r="AK855" s="150"/>
      <c r="AL855" s="150"/>
      <c r="AM855" s="150"/>
      <c r="AN855" s="150"/>
      <c r="AO855" s="150"/>
      <c r="AP855" s="150"/>
      <c r="AQ855" s="150"/>
      <c r="AR855" s="150"/>
      <c r="AS855" s="150"/>
      <c r="AT855" s="150"/>
      <c r="AU855" s="150"/>
      <c r="AV855" s="150"/>
      <c r="AW855" s="150"/>
    </row>
    <row r="856" spans="1:49" ht="13.15" customHeight="1" x14ac:dyDescent="0.25">
      <c r="A856" s="150"/>
      <c r="B856" s="150"/>
      <c r="C856" s="150"/>
      <c r="D856" s="150"/>
      <c r="E856" s="150"/>
      <c r="F856" s="150"/>
      <c r="G856" s="150"/>
      <c r="H856" s="150"/>
      <c r="I856" s="150"/>
      <c r="J856" s="150"/>
      <c r="K856" s="171"/>
      <c r="L856" s="171"/>
      <c r="M856" s="6" t="s">
        <v>518</v>
      </c>
      <c r="N856" s="6" t="s">
        <v>109</v>
      </c>
      <c r="O856" s="6" t="s">
        <v>110</v>
      </c>
      <c r="P856" s="10" t="s">
        <v>64</v>
      </c>
      <c r="Q856" s="12">
        <v>464000</v>
      </c>
      <c r="R856" s="6" t="s">
        <v>77</v>
      </c>
      <c r="S856" s="6" t="s">
        <v>77</v>
      </c>
      <c r="T856" s="6" t="s">
        <v>77</v>
      </c>
      <c r="U856" s="10" t="s">
        <v>64</v>
      </c>
      <c r="V856" s="173"/>
      <c r="W856" s="176"/>
      <c r="X856" s="179"/>
      <c r="Y856" s="179"/>
      <c r="Z856" s="182"/>
      <c r="AA856" s="182"/>
      <c r="AB856" s="182"/>
      <c r="AC856" s="182"/>
      <c r="AD856" s="182"/>
      <c r="AE856" s="182"/>
      <c r="AF856" s="185"/>
      <c r="AG856" s="185"/>
      <c r="AH856" s="150"/>
      <c r="AI856" s="150"/>
      <c r="AJ856" s="150"/>
      <c r="AK856" s="150"/>
      <c r="AL856" s="150"/>
      <c r="AM856" s="150"/>
      <c r="AN856" s="150"/>
      <c r="AO856" s="150"/>
      <c r="AP856" s="150"/>
      <c r="AQ856" s="150"/>
      <c r="AR856" s="150"/>
      <c r="AS856" s="150"/>
      <c r="AT856" s="150"/>
      <c r="AU856" s="150"/>
      <c r="AV856" s="150"/>
      <c r="AW856" s="150"/>
    </row>
    <row r="857" spans="1:49" ht="13.15" customHeight="1" x14ac:dyDescent="0.25">
      <c r="A857" s="151"/>
      <c r="B857" s="151"/>
      <c r="C857" s="151"/>
      <c r="D857" s="151"/>
      <c r="E857" s="151"/>
      <c r="F857" s="151"/>
      <c r="G857" s="151"/>
      <c r="H857" s="151"/>
      <c r="I857" s="151"/>
      <c r="J857" s="151"/>
      <c r="K857" s="171"/>
      <c r="L857" s="171"/>
      <c r="M857" s="6" t="s">
        <v>75</v>
      </c>
      <c r="N857" s="6" t="s">
        <v>77</v>
      </c>
      <c r="O857" s="6" t="s">
        <v>77</v>
      </c>
      <c r="P857" s="10" t="s">
        <v>64</v>
      </c>
      <c r="Q857" s="6" t="s">
        <v>77</v>
      </c>
      <c r="R857" s="6" t="s">
        <v>77</v>
      </c>
      <c r="S857" s="6" t="s">
        <v>77</v>
      </c>
      <c r="T857" s="6" t="s">
        <v>77</v>
      </c>
      <c r="U857" s="10" t="s">
        <v>64</v>
      </c>
      <c r="V857" s="174"/>
      <c r="W857" s="177"/>
      <c r="X857" s="180"/>
      <c r="Y857" s="180"/>
      <c r="Z857" s="183"/>
      <c r="AA857" s="183"/>
      <c r="AB857" s="183"/>
      <c r="AC857" s="183"/>
      <c r="AD857" s="183"/>
      <c r="AE857" s="183"/>
      <c r="AF857" s="186"/>
      <c r="AG857" s="186"/>
      <c r="AH857" s="151"/>
      <c r="AI857" s="151"/>
      <c r="AJ857" s="151"/>
      <c r="AK857" s="151"/>
      <c r="AL857" s="151"/>
      <c r="AM857" s="151"/>
      <c r="AN857" s="151"/>
      <c r="AO857" s="151"/>
      <c r="AP857" s="151"/>
      <c r="AQ857" s="151"/>
      <c r="AR857" s="151"/>
      <c r="AS857" s="151"/>
      <c r="AT857" s="151"/>
      <c r="AU857" s="151"/>
      <c r="AV857" s="151"/>
      <c r="AW857" s="151"/>
    </row>
    <row r="858" spans="1:49" ht="13.5" customHeight="1" x14ac:dyDescent="0.25">
      <c r="A858" s="149" t="s">
        <v>134</v>
      </c>
      <c r="B858" s="149" t="s">
        <v>676</v>
      </c>
      <c r="C858" s="149">
        <v>2016</v>
      </c>
      <c r="D858" s="149" t="s">
        <v>713</v>
      </c>
      <c r="E858" s="149">
        <v>419</v>
      </c>
      <c r="F858" s="149" t="s">
        <v>438</v>
      </c>
      <c r="G858" s="149" t="s">
        <v>57</v>
      </c>
      <c r="H858" s="149" t="s">
        <v>58</v>
      </c>
      <c r="I858" s="149" t="s">
        <v>58</v>
      </c>
      <c r="J858" s="149" t="s">
        <v>158</v>
      </c>
      <c r="K858" s="171" t="s">
        <v>60</v>
      </c>
      <c r="L858" s="171" t="s">
        <v>60</v>
      </c>
      <c r="M858" s="6" t="s">
        <v>75</v>
      </c>
      <c r="N858" s="6" t="s">
        <v>77</v>
      </c>
      <c r="O858" s="6" t="s">
        <v>77</v>
      </c>
      <c r="P858" s="10" t="s">
        <v>205</v>
      </c>
      <c r="Q858" s="12">
        <v>1123170</v>
      </c>
      <c r="R858" s="6" t="s">
        <v>77</v>
      </c>
      <c r="S858" s="6" t="s">
        <v>77</v>
      </c>
      <c r="T858" s="6" t="s">
        <v>77</v>
      </c>
      <c r="U858" s="10" t="s">
        <v>205</v>
      </c>
      <c r="V858" s="56" t="s">
        <v>772</v>
      </c>
      <c r="W858" s="175">
        <v>42612</v>
      </c>
      <c r="X858" s="178">
        <v>968250</v>
      </c>
      <c r="Y858" s="178">
        <v>1123170</v>
      </c>
      <c r="Z858" s="181" t="s">
        <v>67</v>
      </c>
      <c r="AA858" s="181" t="s">
        <v>68</v>
      </c>
      <c r="AB858" s="181" t="s">
        <v>69</v>
      </c>
      <c r="AC858" s="181" t="s">
        <v>70</v>
      </c>
      <c r="AD858" s="181" t="s">
        <v>158</v>
      </c>
      <c r="AE858" s="181" t="s">
        <v>71</v>
      </c>
      <c r="AF858" s="184">
        <v>42612</v>
      </c>
      <c r="AG858" s="184">
        <v>42622</v>
      </c>
      <c r="AH858" s="149" t="s">
        <v>57</v>
      </c>
      <c r="AI858" s="149" t="s">
        <v>72</v>
      </c>
      <c r="AJ858" s="149" t="s">
        <v>73</v>
      </c>
      <c r="AK858" s="149" t="s">
        <v>72</v>
      </c>
      <c r="AL858" s="149" t="s">
        <v>72</v>
      </c>
      <c r="AM858" s="149" t="s">
        <v>72</v>
      </c>
      <c r="AN858" s="149" t="s">
        <v>72</v>
      </c>
      <c r="AO858" s="149" t="s">
        <v>74</v>
      </c>
      <c r="AP858" s="149" t="s">
        <v>74</v>
      </c>
      <c r="AQ858" s="149" t="s">
        <v>74</v>
      </c>
      <c r="AR858" s="149" t="s">
        <v>74</v>
      </c>
      <c r="AS858" s="149" t="s">
        <v>74</v>
      </c>
      <c r="AT858" s="149" t="s">
        <v>74</v>
      </c>
      <c r="AU858" s="149" t="s">
        <v>74</v>
      </c>
      <c r="AV858" s="149" t="s">
        <v>74</v>
      </c>
      <c r="AW858" s="149" t="s">
        <v>74</v>
      </c>
    </row>
    <row r="859" spans="1:49" ht="13.15" customHeight="1" x14ac:dyDescent="0.25">
      <c r="A859" s="150"/>
      <c r="B859" s="150"/>
      <c r="C859" s="150"/>
      <c r="D859" s="150"/>
      <c r="E859" s="150"/>
      <c r="F859" s="150"/>
      <c r="G859" s="150"/>
      <c r="H859" s="150"/>
      <c r="I859" s="150"/>
      <c r="J859" s="150"/>
      <c r="K859" s="171"/>
      <c r="L859" s="171"/>
      <c r="M859" s="6" t="s">
        <v>75</v>
      </c>
      <c r="N859" s="6" t="s">
        <v>77</v>
      </c>
      <c r="O859" s="6" t="s">
        <v>77</v>
      </c>
      <c r="P859" s="10" t="s">
        <v>64</v>
      </c>
      <c r="Q859" s="6" t="s">
        <v>77</v>
      </c>
      <c r="R859" s="6" t="s">
        <v>77</v>
      </c>
      <c r="S859" s="6" t="s">
        <v>77</v>
      </c>
      <c r="T859" s="6" t="s">
        <v>77</v>
      </c>
      <c r="U859" s="10" t="s">
        <v>64</v>
      </c>
      <c r="V859" s="140"/>
      <c r="W859" s="176"/>
      <c r="X859" s="179"/>
      <c r="Y859" s="179"/>
      <c r="Z859" s="182"/>
      <c r="AA859" s="182"/>
      <c r="AB859" s="182"/>
      <c r="AC859" s="182"/>
      <c r="AD859" s="182"/>
      <c r="AE859" s="182"/>
      <c r="AF859" s="185"/>
      <c r="AG859" s="185"/>
      <c r="AH859" s="150"/>
      <c r="AI859" s="150"/>
      <c r="AJ859" s="150"/>
      <c r="AK859" s="150"/>
      <c r="AL859" s="150"/>
      <c r="AM859" s="150"/>
      <c r="AN859" s="150"/>
      <c r="AO859" s="150"/>
      <c r="AP859" s="150"/>
      <c r="AQ859" s="150"/>
      <c r="AR859" s="150"/>
      <c r="AS859" s="150"/>
      <c r="AT859" s="150"/>
      <c r="AU859" s="150"/>
      <c r="AV859" s="150"/>
      <c r="AW859" s="150"/>
    </row>
    <row r="860" spans="1:49" ht="13.15" customHeight="1" x14ac:dyDescent="0.25">
      <c r="A860" s="150"/>
      <c r="B860" s="150"/>
      <c r="C860" s="150"/>
      <c r="D860" s="150"/>
      <c r="E860" s="150"/>
      <c r="F860" s="150"/>
      <c r="G860" s="150"/>
      <c r="H860" s="150"/>
      <c r="I860" s="150"/>
      <c r="J860" s="150"/>
      <c r="K860" s="171"/>
      <c r="L860" s="171"/>
      <c r="M860" s="6" t="s">
        <v>75</v>
      </c>
      <c r="N860" s="6" t="s">
        <v>77</v>
      </c>
      <c r="O860" s="6" t="s">
        <v>77</v>
      </c>
      <c r="P860" s="10" t="s">
        <v>64</v>
      </c>
      <c r="Q860" s="6" t="s">
        <v>77</v>
      </c>
      <c r="R860" s="6" t="s">
        <v>77</v>
      </c>
      <c r="S860" s="6" t="s">
        <v>77</v>
      </c>
      <c r="T860" s="6" t="s">
        <v>77</v>
      </c>
      <c r="U860" s="10" t="s">
        <v>64</v>
      </c>
      <c r="V860" s="140"/>
      <c r="W860" s="176"/>
      <c r="X860" s="179"/>
      <c r="Y860" s="179"/>
      <c r="Z860" s="182"/>
      <c r="AA860" s="182"/>
      <c r="AB860" s="182"/>
      <c r="AC860" s="182"/>
      <c r="AD860" s="182"/>
      <c r="AE860" s="182"/>
      <c r="AF860" s="185"/>
      <c r="AG860" s="185"/>
      <c r="AH860" s="150"/>
      <c r="AI860" s="150"/>
      <c r="AJ860" s="150"/>
      <c r="AK860" s="150"/>
      <c r="AL860" s="150"/>
      <c r="AM860" s="150"/>
      <c r="AN860" s="150"/>
      <c r="AO860" s="150"/>
      <c r="AP860" s="150"/>
      <c r="AQ860" s="150"/>
      <c r="AR860" s="150"/>
      <c r="AS860" s="150"/>
      <c r="AT860" s="150"/>
      <c r="AU860" s="150"/>
      <c r="AV860" s="150"/>
      <c r="AW860" s="150"/>
    </row>
    <row r="861" spans="1:49" ht="13.15" customHeight="1" x14ac:dyDescent="0.25">
      <c r="A861" s="151"/>
      <c r="B861" s="151"/>
      <c r="C861" s="151"/>
      <c r="D861" s="151"/>
      <c r="E861" s="151"/>
      <c r="F861" s="151"/>
      <c r="G861" s="151"/>
      <c r="H861" s="151"/>
      <c r="I861" s="151"/>
      <c r="J861" s="151"/>
      <c r="K861" s="171"/>
      <c r="L861" s="171"/>
      <c r="M861" s="6" t="s">
        <v>75</v>
      </c>
      <c r="N861" s="6" t="s">
        <v>77</v>
      </c>
      <c r="O861" s="6" t="s">
        <v>77</v>
      </c>
      <c r="P861" s="10" t="s">
        <v>64</v>
      </c>
      <c r="Q861" s="6" t="s">
        <v>77</v>
      </c>
      <c r="R861" s="6" t="s">
        <v>77</v>
      </c>
      <c r="S861" s="6" t="s">
        <v>77</v>
      </c>
      <c r="T861" s="6" t="s">
        <v>77</v>
      </c>
      <c r="U861" s="10" t="s">
        <v>64</v>
      </c>
      <c r="V861" s="141"/>
      <c r="W861" s="177"/>
      <c r="X861" s="180"/>
      <c r="Y861" s="180"/>
      <c r="Z861" s="183"/>
      <c r="AA861" s="183"/>
      <c r="AB861" s="183"/>
      <c r="AC861" s="183"/>
      <c r="AD861" s="183"/>
      <c r="AE861" s="183"/>
      <c r="AF861" s="186"/>
      <c r="AG861" s="186"/>
      <c r="AH861" s="151"/>
      <c r="AI861" s="151"/>
      <c r="AJ861" s="151"/>
      <c r="AK861" s="151"/>
      <c r="AL861" s="151"/>
      <c r="AM861" s="151"/>
      <c r="AN861" s="151"/>
      <c r="AO861" s="151"/>
      <c r="AP861" s="151"/>
      <c r="AQ861" s="151"/>
      <c r="AR861" s="151"/>
      <c r="AS861" s="151"/>
      <c r="AT861" s="151"/>
      <c r="AU861" s="151"/>
      <c r="AV861" s="151"/>
      <c r="AW861" s="151"/>
    </row>
    <row r="862" spans="1:49" ht="32.25" customHeight="1" x14ac:dyDescent="0.25">
      <c r="A862" s="149" t="s">
        <v>53</v>
      </c>
      <c r="B862" s="149" t="s">
        <v>747</v>
      </c>
      <c r="C862" s="149">
        <v>2016</v>
      </c>
      <c r="D862" s="149" t="s">
        <v>713</v>
      </c>
      <c r="E862" s="149">
        <v>420</v>
      </c>
      <c r="F862" s="149" t="s">
        <v>56</v>
      </c>
      <c r="G862" s="149" t="s">
        <v>57</v>
      </c>
      <c r="H862" s="149" t="s">
        <v>58</v>
      </c>
      <c r="I862" s="149" t="s">
        <v>58</v>
      </c>
      <c r="J862" s="149" t="s">
        <v>773</v>
      </c>
      <c r="K862" s="171" t="s">
        <v>774</v>
      </c>
      <c r="L862" s="171" t="s">
        <v>774</v>
      </c>
      <c r="M862" s="6" t="s">
        <v>717</v>
      </c>
      <c r="N862" s="6" t="s">
        <v>718</v>
      </c>
      <c r="O862" s="6" t="s">
        <v>719</v>
      </c>
      <c r="P862" s="10" t="s">
        <v>64</v>
      </c>
      <c r="Q862" s="12">
        <v>167044.64000000001</v>
      </c>
      <c r="R862" s="6" t="s">
        <v>75</v>
      </c>
      <c r="S862" s="6" t="s">
        <v>77</v>
      </c>
      <c r="T862" s="6" t="s">
        <v>77</v>
      </c>
      <c r="U862" s="10" t="s">
        <v>64</v>
      </c>
      <c r="V862" s="172" t="s">
        <v>775</v>
      </c>
      <c r="W862" s="175">
        <v>42612</v>
      </c>
      <c r="X862" s="178">
        <v>144004</v>
      </c>
      <c r="Y862" s="178">
        <v>167044.64000000001</v>
      </c>
      <c r="Z862" s="181" t="s">
        <v>67</v>
      </c>
      <c r="AA862" s="181" t="s">
        <v>68</v>
      </c>
      <c r="AB862" s="181" t="s">
        <v>69</v>
      </c>
      <c r="AC862" s="181" t="s">
        <v>70</v>
      </c>
      <c r="AD862" s="181" t="s">
        <v>773</v>
      </c>
      <c r="AE862" s="181" t="s">
        <v>71</v>
      </c>
      <c r="AF862" s="184">
        <v>42612</v>
      </c>
      <c r="AG862" s="184">
        <v>42618</v>
      </c>
      <c r="AH862" s="149" t="s">
        <v>57</v>
      </c>
      <c r="AI862" s="149" t="s">
        <v>72</v>
      </c>
      <c r="AJ862" s="149" t="s">
        <v>73</v>
      </c>
      <c r="AK862" s="149" t="s">
        <v>72</v>
      </c>
      <c r="AL862" s="149" t="s">
        <v>72</v>
      </c>
      <c r="AM862" s="149" t="s">
        <v>72</v>
      </c>
      <c r="AN862" s="149" t="s">
        <v>72</v>
      </c>
      <c r="AO862" s="149" t="s">
        <v>74</v>
      </c>
      <c r="AP862" s="149" t="s">
        <v>74</v>
      </c>
      <c r="AQ862" s="149" t="s">
        <v>74</v>
      </c>
      <c r="AR862" s="149" t="s">
        <v>74</v>
      </c>
      <c r="AS862" s="149" t="s">
        <v>74</v>
      </c>
      <c r="AT862" s="149" t="s">
        <v>74</v>
      </c>
      <c r="AU862" s="149" t="s">
        <v>74</v>
      </c>
      <c r="AV862" s="149" t="s">
        <v>74</v>
      </c>
      <c r="AW862" s="149" t="s">
        <v>74</v>
      </c>
    </row>
    <row r="863" spans="1:49" ht="13.15" customHeight="1" x14ac:dyDescent="0.25">
      <c r="A863" s="150"/>
      <c r="B863" s="150"/>
      <c r="C863" s="150"/>
      <c r="D863" s="150"/>
      <c r="E863" s="150"/>
      <c r="F863" s="150"/>
      <c r="G863" s="150"/>
      <c r="H863" s="150"/>
      <c r="I863" s="150"/>
      <c r="J863" s="150"/>
      <c r="K863" s="171"/>
      <c r="L863" s="171"/>
      <c r="M863" s="6" t="s">
        <v>75</v>
      </c>
      <c r="N863" s="6" t="s">
        <v>77</v>
      </c>
      <c r="O863" s="6" t="s">
        <v>77</v>
      </c>
      <c r="P863" s="10" t="s">
        <v>101</v>
      </c>
      <c r="Q863" s="12">
        <v>173826</v>
      </c>
      <c r="R863" s="6" t="s">
        <v>77</v>
      </c>
      <c r="S863" s="6" t="s">
        <v>77</v>
      </c>
      <c r="T863" s="6" t="s">
        <v>77</v>
      </c>
      <c r="U863" s="10" t="s">
        <v>64</v>
      </c>
      <c r="V863" s="173"/>
      <c r="W863" s="176"/>
      <c r="X863" s="179"/>
      <c r="Y863" s="179"/>
      <c r="Z863" s="182"/>
      <c r="AA863" s="182"/>
      <c r="AB863" s="182"/>
      <c r="AC863" s="182"/>
      <c r="AD863" s="182"/>
      <c r="AE863" s="182"/>
      <c r="AF863" s="185"/>
      <c r="AG863" s="185"/>
      <c r="AH863" s="150"/>
      <c r="AI863" s="150"/>
      <c r="AJ863" s="150"/>
      <c r="AK863" s="150"/>
      <c r="AL863" s="150"/>
      <c r="AM863" s="150"/>
      <c r="AN863" s="150"/>
      <c r="AO863" s="150"/>
      <c r="AP863" s="150"/>
      <c r="AQ863" s="150"/>
      <c r="AR863" s="150"/>
      <c r="AS863" s="150"/>
      <c r="AT863" s="150"/>
      <c r="AU863" s="150"/>
      <c r="AV863" s="150"/>
      <c r="AW863" s="150"/>
    </row>
    <row r="864" spans="1:49" ht="13.15" customHeight="1" x14ac:dyDescent="0.25">
      <c r="A864" s="150"/>
      <c r="B864" s="150"/>
      <c r="C864" s="150"/>
      <c r="D864" s="150"/>
      <c r="E864" s="150"/>
      <c r="F864" s="150"/>
      <c r="G864" s="150"/>
      <c r="H864" s="150"/>
      <c r="I864" s="150"/>
      <c r="J864" s="150"/>
      <c r="K864" s="171"/>
      <c r="L864" s="171"/>
      <c r="M864" s="6" t="s">
        <v>75</v>
      </c>
      <c r="N864" s="6" t="s">
        <v>77</v>
      </c>
      <c r="O864" s="6" t="s">
        <v>77</v>
      </c>
      <c r="P864" s="10" t="s">
        <v>205</v>
      </c>
      <c r="Q864" s="12">
        <v>171680</v>
      </c>
      <c r="R864" s="6" t="s">
        <v>77</v>
      </c>
      <c r="S864" s="6" t="s">
        <v>77</v>
      </c>
      <c r="T864" s="6" t="s">
        <v>77</v>
      </c>
      <c r="U864" s="10" t="s">
        <v>64</v>
      </c>
      <c r="V864" s="173"/>
      <c r="W864" s="176"/>
      <c r="X864" s="179"/>
      <c r="Y864" s="179"/>
      <c r="Z864" s="182"/>
      <c r="AA864" s="182"/>
      <c r="AB864" s="182"/>
      <c r="AC864" s="182"/>
      <c r="AD864" s="182"/>
      <c r="AE864" s="182"/>
      <c r="AF864" s="185"/>
      <c r="AG864" s="185"/>
      <c r="AH864" s="150"/>
      <c r="AI864" s="150"/>
      <c r="AJ864" s="150"/>
      <c r="AK864" s="150"/>
      <c r="AL864" s="150"/>
      <c r="AM864" s="150"/>
      <c r="AN864" s="150"/>
      <c r="AO864" s="150"/>
      <c r="AP864" s="150"/>
      <c r="AQ864" s="150"/>
      <c r="AR864" s="150"/>
      <c r="AS864" s="150"/>
      <c r="AT864" s="150"/>
      <c r="AU864" s="150"/>
      <c r="AV864" s="150"/>
      <c r="AW864" s="150"/>
    </row>
    <row r="865" spans="1:49" ht="13.15" customHeight="1" x14ac:dyDescent="0.25">
      <c r="A865" s="151"/>
      <c r="B865" s="151"/>
      <c r="C865" s="151"/>
      <c r="D865" s="151"/>
      <c r="E865" s="151"/>
      <c r="F865" s="151"/>
      <c r="G865" s="151"/>
      <c r="H865" s="151"/>
      <c r="I865" s="151"/>
      <c r="J865" s="151"/>
      <c r="K865" s="171"/>
      <c r="L865" s="171"/>
      <c r="M865" s="6" t="s">
        <v>75</v>
      </c>
      <c r="N865" s="6" t="s">
        <v>77</v>
      </c>
      <c r="O865" s="6" t="s">
        <v>77</v>
      </c>
      <c r="P865" s="10" t="s">
        <v>64</v>
      </c>
      <c r="Q865" s="6" t="s">
        <v>77</v>
      </c>
      <c r="R865" s="6" t="s">
        <v>77</v>
      </c>
      <c r="S865" s="6" t="s">
        <v>77</v>
      </c>
      <c r="T865" s="6" t="s">
        <v>77</v>
      </c>
      <c r="U865" s="10" t="s">
        <v>64</v>
      </c>
      <c r="V865" s="174"/>
      <c r="W865" s="177"/>
      <c r="X865" s="180"/>
      <c r="Y865" s="180"/>
      <c r="Z865" s="183"/>
      <c r="AA865" s="183"/>
      <c r="AB865" s="183"/>
      <c r="AC865" s="183"/>
      <c r="AD865" s="183"/>
      <c r="AE865" s="183"/>
      <c r="AF865" s="186"/>
      <c r="AG865" s="186"/>
      <c r="AH865" s="151"/>
      <c r="AI865" s="151"/>
      <c r="AJ865" s="151"/>
      <c r="AK865" s="151"/>
      <c r="AL865" s="151"/>
      <c r="AM865" s="151"/>
      <c r="AN865" s="151"/>
      <c r="AO865" s="151"/>
      <c r="AP865" s="151"/>
      <c r="AQ865" s="151"/>
      <c r="AR865" s="151"/>
      <c r="AS865" s="151"/>
      <c r="AT865" s="151"/>
      <c r="AU865" s="151"/>
      <c r="AV865" s="151"/>
      <c r="AW865" s="151"/>
    </row>
    <row r="866" spans="1:49" ht="13.5" customHeight="1" x14ac:dyDescent="0.25">
      <c r="A866" s="149" t="s">
        <v>134</v>
      </c>
      <c r="B866" s="149" t="s">
        <v>676</v>
      </c>
      <c r="C866" s="149">
        <v>2016</v>
      </c>
      <c r="D866" s="149" t="s">
        <v>713</v>
      </c>
      <c r="E866" s="149">
        <v>439</v>
      </c>
      <c r="F866" s="149" t="s">
        <v>438</v>
      </c>
      <c r="G866" s="149" t="s">
        <v>57</v>
      </c>
      <c r="H866" s="149" t="s">
        <v>58</v>
      </c>
      <c r="I866" s="149" t="s">
        <v>58</v>
      </c>
      <c r="J866" s="149" t="s">
        <v>776</v>
      </c>
      <c r="K866" s="171" t="s">
        <v>774</v>
      </c>
      <c r="L866" s="171" t="s">
        <v>774</v>
      </c>
      <c r="M866" s="6" t="s">
        <v>75</v>
      </c>
      <c r="N866" s="6" t="s">
        <v>77</v>
      </c>
      <c r="O866" s="6" t="s">
        <v>77</v>
      </c>
      <c r="P866" s="10" t="s">
        <v>142</v>
      </c>
      <c r="Q866" s="12">
        <v>7592079.3600000003</v>
      </c>
      <c r="R866" s="6" t="s">
        <v>77</v>
      </c>
      <c r="S866" s="6" t="s">
        <v>77</v>
      </c>
      <c r="T866" s="6" t="s">
        <v>77</v>
      </c>
      <c r="U866" s="10" t="s">
        <v>142</v>
      </c>
      <c r="V866" s="56" t="s">
        <v>777</v>
      </c>
      <c r="W866" s="175">
        <v>42613</v>
      </c>
      <c r="X866" s="178">
        <v>6544896</v>
      </c>
      <c r="Y866" s="178">
        <v>7592079.3600000003</v>
      </c>
      <c r="Z866" s="181" t="s">
        <v>67</v>
      </c>
      <c r="AA866" s="181" t="s">
        <v>68</v>
      </c>
      <c r="AB866" s="181" t="s">
        <v>69</v>
      </c>
      <c r="AC866" s="181" t="s">
        <v>70</v>
      </c>
      <c r="AD866" s="181" t="s">
        <v>776</v>
      </c>
      <c r="AE866" s="181" t="s">
        <v>71</v>
      </c>
      <c r="AF866" s="184">
        <v>42613</v>
      </c>
      <c r="AG866" s="184">
        <v>42625</v>
      </c>
      <c r="AH866" s="149" t="s">
        <v>57</v>
      </c>
      <c r="AI866" s="149" t="s">
        <v>72</v>
      </c>
      <c r="AJ866" s="149" t="s">
        <v>73</v>
      </c>
      <c r="AK866" s="149" t="s">
        <v>72</v>
      </c>
      <c r="AL866" s="149" t="s">
        <v>72</v>
      </c>
      <c r="AM866" s="149" t="s">
        <v>72</v>
      </c>
      <c r="AN866" s="149" t="s">
        <v>72</v>
      </c>
      <c r="AO866" s="149" t="s">
        <v>74</v>
      </c>
      <c r="AP866" s="149" t="s">
        <v>74</v>
      </c>
      <c r="AQ866" s="149" t="s">
        <v>74</v>
      </c>
      <c r="AR866" s="149" t="s">
        <v>74</v>
      </c>
      <c r="AS866" s="149" t="s">
        <v>74</v>
      </c>
      <c r="AT866" s="149" t="s">
        <v>74</v>
      </c>
      <c r="AU866" s="149" t="s">
        <v>74</v>
      </c>
      <c r="AV866" s="149" t="s">
        <v>74</v>
      </c>
      <c r="AW866" s="149" t="s">
        <v>74</v>
      </c>
    </row>
    <row r="867" spans="1:49" ht="13.15" customHeight="1" x14ac:dyDescent="0.25">
      <c r="A867" s="150"/>
      <c r="B867" s="150"/>
      <c r="C867" s="150"/>
      <c r="D867" s="150"/>
      <c r="E867" s="150"/>
      <c r="F867" s="150"/>
      <c r="G867" s="150"/>
      <c r="H867" s="150"/>
      <c r="I867" s="150"/>
      <c r="J867" s="150"/>
      <c r="K867" s="171"/>
      <c r="L867" s="171"/>
      <c r="M867" s="6" t="s">
        <v>75</v>
      </c>
      <c r="N867" s="6" t="s">
        <v>77</v>
      </c>
      <c r="O867" s="6" t="s">
        <v>77</v>
      </c>
      <c r="P867" s="10" t="s">
        <v>64</v>
      </c>
      <c r="Q867" s="6" t="s">
        <v>77</v>
      </c>
      <c r="R867" s="6" t="s">
        <v>77</v>
      </c>
      <c r="S867" s="6" t="s">
        <v>77</v>
      </c>
      <c r="T867" s="6" t="s">
        <v>77</v>
      </c>
      <c r="U867" s="10" t="s">
        <v>64</v>
      </c>
      <c r="V867" s="140"/>
      <c r="W867" s="176"/>
      <c r="X867" s="179"/>
      <c r="Y867" s="179"/>
      <c r="Z867" s="182"/>
      <c r="AA867" s="182"/>
      <c r="AB867" s="182"/>
      <c r="AC867" s="182"/>
      <c r="AD867" s="182"/>
      <c r="AE867" s="182"/>
      <c r="AF867" s="185"/>
      <c r="AG867" s="185"/>
      <c r="AH867" s="150"/>
      <c r="AI867" s="150"/>
      <c r="AJ867" s="150"/>
      <c r="AK867" s="150"/>
      <c r="AL867" s="150"/>
      <c r="AM867" s="150"/>
      <c r="AN867" s="150"/>
      <c r="AO867" s="150"/>
      <c r="AP867" s="150"/>
      <c r="AQ867" s="150"/>
      <c r="AR867" s="150"/>
      <c r="AS867" s="150"/>
      <c r="AT867" s="150"/>
      <c r="AU867" s="150"/>
      <c r="AV867" s="150"/>
      <c r="AW867" s="150"/>
    </row>
    <row r="868" spans="1:49" ht="13.15" customHeight="1" x14ac:dyDescent="0.25">
      <c r="A868" s="150"/>
      <c r="B868" s="150"/>
      <c r="C868" s="150"/>
      <c r="D868" s="150"/>
      <c r="E868" s="150"/>
      <c r="F868" s="150"/>
      <c r="G868" s="150"/>
      <c r="H868" s="150"/>
      <c r="I868" s="150"/>
      <c r="J868" s="150"/>
      <c r="K868" s="171"/>
      <c r="L868" s="171"/>
      <c r="M868" s="6" t="s">
        <v>75</v>
      </c>
      <c r="N868" s="6" t="s">
        <v>77</v>
      </c>
      <c r="O868" s="6" t="s">
        <v>77</v>
      </c>
      <c r="P868" s="10" t="s">
        <v>64</v>
      </c>
      <c r="Q868" s="6" t="s">
        <v>77</v>
      </c>
      <c r="R868" s="6" t="s">
        <v>77</v>
      </c>
      <c r="S868" s="6" t="s">
        <v>77</v>
      </c>
      <c r="T868" s="6" t="s">
        <v>77</v>
      </c>
      <c r="U868" s="10" t="s">
        <v>64</v>
      </c>
      <c r="V868" s="140"/>
      <c r="W868" s="176"/>
      <c r="X868" s="179"/>
      <c r="Y868" s="179"/>
      <c r="Z868" s="182"/>
      <c r="AA868" s="182"/>
      <c r="AB868" s="182"/>
      <c r="AC868" s="182"/>
      <c r="AD868" s="182"/>
      <c r="AE868" s="182"/>
      <c r="AF868" s="185"/>
      <c r="AG868" s="185"/>
      <c r="AH868" s="150"/>
      <c r="AI868" s="150"/>
      <c r="AJ868" s="150"/>
      <c r="AK868" s="150"/>
      <c r="AL868" s="150"/>
      <c r="AM868" s="150"/>
      <c r="AN868" s="150"/>
      <c r="AO868" s="150"/>
      <c r="AP868" s="150"/>
      <c r="AQ868" s="150"/>
      <c r="AR868" s="150"/>
      <c r="AS868" s="150"/>
      <c r="AT868" s="150"/>
      <c r="AU868" s="150"/>
      <c r="AV868" s="150"/>
      <c r="AW868" s="150"/>
    </row>
    <row r="869" spans="1:49" ht="13.15" customHeight="1" x14ac:dyDescent="0.25">
      <c r="A869" s="151"/>
      <c r="B869" s="151"/>
      <c r="C869" s="151"/>
      <c r="D869" s="151"/>
      <c r="E869" s="151"/>
      <c r="F869" s="151"/>
      <c r="G869" s="151"/>
      <c r="H869" s="151"/>
      <c r="I869" s="151"/>
      <c r="J869" s="151"/>
      <c r="K869" s="171"/>
      <c r="L869" s="171"/>
      <c r="M869" s="6" t="s">
        <v>75</v>
      </c>
      <c r="N869" s="6" t="s">
        <v>77</v>
      </c>
      <c r="O869" s="6" t="s">
        <v>77</v>
      </c>
      <c r="P869" s="10" t="s">
        <v>64</v>
      </c>
      <c r="Q869" s="6" t="s">
        <v>77</v>
      </c>
      <c r="R869" s="6" t="s">
        <v>77</v>
      </c>
      <c r="S869" s="6" t="s">
        <v>77</v>
      </c>
      <c r="T869" s="6" t="s">
        <v>77</v>
      </c>
      <c r="U869" s="10" t="s">
        <v>64</v>
      </c>
      <c r="V869" s="141"/>
      <c r="W869" s="177"/>
      <c r="X869" s="180"/>
      <c r="Y869" s="180"/>
      <c r="Z869" s="183"/>
      <c r="AA869" s="183"/>
      <c r="AB869" s="183"/>
      <c r="AC869" s="183"/>
      <c r="AD869" s="183"/>
      <c r="AE869" s="183"/>
      <c r="AF869" s="186"/>
      <c r="AG869" s="186"/>
      <c r="AH869" s="151"/>
      <c r="AI869" s="151"/>
      <c r="AJ869" s="151"/>
      <c r="AK869" s="151"/>
      <c r="AL869" s="151"/>
      <c r="AM869" s="151"/>
      <c r="AN869" s="151"/>
      <c r="AO869" s="151"/>
      <c r="AP869" s="151"/>
      <c r="AQ869" s="151"/>
      <c r="AR869" s="151"/>
      <c r="AS869" s="151"/>
      <c r="AT869" s="151"/>
      <c r="AU869" s="151"/>
      <c r="AV869" s="151"/>
      <c r="AW869" s="151"/>
    </row>
    <row r="870" spans="1:49" ht="26.45" customHeight="1" x14ac:dyDescent="0.25">
      <c r="A870" s="149" t="s">
        <v>53</v>
      </c>
      <c r="B870" s="149" t="s">
        <v>747</v>
      </c>
      <c r="C870" s="149">
        <v>2016</v>
      </c>
      <c r="D870" s="149" t="s">
        <v>713</v>
      </c>
      <c r="E870" s="149">
        <v>423</v>
      </c>
      <c r="F870" s="149" t="s">
        <v>56</v>
      </c>
      <c r="G870" s="149" t="s">
        <v>57</v>
      </c>
      <c r="H870" s="149" t="s">
        <v>58</v>
      </c>
      <c r="I870" s="149" t="s">
        <v>58</v>
      </c>
      <c r="J870" s="149" t="s">
        <v>773</v>
      </c>
      <c r="K870" s="171" t="s">
        <v>774</v>
      </c>
      <c r="L870" s="171" t="s">
        <v>774</v>
      </c>
      <c r="M870" s="6" t="s">
        <v>717</v>
      </c>
      <c r="N870" s="6" t="s">
        <v>718</v>
      </c>
      <c r="O870" s="6" t="s">
        <v>719</v>
      </c>
      <c r="P870" s="10" t="s">
        <v>64</v>
      </c>
      <c r="Q870" s="12">
        <v>41530.32</v>
      </c>
      <c r="R870" s="6" t="s">
        <v>717</v>
      </c>
      <c r="S870" s="6" t="s">
        <v>718</v>
      </c>
      <c r="T870" s="6" t="s">
        <v>719</v>
      </c>
      <c r="U870" s="10" t="s">
        <v>64</v>
      </c>
      <c r="V870" s="172" t="s">
        <v>778</v>
      </c>
      <c r="W870" s="175">
        <v>42613</v>
      </c>
      <c r="X870" s="178">
        <v>35802</v>
      </c>
      <c r="Y870" s="178">
        <v>41530.32</v>
      </c>
      <c r="Z870" s="181" t="s">
        <v>67</v>
      </c>
      <c r="AA870" s="181" t="s">
        <v>68</v>
      </c>
      <c r="AB870" s="181" t="s">
        <v>69</v>
      </c>
      <c r="AC870" s="181" t="s">
        <v>70</v>
      </c>
      <c r="AD870" s="181" t="s">
        <v>773</v>
      </c>
      <c r="AE870" s="181" t="s">
        <v>71</v>
      </c>
      <c r="AF870" s="184">
        <v>42613</v>
      </c>
      <c r="AG870" s="184">
        <v>42618</v>
      </c>
      <c r="AH870" s="149" t="s">
        <v>57</v>
      </c>
      <c r="AI870" s="149" t="s">
        <v>72</v>
      </c>
      <c r="AJ870" s="149" t="s">
        <v>73</v>
      </c>
      <c r="AK870" s="149" t="s">
        <v>72</v>
      </c>
      <c r="AL870" s="149" t="s">
        <v>72</v>
      </c>
      <c r="AM870" s="149" t="s">
        <v>72</v>
      </c>
      <c r="AN870" s="149" t="s">
        <v>72</v>
      </c>
      <c r="AO870" s="149" t="s">
        <v>74</v>
      </c>
      <c r="AP870" s="149" t="s">
        <v>74</v>
      </c>
      <c r="AQ870" s="149" t="s">
        <v>74</v>
      </c>
      <c r="AR870" s="149" t="s">
        <v>74</v>
      </c>
      <c r="AS870" s="149" t="s">
        <v>74</v>
      </c>
      <c r="AT870" s="149" t="s">
        <v>74</v>
      </c>
      <c r="AU870" s="149" t="s">
        <v>74</v>
      </c>
      <c r="AV870" s="149" t="s">
        <v>74</v>
      </c>
      <c r="AW870" s="149" t="s">
        <v>74</v>
      </c>
    </row>
    <row r="871" spans="1:49" ht="13.15" customHeight="1" x14ac:dyDescent="0.25">
      <c r="A871" s="150"/>
      <c r="B871" s="150"/>
      <c r="C871" s="150"/>
      <c r="D871" s="150"/>
      <c r="E871" s="150"/>
      <c r="F871" s="150"/>
      <c r="G871" s="150"/>
      <c r="H871" s="150"/>
      <c r="I871" s="150"/>
      <c r="J871" s="150"/>
      <c r="K871" s="171"/>
      <c r="L871" s="171"/>
      <c r="M871" s="6" t="s">
        <v>102</v>
      </c>
      <c r="N871" s="6" t="s">
        <v>501</v>
      </c>
      <c r="O871" s="6" t="s">
        <v>104</v>
      </c>
      <c r="P871" s="10" t="s">
        <v>64</v>
      </c>
      <c r="Q871" s="12">
        <v>46980</v>
      </c>
      <c r="R871" s="6" t="s">
        <v>77</v>
      </c>
      <c r="S871" s="6" t="s">
        <v>77</v>
      </c>
      <c r="T871" s="6" t="s">
        <v>77</v>
      </c>
      <c r="U871" s="10" t="s">
        <v>64</v>
      </c>
      <c r="V871" s="173"/>
      <c r="W871" s="176"/>
      <c r="X871" s="179"/>
      <c r="Y871" s="179"/>
      <c r="Z871" s="182"/>
      <c r="AA871" s="182"/>
      <c r="AB871" s="182"/>
      <c r="AC871" s="182"/>
      <c r="AD871" s="182"/>
      <c r="AE871" s="182"/>
      <c r="AF871" s="185"/>
      <c r="AG871" s="185"/>
      <c r="AH871" s="150"/>
      <c r="AI871" s="150"/>
      <c r="AJ871" s="150"/>
      <c r="AK871" s="150"/>
      <c r="AL871" s="150"/>
      <c r="AM871" s="150"/>
      <c r="AN871" s="150"/>
      <c r="AO871" s="150"/>
      <c r="AP871" s="150"/>
      <c r="AQ871" s="150"/>
      <c r="AR871" s="150"/>
      <c r="AS871" s="150"/>
      <c r="AT871" s="150"/>
      <c r="AU871" s="150"/>
      <c r="AV871" s="150"/>
      <c r="AW871" s="150"/>
    </row>
    <row r="872" spans="1:49" ht="13.15" customHeight="1" x14ac:dyDescent="0.25">
      <c r="A872" s="150"/>
      <c r="B872" s="150"/>
      <c r="C872" s="150"/>
      <c r="D872" s="150"/>
      <c r="E872" s="150"/>
      <c r="F872" s="150"/>
      <c r="G872" s="150"/>
      <c r="H872" s="150"/>
      <c r="I872" s="150"/>
      <c r="J872" s="150"/>
      <c r="K872" s="171"/>
      <c r="L872" s="171"/>
      <c r="M872" s="6" t="s">
        <v>75</v>
      </c>
      <c r="N872" s="6" t="s">
        <v>77</v>
      </c>
      <c r="O872" s="6" t="s">
        <v>77</v>
      </c>
      <c r="P872" s="10" t="s">
        <v>101</v>
      </c>
      <c r="Q872" s="12">
        <v>43848</v>
      </c>
      <c r="R872" s="6" t="s">
        <v>77</v>
      </c>
      <c r="S872" s="6" t="s">
        <v>77</v>
      </c>
      <c r="T872" s="6" t="s">
        <v>77</v>
      </c>
      <c r="U872" s="10" t="s">
        <v>64</v>
      </c>
      <c r="V872" s="173"/>
      <c r="W872" s="176"/>
      <c r="X872" s="179"/>
      <c r="Y872" s="179"/>
      <c r="Z872" s="182"/>
      <c r="AA872" s="182"/>
      <c r="AB872" s="182"/>
      <c r="AC872" s="182"/>
      <c r="AD872" s="182"/>
      <c r="AE872" s="182"/>
      <c r="AF872" s="185"/>
      <c r="AG872" s="185"/>
      <c r="AH872" s="150"/>
      <c r="AI872" s="150"/>
      <c r="AJ872" s="150"/>
      <c r="AK872" s="150"/>
      <c r="AL872" s="150"/>
      <c r="AM872" s="150"/>
      <c r="AN872" s="150"/>
      <c r="AO872" s="150"/>
      <c r="AP872" s="150"/>
      <c r="AQ872" s="150"/>
      <c r="AR872" s="150"/>
      <c r="AS872" s="150"/>
      <c r="AT872" s="150"/>
      <c r="AU872" s="150"/>
      <c r="AV872" s="150"/>
      <c r="AW872" s="150"/>
    </row>
    <row r="873" spans="1:49" ht="27" x14ac:dyDescent="0.25">
      <c r="A873" s="151"/>
      <c r="B873" s="151"/>
      <c r="C873" s="151"/>
      <c r="D873" s="151"/>
      <c r="E873" s="151"/>
      <c r="F873" s="151"/>
      <c r="G873" s="151"/>
      <c r="H873" s="151"/>
      <c r="I873" s="151"/>
      <c r="J873" s="151"/>
      <c r="K873" s="171"/>
      <c r="L873" s="171"/>
      <c r="M873" s="6" t="s">
        <v>75</v>
      </c>
      <c r="N873" s="6" t="s">
        <v>77</v>
      </c>
      <c r="O873" s="6" t="s">
        <v>77</v>
      </c>
      <c r="P873" s="10" t="s">
        <v>64</v>
      </c>
      <c r="Q873" s="6" t="s">
        <v>77</v>
      </c>
      <c r="R873" s="6" t="s">
        <v>77</v>
      </c>
      <c r="S873" s="6" t="s">
        <v>77</v>
      </c>
      <c r="T873" s="6" t="s">
        <v>77</v>
      </c>
      <c r="U873" s="10" t="s">
        <v>64</v>
      </c>
      <c r="V873" s="174"/>
      <c r="W873" s="177"/>
      <c r="X873" s="180"/>
      <c r="Y873" s="180"/>
      <c r="Z873" s="183"/>
      <c r="AA873" s="183"/>
      <c r="AB873" s="183"/>
      <c r="AC873" s="183"/>
      <c r="AD873" s="183"/>
      <c r="AE873" s="183"/>
      <c r="AF873" s="186"/>
      <c r="AG873" s="186"/>
      <c r="AH873" s="151"/>
      <c r="AI873" s="151"/>
      <c r="AJ873" s="151"/>
      <c r="AK873" s="151"/>
      <c r="AL873" s="151"/>
      <c r="AM873" s="151"/>
      <c r="AN873" s="151"/>
      <c r="AO873" s="151"/>
      <c r="AP873" s="151"/>
      <c r="AQ873" s="151"/>
      <c r="AR873" s="151"/>
      <c r="AS873" s="151"/>
      <c r="AT873" s="151"/>
      <c r="AU873" s="151"/>
      <c r="AV873" s="151"/>
      <c r="AW873" s="151"/>
    </row>
    <row r="874" spans="1:49" ht="13.5" customHeight="1" x14ac:dyDescent="0.25">
      <c r="A874" s="149" t="s">
        <v>134</v>
      </c>
      <c r="B874" s="149" t="s">
        <v>676</v>
      </c>
      <c r="C874" s="149">
        <v>2016</v>
      </c>
      <c r="D874" s="149" t="s">
        <v>713</v>
      </c>
      <c r="E874" s="149">
        <v>421</v>
      </c>
      <c r="F874" s="149" t="s">
        <v>438</v>
      </c>
      <c r="G874" s="149" t="s">
        <v>57</v>
      </c>
      <c r="H874" s="149" t="s">
        <v>58</v>
      </c>
      <c r="I874" s="149" t="s">
        <v>58</v>
      </c>
      <c r="J874" s="149" t="s">
        <v>756</v>
      </c>
      <c r="K874" s="171" t="s">
        <v>60</v>
      </c>
      <c r="L874" s="171" t="s">
        <v>60</v>
      </c>
      <c r="M874" s="6" t="s">
        <v>75</v>
      </c>
      <c r="N874" s="6" t="s">
        <v>77</v>
      </c>
      <c r="O874" s="6" t="s">
        <v>77</v>
      </c>
      <c r="P874" s="10" t="s">
        <v>205</v>
      </c>
      <c r="Q874" s="12">
        <v>1019292</v>
      </c>
      <c r="R874" s="6" t="s">
        <v>77</v>
      </c>
      <c r="S874" s="6" t="s">
        <v>77</v>
      </c>
      <c r="T874" s="6" t="s">
        <v>77</v>
      </c>
      <c r="U874" s="10" t="s">
        <v>205</v>
      </c>
      <c r="V874" s="56" t="s">
        <v>779</v>
      </c>
      <c r="W874" s="175">
        <v>42613</v>
      </c>
      <c r="X874" s="178">
        <v>878700</v>
      </c>
      <c r="Y874" s="178">
        <v>1019292</v>
      </c>
      <c r="Z874" s="181" t="s">
        <v>67</v>
      </c>
      <c r="AA874" s="181" t="s">
        <v>68</v>
      </c>
      <c r="AB874" s="181" t="s">
        <v>69</v>
      </c>
      <c r="AC874" s="181" t="s">
        <v>70</v>
      </c>
      <c r="AD874" s="181" t="s">
        <v>756</v>
      </c>
      <c r="AE874" s="181" t="s">
        <v>71</v>
      </c>
      <c r="AF874" s="184">
        <v>42613</v>
      </c>
      <c r="AG874" s="184">
        <v>42625</v>
      </c>
      <c r="AH874" s="149" t="s">
        <v>57</v>
      </c>
      <c r="AI874" s="149" t="s">
        <v>72</v>
      </c>
      <c r="AJ874" s="149" t="s">
        <v>73</v>
      </c>
      <c r="AK874" s="149" t="s">
        <v>72</v>
      </c>
      <c r="AL874" s="149" t="s">
        <v>72</v>
      </c>
      <c r="AM874" s="149" t="s">
        <v>72</v>
      </c>
      <c r="AN874" s="149" t="s">
        <v>72</v>
      </c>
      <c r="AO874" s="149" t="s">
        <v>74</v>
      </c>
      <c r="AP874" s="149" t="s">
        <v>74</v>
      </c>
      <c r="AQ874" s="149" t="s">
        <v>74</v>
      </c>
      <c r="AR874" s="149" t="s">
        <v>74</v>
      </c>
      <c r="AS874" s="149" t="s">
        <v>74</v>
      </c>
      <c r="AT874" s="149" t="s">
        <v>74</v>
      </c>
      <c r="AU874" s="149" t="s">
        <v>74</v>
      </c>
      <c r="AV874" s="149" t="s">
        <v>74</v>
      </c>
      <c r="AW874" s="149" t="s">
        <v>74</v>
      </c>
    </row>
    <row r="875" spans="1:49" ht="13.15" customHeight="1" x14ac:dyDescent="0.25">
      <c r="A875" s="150"/>
      <c r="B875" s="150"/>
      <c r="C875" s="150"/>
      <c r="D875" s="150"/>
      <c r="E875" s="150"/>
      <c r="F875" s="150"/>
      <c r="G875" s="150"/>
      <c r="H875" s="150"/>
      <c r="I875" s="150"/>
      <c r="J875" s="150"/>
      <c r="K875" s="171"/>
      <c r="L875" s="171"/>
      <c r="M875" s="6" t="s">
        <v>75</v>
      </c>
      <c r="N875" s="6" t="s">
        <v>77</v>
      </c>
      <c r="O875" s="6" t="s">
        <v>77</v>
      </c>
      <c r="P875" s="10" t="s">
        <v>64</v>
      </c>
      <c r="Q875" s="6" t="s">
        <v>77</v>
      </c>
      <c r="R875" s="6" t="s">
        <v>77</v>
      </c>
      <c r="S875" s="6" t="s">
        <v>77</v>
      </c>
      <c r="T875" s="6" t="s">
        <v>77</v>
      </c>
      <c r="U875" s="10" t="s">
        <v>64</v>
      </c>
      <c r="V875" s="140"/>
      <c r="W875" s="176"/>
      <c r="X875" s="179"/>
      <c r="Y875" s="179"/>
      <c r="Z875" s="182"/>
      <c r="AA875" s="182"/>
      <c r="AB875" s="182"/>
      <c r="AC875" s="182"/>
      <c r="AD875" s="182"/>
      <c r="AE875" s="182"/>
      <c r="AF875" s="185"/>
      <c r="AG875" s="185"/>
      <c r="AH875" s="150"/>
      <c r="AI875" s="150"/>
      <c r="AJ875" s="150"/>
      <c r="AK875" s="150"/>
      <c r="AL875" s="150"/>
      <c r="AM875" s="150"/>
      <c r="AN875" s="150"/>
      <c r="AO875" s="150"/>
      <c r="AP875" s="150"/>
      <c r="AQ875" s="150"/>
      <c r="AR875" s="150"/>
      <c r="AS875" s="150"/>
      <c r="AT875" s="150"/>
      <c r="AU875" s="150"/>
      <c r="AV875" s="150"/>
      <c r="AW875" s="150"/>
    </row>
    <row r="876" spans="1:49" ht="13.15" customHeight="1" x14ac:dyDescent="0.25">
      <c r="A876" s="150"/>
      <c r="B876" s="150"/>
      <c r="C876" s="150"/>
      <c r="D876" s="150"/>
      <c r="E876" s="150"/>
      <c r="F876" s="150"/>
      <c r="G876" s="150"/>
      <c r="H876" s="150"/>
      <c r="I876" s="150"/>
      <c r="J876" s="150"/>
      <c r="K876" s="171"/>
      <c r="L876" s="171"/>
      <c r="M876" s="6" t="s">
        <v>75</v>
      </c>
      <c r="N876" s="6" t="s">
        <v>77</v>
      </c>
      <c r="O876" s="6" t="s">
        <v>77</v>
      </c>
      <c r="P876" s="10" t="s">
        <v>64</v>
      </c>
      <c r="Q876" s="6" t="s">
        <v>77</v>
      </c>
      <c r="R876" s="6" t="s">
        <v>77</v>
      </c>
      <c r="S876" s="6" t="s">
        <v>77</v>
      </c>
      <c r="T876" s="6" t="s">
        <v>77</v>
      </c>
      <c r="U876" s="10" t="s">
        <v>64</v>
      </c>
      <c r="V876" s="140"/>
      <c r="W876" s="176"/>
      <c r="X876" s="179"/>
      <c r="Y876" s="179"/>
      <c r="Z876" s="182"/>
      <c r="AA876" s="182"/>
      <c r="AB876" s="182"/>
      <c r="AC876" s="182"/>
      <c r="AD876" s="182"/>
      <c r="AE876" s="182"/>
      <c r="AF876" s="185"/>
      <c r="AG876" s="185"/>
      <c r="AH876" s="150"/>
      <c r="AI876" s="150"/>
      <c r="AJ876" s="150"/>
      <c r="AK876" s="150"/>
      <c r="AL876" s="150"/>
      <c r="AM876" s="150"/>
      <c r="AN876" s="150"/>
      <c r="AO876" s="150"/>
      <c r="AP876" s="150"/>
      <c r="AQ876" s="150"/>
      <c r="AR876" s="150"/>
      <c r="AS876" s="150"/>
      <c r="AT876" s="150"/>
      <c r="AU876" s="150"/>
      <c r="AV876" s="150"/>
      <c r="AW876" s="150"/>
    </row>
    <row r="877" spans="1:49" ht="13.15" customHeight="1" x14ac:dyDescent="0.25">
      <c r="A877" s="151"/>
      <c r="B877" s="151"/>
      <c r="C877" s="151"/>
      <c r="D877" s="151"/>
      <c r="E877" s="151"/>
      <c r="F877" s="151"/>
      <c r="G877" s="151"/>
      <c r="H877" s="151"/>
      <c r="I877" s="151"/>
      <c r="J877" s="151"/>
      <c r="K877" s="171"/>
      <c r="L877" s="171"/>
      <c r="M877" s="6" t="s">
        <v>75</v>
      </c>
      <c r="N877" s="6" t="s">
        <v>77</v>
      </c>
      <c r="O877" s="6" t="s">
        <v>77</v>
      </c>
      <c r="P877" s="10" t="s">
        <v>64</v>
      </c>
      <c r="Q877" s="6" t="s">
        <v>77</v>
      </c>
      <c r="R877" s="6" t="s">
        <v>77</v>
      </c>
      <c r="S877" s="6" t="s">
        <v>77</v>
      </c>
      <c r="T877" s="6" t="s">
        <v>77</v>
      </c>
      <c r="U877" s="10" t="s">
        <v>64</v>
      </c>
      <c r="V877" s="141"/>
      <c r="W877" s="177"/>
      <c r="X877" s="180"/>
      <c r="Y877" s="180"/>
      <c r="Z877" s="183"/>
      <c r="AA877" s="183"/>
      <c r="AB877" s="183"/>
      <c r="AC877" s="183"/>
      <c r="AD877" s="183"/>
      <c r="AE877" s="183"/>
      <c r="AF877" s="186"/>
      <c r="AG877" s="186"/>
      <c r="AH877" s="151"/>
      <c r="AI877" s="151"/>
      <c r="AJ877" s="151"/>
      <c r="AK877" s="151"/>
      <c r="AL877" s="151"/>
      <c r="AM877" s="151"/>
      <c r="AN877" s="151"/>
      <c r="AO877" s="151"/>
      <c r="AP877" s="151"/>
      <c r="AQ877" s="151"/>
      <c r="AR877" s="151"/>
      <c r="AS877" s="151"/>
      <c r="AT877" s="151"/>
      <c r="AU877" s="151"/>
      <c r="AV877" s="151"/>
      <c r="AW877" s="151"/>
    </row>
    <row r="878" spans="1:49" ht="40.5" x14ac:dyDescent="0.25">
      <c r="A878" s="149" t="s">
        <v>53</v>
      </c>
      <c r="B878" s="149" t="s">
        <v>676</v>
      </c>
      <c r="C878" s="149">
        <v>2016</v>
      </c>
      <c r="D878" s="149" t="s">
        <v>713</v>
      </c>
      <c r="E878" s="149">
        <v>414</v>
      </c>
      <c r="F878" s="149" t="s">
        <v>56</v>
      </c>
      <c r="G878" s="149" t="s">
        <v>57</v>
      </c>
      <c r="H878" s="149" t="s">
        <v>58</v>
      </c>
      <c r="I878" s="149" t="s">
        <v>58</v>
      </c>
      <c r="J878" s="149" t="s">
        <v>545</v>
      </c>
      <c r="K878" s="171" t="s">
        <v>202</v>
      </c>
      <c r="L878" s="171" t="s">
        <v>202</v>
      </c>
      <c r="M878" s="6" t="s">
        <v>75</v>
      </c>
      <c r="N878" s="6" t="s">
        <v>77</v>
      </c>
      <c r="O878" s="6" t="s">
        <v>77</v>
      </c>
      <c r="P878" s="10" t="s">
        <v>769</v>
      </c>
      <c r="Q878" s="12">
        <v>131378.57999999999</v>
      </c>
      <c r="R878" s="6" t="s">
        <v>75</v>
      </c>
      <c r="S878" s="6" t="s">
        <v>77</v>
      </c>
      <c r="T878" s="6" t="s">
        <v>77</v>
      </c>
      <c r="U878" s="10" t="s">
        <v>769</v>
      </c>
      <c r="V878" s="172" t="s">
        <v>780</v>
      </c>
      <c r="W878" s="175">
        <v>42613</v>
      </c>
      <c r="X878" s="178">
        <v>113357.39</v>
      </c>
      <c r="Y878" s="178">
        <v>131378.57999999999</v>
      </c>
      <c r="Z878" s="181" t="s">
        <v>67</v>
      </c>
      <c r="AA878" s="181" t="s">
        <v>68</v>
      </c>
      <c r="AB878" s="181" t="s">
        <v>69</v>
      </c>
      <c r="AC878" s="181" t="s">
        <v>70</v>
      </c>
      <c r="AD878" s="181" t="s">
        <v>545</v>
      </c>
      <c r="AE878" s="181" t="s">
        <v>71</v>
      </c>
      <c r="AF878" s="184">
        <v>42613</v>
      </c>
      <c r="AG878" s="184">
        <v>42625</v>
      </c>
      <c r="AH878" s="149" t="s">
        <v>57</v>
      </c>
      <c r="AI878" s="149" t="s">
        <v>72</v>
      </c>
      <c r="AJ878" s="149" t="s">
        <v>73</v>
      </c>
      <c r="AK878" s="149" t="s">
        <v>72</v>
      </c>
      <c r="AL878" s="149" t="s">
        <v>72</v>
      </c>
      <c r="AM878" s="149" t="s">
        <v>72</v>
      </c>
      <c r="AN878" s="149" t="s">
        <v>72</v>
      </c>
      <c r="AO878" s="149" t="s">
        <v>74</v>
      </c>
      <c r="AP878" s="149" t="s">
        <v>74</v>
      </c>
      <c r="AQ878" s="149" t="s">
        <v>74</v>
      </c>
      <c r="AR878" s="149" t="s">
        <v>74</v>
      </c>
      <c r="AS878" s="149" t="s">
        <v>74</v>
      </c>
      <c r="AT878" s="149" t="s">
        <v>74</v>
      </c>
      <c r="AU878" s="149" t="s">
        <v>74</v>
      </c>
      <c r="AV878" s="149" t="s">
        <v>74</v>
      </c>
      <c r="AW878" s="149" t="s">
        <v>74</v>
      </c>
    </row>
    <row r="879" spans="1:49" ht="13.15" customHeight="1" x14ac:dyDescent="0.25">
      <c r="A879" s="150"/>
      <c r="B879" s="150"/>
      <c r="C879" s="150"/>
      <c r="D879" s="150"/>
      <c r="E879" s="150"/>
      <c r="F879" s="150"/>
      <c r="G879" s="150"/>
      <c r="H879" s="150"/>
      <c r="I879" s="150"/>
      <c r="J879" s="150"/>
      <c r="K879" s="171"/>
      <c r="L879" s="171"/>
      <c r="M879" s="6" t="s">
        <v>75</v>
      </c>
      <c r="N879" s="6" t="s">
        <v>77</v>
      </c>
      <c r="O879" s="6" t="s">
        <v>77</v>
      </c>
      <c r="P879" s="10" t="s">
        <v>79</v>
      </c>
      <c r="Q879" s="12">
        <v>144319.72</v>
      </c>
      <c r="R879" s="6" t="s">
        <v>77</v>
      </c>
      <c r="S879" s="6" t="s">
        <v>77</v>
      </c>
      <c r="T879" s="6" t="s">
        <v>77</v>
      </c>
      <c r="U879" s="10" t="s">
        <v>64</v>
      </c>
      <c r="V879" s="173"/>
      <c r="W879" s="176"/>
      <c r="X879" s="179"/>
      <c r="Y879" s="179"/>
      <c r="Z879" s="182"/>
      <c r="AA879" s="182"/>
      <c r="AB879" s="182"/>
      <c r="AC879" s="182"/>
      <c r="AD879" s="182"/>
      <c r="AE879" s="182"/>
      <c r="AF879" s="185"/>
      <c r="AG879" s="185"/>
      <c r="AH879" s="150"/>
      <c r="AI879" s="150"/>
      <c r="AJ879" s="150"/>
      <c r="AK879" s="150"/>
      <c r="AL879" s="150"/>
      <c r="AM879" s="150"/>
      <c r="AN879" s="150"/>
      <c r="AO879" s="150"/>
      <c r="AP879" s="150"/>
      <c r="AQ879" s="150"/>
      <c r="AR879" s="150"/>
      <c r="AS879" s="150"/>
      <c r="AT879" s="150"/>
      <c r="AU879" s="150"/>
      <c r="AV879" s="150"/>
      <c r="AW879" s="150"/>
    </row>
    <row r="880" spans="1:49" ht="13.15" customHeight="1" x14ac:dyDescent="0.25">
      <c r="A880" s="150"/>
      <c r="B880" s="150"/>
      <c r="C880" s="150"/>
      <c r="D880" s="150"/>
      <c r="E880" s="150"/>
      <c r="F880" s="150"/>
      <c r="G880" s="150"/>
      <c r="H880" s="150"/>
      <c r="I880" s="150"/>
      <c r="J880" s="150"/>
      <c r="K880" s="171"/>
      <c r="L880" s="171"/>
      <c r="M880" s="6" t="s">
        <v>75</v>
      </c>
      <c r="N880" s="6" t="s">
        <v>77</v>
      </c>
      <c r="O880" s="6" t="s">
        <v>77</v>
      </c>
      <c r="P880" s="10" t="s">
        <v>175</v>
      </c>
      <c r="Q880" s="12">
        <v>146117.07999999999</v>
      </c>
      <c r="R880" s="6" t="s">
        <v>77</v>
      </c>
      <c r="S880" s="6" t="s">
        <v>77</v>
      </c>
      <c r="T880" s="6" t="s">
        <v>77</v>
      </c>
      <c r="U880" s="10" t="s">
        <v>64</v>
      </c>
      <c r="V880" s="173"/>
      <c r="W880" s="176"/>
      <c r="X880" s="179"/>
      <c r="Y880" s="179"/>
      <c r="Z880" s="182"/>
      <c r="AA880" s="182"/>
      <c r="AB880" s="182"/>
      <c r="AC880" s="182"/>
      <c r="AD880" s="182"/>
      <c r="AE880" s="182"/>
      <c r="AF880" s="185"/>
      <c r="AG880" s="185"/>
      <c r="AH880" s="150"/>
      <c r="AI880" s="150"/>
      <c r="AJ880" s="150"/>
      <c r="AK880" s="150"/>
      <c r="AL880" s="150"/>
      <c r="AM880" s="150"/>
      <c r="AN880" s="150"/>
      <c r="AO880" s="150"/>
      <c r="AP880" s="150"/>
      <c r="AQ880" s="150"/>
      <c r="AR880" s="150"/>
      <c r="AS880" s="150"/>
      <c r="AT880" s="150"/>
      <c r="AU880" s="150"/>
      <c r="AV880" s="150"/>
      <c r="AW880" s="150"/>
    </row>
    <row r="881" spans="1:49" ht="13.15" customHeight="1" x14ac:dyDescent="0.25">
      <c r="A881" s="151"/>
      <c r="B881" s="151"/>
      <c r="C881" s="151"/>
      <c r="D881" s="151"/>
      <c r="E881" s="151"/>
      <c r="F881" s="151"/>
      <c r="G881" s="151"/>
      <c r="H881" s="151"/>
      <c r="I881" s="151"/>
      <c r="J881" s="151"/>
      <c r="K881" s="171"/>
      <c r="L881" s="171"/>
      <c r="M881" s="6" t="s">
        <v>75</v>
      </c>
      <c r="N881" s="6" t="s">
        <v>77</v>
      </c>
      <c r="O881" s="6" t="s">
        <v>77</v>
      </c>
      <c r="P881" s="10" t="s">
        <v>64</v>
      </c>
      <c r="Q881" s="6" t="s">
        <v>77</v>
      </c>
      <c r="R881" s="6" t="s">
        <v>77</v>
      </c>
      <c r="S881" s="6" t="s">
        <v>77</v>
      </c>
      <c r="T881" s="6" t="s">
        <v>77</v>
      </c>
      <c r="U881" s="10" t="s">
        <v>64</v>
      </c>
      <c r="V881" s="174"/>
      <c r="W881" s="177"/>
      <c r="X881" s="180"/>
      <c r="Y881" s="180"/>
      <c r="Z881" s="183"/>
      <c r="AA881" s="183"/>
      <c r="AB881" s="183"/>
      <c r="AC881" s="183"/>
      <c r="AD881" s="183"/>
      <c r="AE881" s="183"/>
      <c r="AF881" s="186"/>
      <c r="AG881" s="186"/>
      <c r="AH881" s="151"/>
      <c r="AI881" s="151"/>
      <c r="AJ881" s="151"/>
      <c r="AK881" s="151"/>
      <c r="AL881" s="151"/>
      <c r="AM881" s="151"/>
      <c r="AN881" s="151"/>
      <c r="AO881" s="151"/>
      <c r="AP881" s="151"/>
      <c r="AQ881" s="151"/>
      <c r="AR881" s="151"/>
      <c r="AS881" s="151"/>
      <c r="AT881" s="151"/>
      <c r="AU881" s="151"/>
      <c r="AV881" s="151"/>
      <c r="AW881" s="151"/>
    </row>
    <row r="882" spans="1:49" ht="30" customHeight="1" x14ac:dyDescent="0.25">
      <c r="A882" s="149" t="s">
        <v>53</v>
      </c>
      <c r="B882" s="149" t="s">
        <v>676</v>
      </c>
      <c r="C882" s="149">
        <v>2016</v>
      </c>
      <c r="D882" s="149" t="s">
        <v>713</v>
      </c>
      <c r="E882" s="149">
        <v>422</v>
      </c>
      <c r="F882" s="149" t="s">
        <v>56</v>
      </c>
      <c r="G882" s="149" t="s">
        <v>57</v>
      </c>
      <c r="H882" s="149" t="s">
        <v>58</v>
      </c>
      <c r="I882" s="149" t="s">
        <v>58</v>
      </c>
      <c r="J882" s="149" t="s">
        <v>582</v>
      </c>
      <c r="K882" s="171" t="s">
        <v>202</v>
      </c>
      <c r="L882" s="171" t="s">
        <v>202</v>
      </c>
      <c r="M882" s="6" t="s">
        <v>75</v>
      </c>
      <c r="N882" s="6" t="s">
        <v>77</v>
      </c>
      <c r="O882" s="6" t="s">
        <v>77</v>
      </c>
      <c r="P882" s="10" t="s">
        <v>769</v>
      </c>
      <c r="Q882" s="12">
        <v>53476</v>
      </c>
      <c r="R882" s="6" t="s">
        <v>75</v>
      </c>
      <c r="S882" s="6" t="s">
        <v>77</v>
      </c>
      <c r="T882" s="6" t="s">
        <v>77</v>
      </c>
      <c r="U882" s="10" t="s">
        <v>769</v>
      </c>
      <c r="V882" s="172" t="s">
        <v>781</v>
      </c>
      <c r="W882" s="175">
        <v>42613</v>
      </c>
      <c r="X882" s="178">
        <v>46100</v>
      </c>
      <c r="Y882" s="178">
        <v>53476</v>
      </c>
      <c r="Z882" s="181" t="s">
        <v>67</v>
      </c>
      <c r="AA882" s="181" t="s">
        <v>68</v>
      </c>
      <c r="AB882" s="181" t="s">
        <v>69</v>
      </c>
      <c r="AC882" s="181" t="s">
        <v>70</v>
      </c>
      <c r="AD882" s="181" t="s">
        <v>582</v>
      </c>
      <c r="AE882" s="181" t="s">
        <v>71</v>
      </c>
      <c r="AF882" s="184">
        <v>42613</v>
      </c>
      <c r="AG882" s="184">
        <v>42625</v>
      </c>
      <c r="AH882" s="149" t="s">
        <v>57</v>
      </c>
      <c r="AI882" s="149" t="s">
        <v>72</v>
      </c>
      <c r="AJ882" s="149" t="s">
        <v>73</v>
      </c>
      <c r="AK882" s="149" t="s">
        <v>72</v>
      </c>
      <c r="AL882" s="149" t="s">
        <v>72</v>
      </c>
      <c r="AM882" s="149" t="s">
        <v>72</v>
      </c>
      <c r="AN882" s="149" t="s">
        <v>72</v>
      </c>
      <c r="AO882" s="149" t="s">
        <v>74</v>
      </c>
      <c r="AP882" s="149" t="s">
        <v>74</v>
      </c>
      <c r="AQ882" s="149" t="s">
        <v>74</v>
      </c>
      <c r="AR882" s="149" t="s">
        <v>74</v>
      </c>
      <c r="AS882" s="149" t="s">
        <v>74</v>
      </c>
      <c r="AT882" s="149" t="s">
        <v>74</v>
      </c>
      <c r="AU882" s="149" t="s">
        <v>74</v>
      </c>
      <c r="AV882" s="149" t="s">
        <v>74</v>
      </c>
      <c r="AW882" s="149" t="s">
        <v>74</v>
      </c>
    </row>
    <row r="883" spans="1:49" ht="13.15" customHeight="1" x14ac:dyDescent="0.25">
      <c r="A883" s="150"/>
      <c r="B883" s="150"/>
      <c r="C883" s="150"/>
      <c r="D883" s="150"/>
      <c r="E883" s="150"/>
      <c r="F883" s="150"/>
      <c r="G883" s="150"/>
      <c r="H883" s="150"/>
      <c r="I883" s="150"/>
      <c r="J883" s="150"/>
      <c r="K883" s="171"/>
      <c r="L883" s="171"/>
      <c r="M883" s="6" t="s">
        <v>75</v>
      </c>
      <c r="N883" s="6" t="s">
        <v>77</v>
      </c>
      <c r="O883" s="6" t="s">
        <v>77</v>
      </c>
      <c r="P883" s="10" t="s">
        <v>175</v>
      </c>
      <c r="Q883" s="12">
        <v>58510.400000000001</v>
      </c>
      <c r="R883" s="6" t="s">
        <v>77</v>
      </c>
      <c r="S883" s="6" t="s">
        <v>77</v>
      </c>
      <c r="T883" s="6" t="s">
        <v>77</v>
      </c>
      <c r="U883" s="10" t="s">
        <v>64</v>
      </c>
      <c r="V883" s="173"/>
      <c r="W883" s="176"/>
      <c r="X883" s="179"/>
      <c r="Y883" s="179"/>
      <c r="Z883" s="182"/>
      <c r="AA883" s="182"/>
      <c r="AB883" s="182"/>
      <c r="AC883" s="182"/>
      <c r="AD883" s="182"/>
      <c r="AE883" s="182"/>
      <c r="AF883" s="185"/>
      <c r="AG883" s="185"/>
      <c r="AH883" s="150"/>
      <c r="AI883" s="150"/>
      <c r="AJ883" s="150"/>
      <c r="AK883" s="150"/>
      <c r="AL883" s="150"/>
      <c r="AM883" s="150"/>
      <c r="AN883" s="150"/>
      <c r="AO883" s="150"/>
      <c r="AP883" s="150"/>
      <c r="AQ883" s="150"/>
      <c r="AR883" s="150"/>
      <c r="AS883" s="150"/>
      <c r="AT883" s="150"/>
      <c r="AU883" s="150"/>
      <c r="AV883" s="150"/>
      <c r="AW883" s="150"/>
    </row>
    <row r="884" spans="1:49" ht="13.15" customHeight="1" x14ac:dyDescent="0.25">
      <c r="A884" s="150"/>
      <c r="B884" s="150"/>
      <c r="C884" s="150"/>
      <c r="D884" s="150"/>
      <c r="E884" s="150"/>
      <c r="F884" s="150"/>
      <c r="G884" s="150"/>
      <c r="H884" s="150"/>
      <c r="I884" s="150"/>
      <c r="J884" s="150"/>
      <c r="K884" s="171"/>
      <c r="L884" s="171"/>
      <c r="M884" s="6" t="s">
        <v>75</v>
      </c>
      <c r="N884" s="6" t="s">
        <v>77</v>
      </c>
      <c r="O884" s="6" t="s">
        <v>77</v>
      </c>
      <c r="P884" s="10" t="s">
        <v>205</v>
      </c>
      <c r="Q884" s="12">
        <v>61990.400000000001</v>
      </c>
      <c r="R884" s="6" t="s">
        <v>77</v>
      </c>
      <c r="S884" s="6" t="s">
        <v>77</v>
      </c>
      <c r="T884" s="6" t="s">
        <v>77</v>
      </c>
      <c r="U884" s="10" t="s">
        <v>64</v>
      </c>
      <c r="V884" s="173"/>
      <c r="W884" s="176"/>
      <c r="X884" s="179"/>
      <c r="Y884" s="179"/>
      <c r="Z884" s="182"/>
      <c r="AA884" s="182"/>
      <c r="AB884" s="182"/>
      <c r="AC884" s="182"/>
      <c r="AD884" s="182"/>
      <c r="AE884" s="182"/>
      <c r="AF884" s="185"/>
      <c r="AG884" s="185"/>
      <c r="AH884" s="150"/>
      <c r="AI884" s="150"/>
      <c r="AJ884" s="150"/>
      <c r="AK884" s="150"/>
      <c r="AL884" s="150"/>
      <c r="AM884" s="150"/>
      <c r="AN884" s="150"/>
      <c r="AO884" s="150"/>
      <c r="AP884" s="150"/>
      <c r="AQ884" s="150"/>
      <c r="AR884" s="150"/>
      <c r="AS884" s="150"/>
      <c r="AT884" s="150"/>
      <c r="AU884" s="150"/>
      <c r="AV884" s="150"/>
      <c r="AW884" s="150"/>
    </row>
    <row r="885" spans="1:49" ht="13.15" customHeight="1" x14ac:dyDescent="0.25">
      <c r="A885" s="151"/>
      <c r="B885" s="151"/>
      <c r="C885" s="151"/>
      <c r="D885" s="151"/>
      <c r="E885" s="151"/>
      <c r="F885" s="151"/>
      <c r="G885" s="151"/>
      <c r="H885" s="151"/>
      <c r="I885" s="151"/>
      <c r="J885" s="151"/>
      <c r="K885" s="171"/>
      <c r="L885" s="171"/>
      <c r="M885" s="6" t="s">
        <v>75</v>
      </c>
      <c r="N885" s="6" t="s">
        <v>77</v>
      </c>
      <c r="O885" s="6" t="s">
        <v>77</v>
      </c>
      <c r="P885" s="10" t="s">
        <v>64</v>
      </c>
      <c r="Q885" s="6" t="s">
        <v>77</v>
      </c>
      <c r="R885" s="6" t="s">
        <v>77</v>
      </c>
      <c r="S885" s="6" t="s">
        <v>77</v>
      </c>
      <c r="T885" s="6" t="s">
        <v>77</v>
      </c>
      <c r="U885" s="10" t="s">
        <v>64</v>
      </c>
      <c r="V885" s="174"/>
      <c r="W885" s="177"/>
      <c r="X885" s="180"/>
      <c r="Y885" s="180"/>
      <c r="Z885" s="183"/>
      <c r="AA885" s="183"/>
      <c r="AB885" s="183"/>
      <c r="AC885" s="183"/>
      <c r="AD885" s="183"/>
      <c r="AE885" s="183"/>
      <c r="AF885" s="186"/>
      <c r="AG885" s="186"/>
      <c r="AH885" s="151"/>
      <c r="AI885" s="151"/>
      <c r="AJ885" s="151"/>
      <c r="AK885" s="151"/>
      <c r="AL885" s="151"/>
      <c r="AM885" s="151"/>
      <c r="AN885" s="151"/>
      <c r="AO885" s="151"/>
      <c r="AP885" s="151"/>
      <c r="AQ885" s="151"/>
      <c r="AR885" s="151"/>
      <c r="AS885" s="151"/>
      <c r="AT885" s="151"/>
      <c r="AU885" s="151"/>
      <c r="AV885" s="151"/>
      <c r="AW885" s="151"/>
    </row>
    <row r="886" spans="1:49" ht="13.15" customHeight="1" x14ac:dyDescent="0.25">
      <c r="A886" s="149" t="s">
        <v>53</v>
      </c>
      <c r="B886" s="149" t="s">
        <v>676</v>
      </c>
      <c r="C886" s="149">
        <v>2016</v>
      </c>
      <c r="D886" s="149" t="s">
        <v>713</v>
      </c>
      <c r="E886" s="149">
        <v>417</v>
      </c>
      <c r="F886" s="149" t="s">
        <v>56</v>
      </c>
      <c r="G886" s="149" t="s">
        <v>57</v>
      </c>
      <c r="H886" s="149" t="s">
        <v>58</v>
      </c>
      <c r="I886" s="149" t="s">
        <v>58</v>
      </c>
      <c r="J886" s="149" t="s">
        <v>545</v>
      </c>
      <c r="K886" s="171" t="s">
        <v>202</v>
      </c>
      <c r="L886" s="171" t="s">
        <v>202</v>
      </c>
      <c r="M886" s="6" t="s">
        <v>75</v>
      </c>
      <c r="N886" s="6" t="s">
        <v>77</v>
      </c>
      <c r="O886" s="6" t="s">
        <v>77</v>
      </c>
      <c r="P886" s="10" t="s">
        <v>263</v>
      </c>
      <c r="Q886" s="12">
        <v>333755.2</v>
      </c>
      <c r="R886" s="6" t="s">
        <v>75</v>
      </c>
      <c r="S886" s="6" t="s">
        <v>77</v>
      </c>
      <c r="T886" s="6" t="s">
        <v>77</v>
      </c>
      <c r="U886" s="10" t="s">
        <v>263</v>
      </c>
      <c r="V886" s="172" t="s">
        <v>782</v>
      </c>
      <c r="W886" s="175">
        <v>42613</v>
      </c>
      <c r="X886" s="178">
        <v>287720</v>
      </c>
      <c r="Y886" s="178">
        <v>333755.2</v>
      </c>
      <c r="Z886" s="181" t="s">
        <v>67</v>
      </c>
      <c r="AA886" s="181" t="s">
        <v>68</v>
      </c>
      <c r="AB886" s="181" t="s">
        <v>69</v>
      </c>
      <c r="AC886" s="181" t="s">
        <v>70</v>
      </c>
      <c r="AD886" s="181" t="s">
        <v>545</v>
      </c>
      <c r="AE886" s="181" t="s">
        <v>71</v>
      </c>
      <c r="AF886" s="184">
        <v>42613</v>
      </c>
      <c r="AG886" s="184">
        <v>42618</v>
      </c>
      <c r="AH886" s="149" t="s">
        <v>57</v>
      </c>
      <c r="AI886" s="149" t="s">
        <v>72</v>
      </c>
      <c r="AJ886" s="149" t="s">
        <v>73</v>
      </c>
      <c r="AK886" s="149" t="s">
        <v>72</v>
      </c>
      <c r="AL886" s="149" t="s">
        <v>72</v>
      </c>
      <c r="AM886" s="149" t="s">
        <v>72</v>
      </c>
      <c r="AN886" s="149" t="s">
        <v>72</v>
      </c>
      <c r="AO886" s="149" t="s">
        <v>74</v>
      </c>
      <c r="AP886" s="149" t="s">
        <v>74</v>
      </c>
      <c r="AQ886" s="149" t="s">
        <v>74</v>
      </c>
      <c r="AR886" s="149" t="s">
        <v>74</v>
      </c>
      <c r="AS886" s="149" t="s">
        <v>74</v>
      </c>
      <c r="AT886" s="149" t="s">
        <v>74</v>
      </c>
      <c r="AU886" s="149" t="s">
        <v>74</v>
      </c>
      <c r="AV886" s="149" t="s">
        <v>74</v>
      </c>
      <c r="AW886" s="149" t="s">
        <v>74</v>
      </c>
    </row>
    <row r="887" spans="1:49" ht="13.15" customHeight="1" x14ac:dyDescent="0.25">
      <c r="A887" s="150"/>
      <c r="B887" s="150"/>
      <c r="C887" s="150"/>
      <c r="D887" s="150"/>
      <c r="E887" s="150"/>
      <c r="F887" s="150"/>
      <c r="G887" s="150"/>
      <c r="H887" s="150"/>
      <c r="I887" s="150"/>
      <c r="J887" s="150"/>
      <c r="K887" s="171"/>
      <c r="L887" s="171"/>
      <c r="M887" s="6" t="s">
        <v>75</v>
      </c>
      <c r="N887" s="6" t="s">
        <v>77</v>
      </c>
      <c r="O887" s="6" t="s">
        <v>77</v>
      </c>
      <c r="P887" s="10" t="s">
        <v>101</v>
      </c>
      <c r="Q887" s="12">
        <v>341950.6</v>
      </c>
      <c r="R887" s="6" t="s">
        <v>77</v>
      </c>
      <c r="S887" s="6" t="s">
        <v>77</v>
      </c>
      <c r="T887" s="6" t="s">
        <v>77</v>
      </c>
      <c r="U887" s="10" t="s">
        <v>64</v>
      </c>
      <c r="V887" s="173"/>
      <c r="W887" s="176"/>
      <c r="X887" s="179"/>
      <c r="Y887" s="179"/>
      <c r="Z887" s="182"/>
      <c r="AA887" s="182"/>
      <c r="AB887" s="182"/>
      <c r="AC887" s="182"/>
      <c r="AD887" s="182"/>
      <c r="AE887" s="182"/>
      <c r="AF887" s="185"/>
      <c r="AG887" s="185"/>
      <c r="AH887" s="150"/>
      <c r="AI887" s="150"/>
      <c r="AJ887" s="150"/>
      <c r="AK887" s="150"/>
      <c r="AL887" s="150"/>
      <c r="AM887" s="150"/>
      <c r="AN887" s="150"/>
      <c r="AO887" s="150"/>
      <c r="AP887" s="150"/>
      <c r="AQ887" s="150"/>
      <c r="AR887" s="150"/>
      <c r="AS887" s="150"/>
      <c r="AT887" s="150"/>
      <c r="AU887" s="150"/>
      <c r="AV887" s="150"/>
      <c r="AW887" s="150"/>
    </row>
    <row r="888" spans="1:49" ht="13.15" customHeight="1" x14ac:dyDescent="0.25">
      <c r="A888" s="150"/>
      <c r="B888" s="150"/>
      <c r="C888" s="150"/>
      <c r="D888" s="150"/>
      <c r="E888" s="150"/>
      <c r="F888" s="150"/>
      <c r="G888" s="150"/>
      <c r="H888" s="150"/>
      <c r="I888" s="150"/>
      <c r="J888" s="150"/>
      <c r="K888" s="171"/>
      <c r="L888" s="171"/>
      <c r="M888" s="6" t="s">
        <v>102</v>
      </c>
      <c r="N888" s="6" t="s">
        <v>501</v>
      </c>
      <c r="O888" s="6" t="s">
        <v>104</v>
      </c>
      <c r="P888" s="10" t="s">
        <v>64</v>
      </c>
      <c r="Q888" s="12">
        <v>340359.08</v>
      </c>
      <c r="R888" s="6" t="s">
        <v>77</v>
      </c>
      <c r="S888" s="6" t="s">
        <v>77</v>
      </c>
      <c r="T888" s="6" t="s">
        <v>77</v>
      </c>
      <c r="U888" s="10" t="s">
        <v>64</v>
      </c>
      <c r="V888" s="173"/>
      <c r="W888" s="176"/>
      <c r="X888" s="179"/>
      <c r="Y888" s="179"/>
      <c r="Z888" s="182"/>
      <c r="AA888" s="182"/>
      <c r="AB888" s="182"/>
      <c r="AC888" s="182"/>
      <c r="AD888" s="182"/>
      <c r="AE888" s="182"/>
      <c r="AF888" s="185"/>
      <c r="AG888" s="185"/>
      <c r="AH888" s="150"/>
      <c r="AI888" s="150"/>
      <c r="AJ888" s="150"/>
      <c r="AK888" s="150"/>
      <c r="AL888" s="150"/>
      <c r="AM888" s="150"/>
      <c r="AN888" s="150"/>
      <c r="AO888" s="150"/>
      <c r="AP888" s="150"/>
      <c r="AQ888" s="150"/>
      <c r="AR888" s="150"/>
      <c r="AS888" s="150"/>
      <c r="AT888" s="150"/>
      <c r="AU888" s="150"/>
      <c r="AV888" s="150"/>
      <c r="AW888" s="150"/>
    </row>
    <row r="889" spans="1:49" ht="13.15" customHeight="1" x14ac:dyDescent="0.25">
      <c r="A889" s="151"/>
      <c r="B889" s="151"/>
      <c r="C889" s="151"/>
      <c r="D889" s="151"/>
      <c r="E889" s="151"/>
      <c r="F889" s="151"/>
      <c r="G889" s="151"/>
      <c r="H889" s="151"/>
      <c r="I889" s="151"/>
      <c r="J889" s="151"/>
      <c r="K889" s="171"/>
      <c r="L889" s="171"/>
      <c r="M889" s="6" t="s">
        <v>75</v>
      </c>
      <c r="N889" s="6" t="s">
        <v>77</v>
      </c>
      <c r="O889" s="6" t="s">
        <v>77</v>
      </c>
      <c r="P889" s="10" t="s">
        <v>64</v>
      </c>
      <c r="Q889" s="6" t="s">
        <v>77</v>
      </c>
      <c r="R889" s="6" t="s">
        <v>77</v>
      </c>
      <c r="S889" s="6" t="s">
        <v>77</v>
      </c>
      <c r="T889" s="6" t="s">
        <v>77</v>
      </c>
      <c r="U889" s="10" t="s">
        <v>64</v>
      </c>
      <c r="V889" s="174"/>
      <c r="W889" s="177"/>
      <c r="X889" s="180"/>
      <c r="Y889" s="180"/>
      <c r="Z889" s="183"/>
      <c r="AA889" s="183"/>
      <c r="AB889" s="183"/>
      <c r="AC889" s="183"/>
      <c r="AD889" s="183"/>
      <c r="AE889" s="183"/>
      <c r="AF889" s="186"/>
      <c r="AG889" s="186"/>
      <c r="AH889" s="151"/>
      <c r="AI889" s="151"/>
      <c r="AJ889" s="151"/>
      <c r="AK889" s="151"/>
      <c r="AL889" s="151"/>
      <c r="AM889" s="151"/>
      <c r="AN889" s="151"/>
      <c r="AO889" s="151"/>
      <c r="AP889" s="151"/>
      <c r="AQ889" s="151"/>
      <c r="AR889" s="151"/>
      <c r="AS889" s="151"/>
      <c r="AT889" s="151"/>
      <c r="AU889" s="151"/>
      <c r="AV889" s="151"/>
      <c r="AW889" s="151"/>
    </row>
    <row r="890" spans="1:49" ht="26.45" customHeight="1" x14ac:dyDescent="0.25">
      <c r="A890" s="149" t="s">
        <v>53</v>
      </c>
      <c r="B890" s="149" t="s">
        <v>747</v>
      </c>
      <c r="C890" s="149">
        <v>2016</v>
      </c>
      <c r="D890" s="149" t="s">
        <v>713</v>
      </c>
      <c r="E890" s="149">
        <v>431</v>
      </c>
      <c r="F890" s="149" t="s">
        <v>56</v>
      </c>
      <c r="G890" s="149" t="s">
        <v>57</v>
      </c>
      <c r="H890" s="149" t="s">
        <v>58</v>
      </c>
      <c r="I890" s="149" t="s">
        <v>58</v>
      </c>
      <c r="J890" s="149" t="s">
        <v>783</v>
      </c>
      <c r="K890" s="171" t="s">
        <v>60</v>
      </c>
      <c r="L890" s="171" t="s">
        <v>60</v>
      </c>
      <c r="M890" s="6" t="s">
        <v>240</v>
      </c>
      <c r="N890" s="6" t="s">
        <v>241</v>
      </c>
      <c r="O890" s="6" t="s">
        <v>242</v>
      </c>
      <c r="P890" s="10" t="s">
        <v>64</v>
      </c>
      <c r="Q890" s="12">
        <v>9860</v>
      </c>
      <c r="R890" s="6" t="s">
        <v>240</v>
      </c>
      <c r="S890" s="6" t="s">
        <v>241</v>
      </c>
      <c r="T890" s="6" t="s">
        <v>242</v>
      </c>
      <c r="U890" s="10" t="s">
        <v>64</v>
      </c>
      <c r="V890" s="172" t="s">
        <v>784</v>
      </c>
      <c r="W890" s="175">
        <v>42605</v>
      </c>
      <c r="X890" s="178">
        <v>8500</v>
      </c>
      <c r="Y890" s="178">
        <v>9860</v>
      </c>
      <c r="Z890" s="181" t="s">
        <v>67</v>
      </c>
      <c r="AA890" s="181" t="s">
        <v>68</v>
      </c>
      <c r="AB890" s="181" t="s">
        <v>69</v>
      </c>
      <c r="AC890" s="181" t="s">
        <v>70</v>
      </c>
      <c r="AD890" s="181" t="s">
        <v>783</v>
      </c>
      <c r="AE890" s="181" t="s">
        <v>71</v>
      </c>
      <c r="AF890" s="184">
        <v>42605</v>
      </c>
      <c r="AG890" s="184">
        <v>42606</v>
      </c>
      <c r="AH890" s="149" t="s">
        <v>57</v>
      </c>
      <c r="AI890" s="149" t="s">
        <v>72</v>
      </c>
      <c r="AJ890" s="149" t="s">
        <v>73</v>
      </c>
      <c r="AK890" s="149" t="s">
        <v>72</v>
      </c>
      <c r="AL890" s="149" t="s">
        <v>72</v>
      </c>
      <c r="AM890" s="149" t="s">
        <v>72</v>
      </c>
      <c r="AN890" s="149" t="s">
        <v>72</v>
      </c>
      <c r="AO890" s="149" t="s">
        <v>74</v>
      </c>
      <c r="AP890" s="149" t="s">
        <v>74</v>
      </c>
      <c r="AQ890" s="149" t="s">
        <v>74</v>
      </c>
      <c r="AR890" s="149" t="s">
        <v>74</v>
      </c>
      <c r="AS890" s="149" t="s">
        <v>74</v>
      </c>
      <c r="AT890" s="149" t="s">
        <v>74</v>
      </c>
      <c r="AU890" s="149" t="s">
        <v>74</v>
      </c>
      <c r="AV890" s="149" t="s">
        <v>74</v>
      </c>
      <c r="AW890" s="149" t="s">
        <v>74</v>
      </c>
    </row>
    <row r="891" spans="1:49" ht="13.15" customHeight="1" x14ac:dyDescent="0.25">
      <c r="A891" s="150"/>
      <c r="B891" s="150"/>
      <c r="C891" s="150"/>
      <c r="D891" s="150"/>
      <c r="E891" s="150"/>
      <c r="F891" s="150"/>
      <c r="G891" s="150"/>
      <c r="H891" s="150"/>
      <c r="I891" s="150"/>
      <c r="J891" s="150"/>
      <c r="K891" s="171"/>
      <c r="L891" s="171"/>
      <c r="M891" s="6" t="s">
        <v>75</v>
      </c>
      <c r="N891" s="6" t="s">
        <v>77</v>
      </c>
      <c r="O891" s="6" t="s">
        <v>77</v>
      </c>
      <c r="P891" s="10" t="s">
        <v>64</v>
      </c>
      <c r="Q891" s="6" t="s">
        <v>77</v>
      </c>
      <c r="R891" s="6" t="s">
        <v>77</v>
      </c>
      <c r="S891" s="6" t="s">
        <v>77</v>
      </c>
      <c r="T891" s="6" t="s">
        <v>77</v>
      </c>
      <c r="U891" s="10" t="s">
        <v>64</v>
      </c>
      <c r="V891" s="173"/>
      <c r="W891" s="176"/>
      <c r="X891" s="179"/>
      <c r="Y891" s="179"/>
      <c r="Z891" s="182"/>
      <c r="AA891" s="182"/>
      <c r="AB891" s="182"/>
      <c r="AC891" s="182"/>
      <c r="AD891" s="182"/>
      <c r="AE891" s="182"/>
      <c r="AF891" s="185"/>
      <c r="AG891" s="185"/>
      <c r="AH891" s="150"/>
      <c r="AI891" s="150"/>
      <c r="AJ891" s="150"/>
      <c r="AK891" s="150"/>
      <c r="AL891" s="150"/>
      <c r="AM891" s="150"/>
      <c r="AN891" s="150"/>
      <c r="AO891" s="150"/>
      <c r="AP891" s="150"/>
      <c r="AQ891" s="150"/>
      <c r="AR891" s="150"/>
      <c r="AS891" s="150"/>
      <c r="AT891" s="150"/>
      <c r="AU891" s="150"/>
      <c r="AV891" s="150"/>
      <c r="AW891" s="150"/>
    </row>
    <row r="892" spans="1:49" ht="13.15" customHeight="1" x14ac:dyDescent="0.25">
      <c r="A892" s="150"/>
      <c r="B892" s="150"/>
      <c r="C892" s="150"/>
      <c r="D892" s="150"/>
      <c r="E892" s="150"/>
      <c r="F892" s="150"/>
      <c r="G892" s="150"/>
      <c r="H892" s="150"/>
      <c r="I892" s="150"/>
      <c r="J892" s="150"/>
      <c r="K892" s="171"/>
      <c r="L892" s="171"/>
      <c r="M892" s="6" t="s">
        <v>75</v>
      </c>
      <c r="N892" s="6" t="s">
        <v>77</v>
      </c>
      <c r="O892" s="6" t="s">
        <v>77</v>
      </c>
      <c r="P892" s="10" t="s">
        <v>64</v>
      </c>
      <c r="Q892" s="6" t="s">
        <v>77</v>
      </c>
      <c r="R892" s="6" t="s">
        <v>77</v>
      </c>
      <c r="S892" s="6" t="s">
        <v>77</v>
      </c>
      <c r="T892" s="6" t="s">
        <v>77</v>
      </c>
      <c r="U892" s="10" t="s">
        <v>64</v>
      </c>
      <c r="V892" s="173"/>
      <c r="W892" s="176"/>
      <c r="X892" s="179"/>
      <c r="Y892" s="179"/>
      <c r="Z892" s="182"/>
      <c r="AA892" s="182"/>
      <c r="AB892" s="182"/>
      <c r="AC892" s="182"/>
      <c r="AD892" s="182"/>
      <c r="AE892" s="182"/>
      <c r="AF892" s="185"/>
      <c r="AG892" s="185"/>
      <c r="AH892" s="150"/>
      <c r="AI892" s="150"/>
      <c r="AJ892" s="150"/>
      <c r="AK892" s="150"/>
      <c r="AL892" s="150"/>
      <c r="AM892" s="150"/>
      <c r="AN892" s="150"/>
      <c r="AO892" s="150"/>
      <c r="AP892" s="150"/>
      <c r="AQ892" s="150"/>
      <c r="AR892" s="150"/>
      <c r="AS892" s="150"/>
      <c r="AT892" s="150"/>
      <c r="AU892" s="150"/>
      <c r="AV892" s="150"/>
      <c r="AW892" s="150"/>
    </row>
    <row r="893" spans="1:49" ht="13.15" customHeight="1" x14ac:dyDescent="0.25">
      <c r="A893" s="151"/>
      <c r="B893" s="151"/>
      <c r="C893" s="151"/>
      <c r="D893" s="151"/>
      <c r="E893" s="151"/>
      <c r="F893" s="151"/>
      <c r="G893" s="151"/>
      <c r="H893" s="151"/>
      <c r="I893" s="151"/>
      <c r="J893" s="151"/>
      <c r="K893" s="171"/>
      <c r="L893" s="171"/>
      <c r="M893" s="6" t="s">
        <v>75</v>
      </c>
      <c r="N893" s="6" t="s">
        <v>77</v>
      </c>
      <c r="O893" s="6" t="s">
        <v>77</v>
      </c>
      <c r="P893" s="10" t="s">
        <v>64</v>
      </c>
      <c r="Q893" s="6" t="s">
        <v>77</v>
      </c>
      <c r="R893" s="6" t="s">
        <v>77</v>
      </c>
      <c r="S893" s="6" t="s">
        <v>77</v>
      </c>
      <c r="T893" s="6" t="s">
        <v>77</v>
      </c>
      <c r="U893" s="10" t="s">
        <v>64</v>
      </c>
      <c r="V893" s="174"/>
      <c r="W893" s="177"/>
      <c r="X893" s="180"/>
      <c r="Y893" s="180"/>
      <c r="Z893" s="183"/>
      <c r="AA893" s="183"/>
      <c r="AB893" s="183"/>
      <c r="AC893" s="183"/>
      <c r="AD893" s="183"/>
      <c r="AE893" s="183"/>
      <c r="AF893" s="186"/>
      <c r="AG893" s="186"/>
      <c r="AH893" s="151"/>
      <c r="AI893" s="151"/>
      <c r="AJ893" s="151"/>
      <c r="AK893" s="151"/>
      <c r="AL893" s="151"/>
      <c r="AM893" s="151"/>
      <c r="AN893" s="151"/>
      <c r="AO893" s="151"/>
      <c r="AP893" s="151"/>
      <c r="AQ893" s="151"/>
      <c r="AR893" s="151"/>
      <c r="AS893" s="151"/>
      <c r="AT893" s="151"/>
      <c r="AU893" s="151"/>
      <c r="AV893" s="151"/>
      <c r="AW893" s="151"/>
    </row>
    <row r="894" spans="1:49" ht="26.45" customHeight="1" x14ac:dyDescent="0.25">
      <c r="A894" s="149" t="s">
        <v>53</v>
      </c>
      <c r="B894" s="149" t="s">
        <v>676</v>
      </c>
      <c r="C894" s="149">
        <v>2016</v>
      </c>
      <c r="D894" s="149" t="s">
        <v>713</v>
      </c>
      <c r="E894" s="149">
        <v>432</v>
      </c>
      <c r="F894" s="149" t="s">
        <v>56</v>
      </c>
      <c r="G894" s="149" t="s">
        <v>57</v>
      </c>
      <c r="H894" s="149" t="s">
        <v>58</v>
      </c>
      <c r="I894" s="149" t="s">
        <v>58</v>
      </c>
      <c r="J894" s="149" t="s">
        <v>111</v>
      </c>
      <c r="K894" s="171" t="s">
        <v>93</v>
      </c>
      <c r="L894" s="171" t="s">
        <v>93</v>
      </c>
      <c r="M894" s="96" t="s">
        <v>75</v>
      </c>
      <c r="N894" s="96" t="s">
        <v>77</v>
      </c>
      <c r="O894" s="96" t="s">
        <v>77</v>
      </c>
      <c r="P894" s="108" t="s">
        <v>112</v>
      </c>
      <c r="Q894" s="12">
        <v>26793.68</v>
      </c>
      <c r="R894" s="96" t="s">
        <v>77</v>
      </c>
      <c r="S894" s="96" t="s">
        <v>77</v>
      </c>
      <c r="T894" s="96" t="s">
        <v>77</v>
      </c>
      <c r="U894" s="108" t="s">
        <v>112</v>
      </c>
      <c r="V894" s="172" t="s">
        <v>1173</v>
      </c>
      <c r="W894" s="175">
        <v>42594</v>
      </c>
      <c r="X894" s="178">
        <v>23098</v>
      </c>
      <c r="Y894" s="178">
        <v>29793.68</v>
      </c>
      <c r="Z894" s="181" t="s">
        <v>67</v>
      </c>
      <c r="AA894" s="181" t="s">
        <v>68</v>
      </c>
      <c r="AB894" s="181" t="s">
        <v>69</v>
      </c>
      <c r="AC894" s="181" t="s">
        <v>70</v>
      </c>
      <c r="AD894" s="181" t="s">
        <v>111</v>
      </c>
      <c r="AE894" s="181" t="s">
        <v>71</v>
      </c>
      <c r="AF894" s="184">
        <v>42594</v>
      </c>
      <c r="AG894" s="184">
        <v>42594</v>
      </c>
      <c r="AH894" s="149" t="s">
        <v>57</v>
      </c>
      <c r="AI894" s="149" t="s">
        <v>72</v>
      </c>
      <c r="AJ894" s="149" t="s">
        <v>73</v>
      </c>
      <c r="AK894" s="149" t="s">
        <v>72</v>
      </c>
      <c r="AL894" s="149" t="s">
        <v>72</v>
      </c>
      <c r="AM894" s="149" t="s">
        <v>72</v>
      </c>
      <c r="AN894" s="149" t="s">
        <v>72</v>
      </c>
      <c r="AO894" s="149" t="s">
        <v>74</v>
      </c>
      <c r="AP894" s="149" t="s">
        <v>74</v>
      </c>
      <c r="AQ894" s="149" t="s">
        <v>74</v>
      </c>
      <c r="AR894" s="149" t="s">
        <v>74</v>
      </c>
      <c r="AS894" s="149" t="s">
        <v>74</v>
      </c>
      <c r="AT894" s="149" t="s">
        <v>74</v>
      </c>
      <c r="AU894" s="149" t="s">
        <v>74</v>
      </c>
      <c r="AV894" s="149" t="s">
        <v>74</v>
      </c>
      <c r="AW894" s="149" t="s">
        <v>74</v>
      </c>
    </row>
    <row r="895" spans="1:49" ht="26.45" customHeight="1" x14ac:dyDescent="0.25">
      <c r="A895" s="150"/>
      <c r="B895" s="150"/>
      <c r="C895" s="150"/>
      <c r="D895" s="150"/>
      <c r="E895" s="150"/>
      <c r="F895" s="150"/>
      <c r="G895" s="150"/>
      <c r="H895" s="150"/>
      <c r="I895" s="150"/>
      <c r="J895" s="150"/>
      <c r="K895" s="171"/>
      <c r="L895" s="171"/>
      <c r="M895" s="96" t="s">
        <v>75</v>
      </c>
      <c r="N895" s="96" t="s">
        <v>77</v>
      </c>
      <c r="O895" s="96" t="s">
        <v>77</v>
      </c>
      <c r="P895" s="10" t="s">
        <v>121</v>
      </c>
      <c r="Q895" s="12">
        <v>28988.400000000001</v>
      </c>
      <c r="R895" s="96" t="s">
        <v>77</v>
      </c>
      <c r="S895" s="96" t="s">
        <v>77</v>
      </c>
      <c r="T895" s="96" t="s">
        <v>77</v>
      </c>
      <c r="U895" s="10" t="s">
        <v>64</v>
      </c>
      <c r="V895" s="173"/>
      <c r="W895" s="176"/>
      <c r="X895" s="179"/>
      <c r="Y895" s="179"/>
      <c r="Z895" s="182"/>
      <c r="AA895" s="182"/>
      <c r="AB895" s="182"/>
      <c r="AC895" s="182"/>
      <c r="AD895" s="182"/>
      <c r="AE895" s="182"/>
      <c r="AF895" s="185"/>
      <c r="AG895" s="185"/>
      <c r="AH895" s="150"/>
      <c r="AI895" s="150"/>
      <c r="AJ895" s="150"/>
      <c r="AK895" s="150"/>
      <c r="AL895" s="150"/>
      <c r="AM895" s="150"/>
      <c r="AN895" s="150"/>
      <c r="AO895" s="150"/>
      <c r="AP895" s="150"/>
      <c r="AQ895" s="150"/>
      <c r="AR895" s="150"/>
      <c r="AS895" s="150"/>
      <c r="AT895" s="150"/>
      <c r="AU895" s="150"/>
      <c r="AV895" s="150"/>
      <c r="AW895" s="150"/>
    </row>
    <row r="896" spans="1:49" ht="13.15" customHeight="1" x14ac:dyDescent="0.25">
      <c r="A896" s="150"/>
      <c r="B896" s="150"/>
      <c r="C896" s="150"/>
      <c r="D896" s="150"/>
      <c r="E896" s="150"/>
      <c r="F896" s="150"/>
      <c r="G896" s="150"/>
      <c r="H896" s="150"/>
      <c r="I896" s="150"/>
      <c r="J896" s="150"/>
      <c r="K896" s="171"/>
      <c r="L896" s="171"/>
      <c r="M896" s="96" t="s">
        <v>75</v>
      </c>
      <c r="N896" s="96" t="s">
        <v>77</v>
      </c>
      <c r="O896" s="96" t="s">
        <v>77</v>
      </c>
      <c r="P896" s="10" t="s">
        <v>115</v>
      </c>
      <c r="Q896" s="12">
        <v>28327.200000000001</v>
      </c>
      <c r="R896" s="96" t="s">
        <v>77</v>
      </c>
      <c r="S896" s="96" t="s">
        <v>77</v>
      </c>
      <c r="T896" s="96" t="s">
        <v>77</v>
      </c>
      <c r="U896" s="10" t="s">
        <v>64</v>
      </c>
      <c r="V896" s="173"/>
      <c r="W896" s="176"/>
      <c r="X896" s="179"/>
      <c r="Y896" s="179"/>
      <c r="Z896" s="182"/>
      <c r="AA896" s="182"/>
      <c r="AB896" s="182"/>
      <c r="AC896" s="182"/>
      <c r="AD896" s="182"/>
      <c r="AE896" s="182"/>
      <c r="AF896" s="185"/>
      <c r="AG896" s="185"/>
      <c r="AH896" s="150"/>
      <c r="AI896" s="150"/>
      <c r="AJ896" s="150"/>
      <c r="AK896" s="150"/>
      <c r="AL896" s="150"/>
      <c r="AM896" s="150"/>
      <c r="AN896" s="150"/>
      <c r="AO896" s="150"/>
      <c r="AP896" s="150"/>
      <c r="AQ896" s="150"/>
      <c r="AR896" s="150"/>
      <c r="AS896" s="150"/>
      <c r="AT896" s="150"/>
      <c r="AU896" s="150"/>
      <c r="AV896" s="150"/>
      <c r="AW896" s="150"/>
    </row>
    <row r="897" spans="1:49" ht="13.15" customHeight="1" x14ac:dyDescent="0.25">
      <c r="A897" s="151"/>
      <c r="B897" s="151"/>
      <c r="C897" s="151"/>
      <c r="D897" s="151"/>
      <c r="E897" s="151"/>
      <c r="F897" s="151"/>
      <c r="G897" s="151"/>
      <c r="H897" s="151"/>
      <c r="I897" s="151"/>
      <c r="J897" s="151"/>
      <c r="K897" s="171"/>
      <c r="L897" s="171"/>
      <c r="M897" s="96" t="s">
        <v>75</v>
      </c>
      <c r="N897" s="96" t="s">
        <v>77</v>
      </c>
      <c r="O897" s="96" t="s">
        <v>77</v>
      </c>
      <c r="P897" s="10" t="s">
        <v>64</v>
      </c>
      <c r="Q897" s="96" t="s">
        <v>77</v>
      </c>
      <c r="R897" s="96" t="s">
        <v>77</v>
      </c>
      <c r="S897" s="96" t="s">
        <v>77</v>
      </c>
      <c r="T897" s="96" t="s">
        <v>77</v>
      </c>
      <c r="U897" s="10" t="s">
        <v>64</v>
      </c>
      <c r="V897" s="174"/>
      <c r="W897" s="177"/>
      <c r="X897" s="180"/>
      <c r="Y897" s="180"/>
      <c r="Z897" s="183"/>
      <c r="AA897" s="183"/>
      <c r="AB897" s="183"/>
      <c r="AC897" s="183"/>
      <c r="AD897" s="183"/>
      <c r="AE897" s="183"/>
      <c r="AF897" s="186"/>
      <c r="AG897" s="186"/>
      <c r="AH897" s="151"/>
      <c r="AI897" s="151"/>
      <c r="AJ897" s="151"/>
      <c r="AK897" s="151"/>
      <c r="AL897" s="151"/>
      <c r="AM897" s="151"/>
      <c r="AN897" s="151"/>
      <c r="AO897" s="151"/>
      <c r="AP897" s="151"/>
      <c r="AQ897" s="151"/>
      <c r="AR897" s="151"/>
      <c r="AS897" s="151"/>
      <c r="AT897" s="151"/>
      <c r="AU897" s="151"/>
      <c r="AV897" s="151"/>
      <c r="AW897" s="151"/>
    </row>
    <row r="898" spans="1:49" ht="26.45" customHeight="1" x14ac:dyDescent="0.25">
      <c r="A898" s="149" t="s">
        <v>53</v>
      </c>
      <c r="B898" s="149" t="s">
        <v>747</v>
      </c>
      <c r="C898" s="149">
        <v>2016</v>
      </c>
      <c r="D898" s="149" t="s">
        <v>713</v>
      </c>
      <c r="E898" s="149">
        <v>434</v>
      </c>
      <c r="F898" s="149" t="s">
        <v>56</v>
      </c>
      <c r="G898" s="149" t="s">
        <v>57</v>
      </c>
      <c r="H898" s="149" t="s">
        <v>58</v>
      </c>
      <c r="I898" s="149" t="s">
        <v>58</v>
      </c>
      <c r="J898" s="149" t="s">
        <v>783</v>
      </c>
      <c r="K898" s="171" t="s">
        <v>60</v>
      </c>
      <c r="L898" s="171" t="s">
        <v>60</v>
      </c>
      <c r="M898" s="6" t="s">
        <v>240</v>
      </c>
      <c r="N898" s="6" t="s">
        <v>241</v>
      </c>
      <c r="O898" s="6" t="s">
        <v>242</v>
      </c>
      <c r="P898" s="10" t="s">
        <v>64</v>
      </c>
      <c r="Q898" s="12">
        <v>26680</v>
      </c>
      <c r="R898" s="6" t="s">
        <v>240</v>
      </c>
      <c r="S898" s="6" t="s">
        <v>241</v>
      </c>
      <c r="T898" s="6" t="s">
        <v>242</v>
      </c>
      <c r="U898" s="10" t="s">
        <v>64</v>
      </c>
      <c r="V898" s="146" t="s">
        <v>785</v>
      </c>
      <c r="W898" s="175">
        <v>42608</v>
      </c>
      <c r="X898" s="178">
        <v>23000</v>
      </c>
      <c r="Y898" s="178">
        <v>26680</v>
      </c>
      <c r="Z898" s="181" t="s">
        <v>67</v>
      </c>
      <c r="AA898" s="181" t="s">
        <v>68</v>
      </c>
      <c r="AB898" s="181" t="s">
        <v>69</v>
      </c>
      <c r="AC898" s="181" t="s">
        <v>70</v>
      </c>
      <c r="AD898" s="181" t="s">
        <v>783</v>
      </c>
      <c r="AE898" s="181" t="s">
        <v>71</v>
      </c>
      <c r="AF898" s="184">
        <v>42608</v>
      </c>
      <c r="AG898" s="184">
        <v>42611</v>
      </c>
      <c r="AH898" s="149" t="s">
        <v>57</v>
      </c>
      <c r="AI898" s="149" t="s">
        <v>72</v>
      </c>
      <c r="AJ898" s="149" t="s">
        <v>73</v>
      </c>
      <c r="AK898" s="149" t="s">
        <v>72</v>
      </c>
      <c r="AL898" s="149" t="s">
        <v>72</v>
      </c>
      <c r="AM898" s="149" t="s">
        <v>72</v>
      </c>
      <c r="AN898" s="149" t="s">
        <v>72</v>
      </c>
      <c r="AO898" s="149" t="s">
        <v>74</v>
      </c>
      <c r="AP898" s="149" t="s">
        <v>74</v>
      </c>
      <c r="AQ898" s="149" t="s">
        <v>74</v>
      </c>
      <c r="AR898" s="149" t="s">
        <v>74</v>
      </c>
      <c r="AS898" s="149" t="s">
        <v>74</v>
      </c>
      <c r="AT898" s="149" t="s">
        <v>74</v>
      </c>
      <c r="AU898" s="149" t="s">
        <v>74</v>
      </c>
      <c r="AV898" s="149" t="s">
        <v>74</v>
      </c>
      <c r="AW898" s="149" t="s">
        <v>74</v>
      </c>
    </row>
    <row r="899" spans="1:49" ht="13.15" customHeight="1" x14ac:dyDescent="0.25">
      <c r="A899" s="150"/>
      <c r="B899" s="150"/>
      <c r="C899" s="150"/>
      <c r="D899" s="150"/>
      <c r="E899" s="150"/>
      <c r="F899" s="150"/>
      <c r="G899" s="150"/>
      <c r="H899" s="150"/>
      <c r="I899" s="150"/>
      <c r="J899" s="150"/>
      <c r="K899" s="171"/>
      <c r="L899" s="171"/>
      <c r="M899" s="6" t="s">
        <v>75</v>
      </c>
      <c r="N899" s="6" t="s">
        <v>77</v>
      </c>
      <c r="O899" s="6" t="s">
        <v>77</v>
      </c>
      <c r="P899" s="10" t="s">
        <v>64</v>
      </c>
      <c r="Q899" s="6" t="s">
        <v>77</v>
      </c>
      <c r="R899" s="6" t="s">
        <v>77</v>
      </c>
      <c r="S899" s="6" t="s">
        <v>77</v>
      </c>
      <c r="T899" s="6" t="s">
        <v>77</v>
      </c>
      <c r="U899" s="10" t="s">
        <v>64</v>
      </c>
      <c r="V899" s="147"/>
      <c r="W899" s="176"/>
      <c r="X899" s="179"/>
      <c r="Y899" s="179"/>
      <c r="Z899" s="182"/>
      <c r="AA899" s="182"/>
      <c r="AB899" s="182"/>
      <c r="AC899" s="182"/>
      <c r="AD899" s="182"/>
      <c r="AE899" s="182"/>
      <c r="AF899" s="185"/>
      <c r="AG899" s="185"/>
      <c r="AH899" s="150"/>
      <c r="AI899" s="150"/>
      <c r="AJ899" s="150"/>
      <c r="AK899" s="150"/>
      <c r="AL899" s="150"/>
      <c r="AM899" s="150"/>
      <c r="AN899" s="150"/>
      <c r="AO899" s="150"/>
      <c r="AP899" s="150"/>
      <c r="AQ899" s="150"/>
      <c r="AR899" s="150"/>
      <c r="AS899" s="150"/>
      <c r="AT899" s="150"/>
      <c r="AU899" s="150"/>
      <c r="AV899" s="150"/>
      <c r="AW899" s="150"/>
    </row>
    <row r="900" spans="1:49" ht="13.15" customHeight="1" x14ac:dyDescent="0.25">
      <c r="A900" s="150"/>
      <c r="B900" s="150"/>
      <c r="C900" s="150"/>
      <c r="D900" s="150"/>
      <c r="E900" s="150"/>
      <c r="F900" s="150"/>
      <c r="G900" s="150"/>
      <c r="H900" s="150"/>
      <c r="I900" s="150"/>
      <c r="J900" s="150"/>
      <c r="K900" s="171"/>
      <c r="L900" s="171"/>
      <c r="M900" s="6" t="s">
        <v>75</v>
      </c>
      <c r="N900" s="6" t="s">
        <v>77</v>
      </c>
      <c r="O900" s="6" t="s">
        <v>77</v>
      </c>
      <c r="P900" s="10" t="s">
        <v>64</v>
      </c>
      <c r="Q900" s="6" t="s">
        <v>77</v>
      </c>
      <c r="R900" s="6" t="s">
        <v>77</v>
      </c>
      <c r="S900" s="6" t="s">
        <v>77</v>
      </c>
      <c r="T900" s="6" t="s">
        <v>77</v>
      </c>
      <c r="U900" s="10" t="s">
        <v>64</v>
      </c>
      <c r="V900" s="147"/>
      <c r="W900" s="176"/>
      <c r="X900" s="179"/>
      <c r="Y900" s="179"/>
      <c r="Z900" s="182"/>
      <c r="AA900" s="182"/>
      <c r="AB900" s="182"/>
      <c r="AC900" s="182"/>
      <c r="AD900" s="182"/>
      <c r="AE900" s="182"/>
      <c r="AF900" s="185"/>
      <c r="AG900" s="185"/>
      <c r="AH900" s="150"/>
      <c r="AI900" s="150"/>
      <c r="AJ900" s="150"/>
      <c r="AK900" s="150"/>
      <c r="AL900" s="150"/>
      <c r="AM900" s="150"/>
      <c r="AN900" s="150"/>
      <c r="AO900" s="150"/>
      <c r="AP900" s="150"/>
      <c r="AQ900" s="150"/>
      <c r="AR900" s="150"/>
      <c r="AS900" s="150"/>
      <c r="AT900" s="150"/>
      <c r="AU900" s="150"/>
      <c r="AV900" s="150"/>
      <c r="AW900" s="150"/>
    </row>
    <row r="901" spans="1:49" ht="39.75" customHeight="1" x14ac:dyDescent="0.25">
      <c r="A901" s="151"/>
      <c r="B901" s="151"/>
      <c r="C901" s="151"/>
      <c r="D901" s="151"/>
      <c r="E901" s="151"/>
      <c r="F901" s="151"/>
      <c r="G901" s="151"/>
      <c r="H901" s="151"/>
      <c r="I901" s="151"/>
      <c r="J901" s="151"/>
      <c r="K901" s="171"/>
      <c r="L901" s="171"/>
      <c r="M901" s="6" t="s">
        <v>75</v>
      </c>
      <c r="N901" s="6" t="s">
        <v>77</v>
      </c>
      <c r="O901" s="6" t="s">
        <v>77</v>
      </c>
      <c r="P901" s="10" t="s">
        <v>64</v>
      </c>
      <c r="Q901" s="6" t="s">
        <v>77</v>
      </c>
      <c r="R901" s="6" t="s">
        <v>77</v>
      </c>
      <c r="S901" s="6" t="s">
        <v>77</v>
      </c>
      <c r="T901" s="6" t="s">
        <v>77</v>
      </c>
      <c r="U901" s="10" t="s">
        <v>64</v>
      </c>
      <c r="V901" s="148"/>
      <c r="W901" s="177"/>
      <c r="X901" s="180"/>
      <c r="Y901" s="180"/>
      <c r="Z901" s="183"/>
      <c r="AA901" s="183"/>
      <c r="AB901" s="183"/>
      <c r="AC901" s="183"/>
      <c r="AD901" s="183"/>
      <c r="AE901" s="183"/>
      <c r="AF901" s="186"/>
      <c r="AG901" s="186"/>
      <c r="AH901" s="151"/>
      <c r="AI901" s="151"/>
      <c r="AJ901" s="151"/>
      <c r="AK901" s="151"/>
      <c r="AL901" s="151"/>
      <c r="AM901" s="151"/>
      <c r="AN901" s="151"/>
      <c r="AO901" s="151"/>
      <c r="AP901" s="151"/>
      <c r="AQ901" s="151"/>
      <c r="AR901" s="151"/>
      <c r="AS901" s="151"/>
      <c r="AT901" s="151"/>
      <c r="AU901" s="151"/>
      <c r="AV901" s="151"/>
      <c r="AW901" s="151"/>
    </row>
    <row r="902" spans="1:49" ht="13.5" customHeight="1" x14ac:dyDescent="0.25">
      <c r="A902" s="149" t="s">
        <v>53</v>
      </c>
      <c r="B902" s="149" t="s">
        <v>676</v>
      </c>
      <c r="C902" s="149">
        <v>2016</v>
      </c>
      <c r="D902" s="149" t="s">
        <v>713</v>
      </c>
      <c r="E902" s="149">
        <v>436</v>
      </c>
      <c r="F902" s="149" t="s">
        <v>56</v>
      </c>
      <c r="G902" s="149" t="s">
        <v>57</v>
      </c>
      <c r="H902" s="149" t="s">
        <v>58</v>
      </c>
      <c r="I902" s="149" t="s">
        <v>58</v>
      </c>
      <c r="J902" s="149" t="s">
        <v>219</v>
      </c>
      <c r="K902" s="171" t="s">
        <v>93</v>
      </c>
      <c r="L902" s="171" t="s">
        <v>93</v>
      </c>
      <c r="M902" s="6" t="s">
        <v>75</v>
      </c>
      <c r="N902" s="6" t="s">
        <v>77</v>
      </c>
      <c r="O902" s="6" t="s">
        <v>77</v>
      </c>
      <c r="P902" s="10" t="s">
        <v>265</v>
      </c>
      <c r="Q902" s="12">
        <v>4756</v>
      </c>
      <c r="R902" s="6" t="s">
        <v>75</v>
      </c>
      <c r="S902" s="6" t="s">
        <v>77</v>
      </c>
      <c r="T902" s="6" t="s">
        <v>77</v>
      </c>
      <c r="U902" s="10" t="s">
        <v>265</v>
      </c>
      <c r="V902" s="172" t="s">
        <v>786</v>
      </c>
      <c r="W902" s="175">
        <v>42613</v>
      </c>
      <c r="X902" s="178">
        <v>4100</v>
      </c>
      <c r="Y902" s="178">
        <v>4756</v>
      </c>
      <c r="Z902" s="181" t="s">
        <v>67</v>
      </c>
      <c r="AA902" s="181" t="s">
        <v>68</v>
      </c>
      <c r="AB902" s="181" t="s">
        <v>69</v>
      </c>
      <c r="AC902" s="181" t="s">
        <v>70</v>
      </c>
      <c r="AD902" s="181" t="s">
        <v>219</v>
      </c>
      <c r="AE902" s="181" t="s">
        <v>71</v>
      </c>
      <c r="AF902" s="184">
        <v>42613</v>
      </c>
      <c r="AG902" s="184">
        <v>42613</v>
      </c>
      <c r="AH902" s="149" t="s">
        <v>57</v>
      </c>
      <c r="AI902" s="149" t="s">
        <v>72</v>
      </c>
      <c r="AJ902" s="149" t="s">
        <v>73</v>
      </c>
      <c r="AK902" s="149" t="s">
        <v>72</v>
      </c>
      <c r="AL902" s="149" t="s">
        <v>72</v>
      </c>
      <c r="AM902" s="149" t="s">
        <v>72</v>
      </c>
      <c r="AN902" s="149" t="s">
        <v>72</v>
      </c>
      <c r="AO902" s="149" t="s">
        <v>74</v>
      </c>
      <c r="AP902" s="149" t="s">
        <v>74</v>
      </c>
      <c r="AQ902" s="149" t="s">
        <v>74</v>
      </c>
      <c r="AR902" s="149" t="s">
        <v>74</v>
      </c>
      <c r="AS902" s="149" t="s">
        <v>74</v>
      </c>
      <c r="AT902" s="149" t="s">
        <v>74</v>
      </c>
      <c r="AU902" s="149" t="s">
        <v>74</v>
      </c>
      <c r="AV902" s="149" t="s">
        <v>74</v>
      </c>
      <c r="AW902" s="149" t="s">
        <v>74</v>
      </c>
    </row>
    <row r="903" spans="1:49" ht="13.15" customHeight="1" x14ac:dyDescent="0.25">
      <c r="A903" s="150"/>
      <c r="B903" s="150"/>
      <c r="C903" s="150"/>
      <c r="D903" s="150"/>
      <c r="E903" s="150"/>
      <c r="F903" s="150"/>
      <c r="G903" s="150"/>
      <c r="H903" s="150"/>
      <c r="I903" s="150"/>
      <c r="J903" s="150"/>
      <c r="K903" s="171"/>
      <c r="L903" s="171"/>
      <c r="M903" s="6" t="s">
        <v>75</v>
      </c>
      <c r="N903" s="6" t="s">
        <v>77</v>
      </c>
      <c r="O903" s="6" t="s">
        <v>77</v>
      </c>
      <c r="P903" s="10" t="s">
        <v>64</v>
      </c>
      <c r="Q903" s="6" t="s">
        <v>77</v>
      </c>
      <c r="R903" s="6" t="s">
        <v>77</v>
      </c>
      <c r="S903" s="6" t="s">
        <v>77</v>
      </c>
      <c r="T903" s="6" t="s">
        <v>77</v>
      </c>
      <c r="U903" s="10" t="s">
        <v>64</v>
      </c>
      <c r="V903" s="173"/>
      <c r="W903" s="176"/>
      <c r="X903" s="179"/>
      <c r="Y903" s="179"/>
      <c r="Z903" s="182"/>
      <c r="AA903" s="182"/>
      <c r="AB903" s="182"/>
      <c r="AC903" s="182"/>
      <c r="AD903" s="182"/>
      <c r="AE903" s="182"/>
      <c r="AF903" s="185"/>
      <c r="AG903" s="185"/>
      <c r="AH903" s="150"/>
      <c r="AI903" s="150"/>
      <c r="AJ903" s="150"/>
      <c r="AK903" s="150"/>
      <c r="AL903" s="150"/>
      <c r="AM903" s="150"/>
      <c r="AN903" s="150"/>
      <c r="AO903" s="150"/>
      <c r="AP903" s="150"/>
      <c r="AQ903" s="150"/>
      <c r="AR903" s="150"/>
      <c r="AS903" s="150"/>
      <c r="AT903" s="150"/>
      <c r="AU903" s="150"/>
      <c r="AV903" s="150"/>
      <c r="AW903" s="150"/>
    </row>
    <row r="904" spans="1:49" ht="13.15" customHeight="1" x14ac:dyDescent="0.25">
      <c r="A904" s="150"/>
      <c r="B904" s="150"/>
      <c r="C904" s="150"/>
      <c r="D904" s="150"/>
      <c r="E904" s="150"/>
      <c r="F904" s="150"/>
      <c r="G904" s="150"/>
      <c r="H904" s="150"/>
      <c r="I904" s="150"/>
      <c r="J904" s="150"/>
      <c r="K904" s="171"/>
      <c r="L904" s="171"/>
      <c r="M904" s="6" t="s">
        <v>75</v>
      </c>
      <c r="N904" s="6" t="s">
        <v>77</v>
      </c>
      <c r="O904" s="6" t="s">
        <v>77</v>
      </c>
      <c r="P904" s="10" t="s">
        <v>64</v>
      </c>
      <c r="Q904" s="6" t="s">
        <v>77</v>
      </c>
      <c r="R904" s="6" t="s">
        <v>77</v>
      </c>
      <c r="S904" s="6" t="s">
        <v>77</v>
      </c>
      <c r="T904" s="6" t="s">
        <v>77</v>
      </c>
      <c r="U904" s="10" t="s">
        <v>64</v>
      </c>
      <c r="V904" s="173"/>
      <c r="W904" s="176"/>
      <c r="X904" s="179"/>
      <c r="Y904" s="179"/>
      <c r="Z904" s="182"/>
      <c r="AA904" s="182"/>
      <c r="AB904" s="182"/>
      <c r="AC904" s="182"/>
      <c r="AD904" s="182"/>
      <c r="AE904" s="182"/>
      <c r="AF904" s="185"/>
      <c r="AG904" s="185"/>
      <c r="AH904" s="150"/>
      <c r="AI904" s="150"/>
      <c r="AJ904" s="150"/>
      <c r="AK904" s="150"/>
      <c r="AL904" s="150"/>
      <c r="AM904" s="150"/>
      <c r="AN904" s="150"/>
      <c r="AO904" s="150"/>
      <c r="AP904" s="150"/>
      <c r="AQ904" s="150"/>
      <c r="AR904" s="150"/>
      <c r="AS904" s="150"/>
      <c r="AT904" s="150"/>
      <c r="AU904" s="150"/>
      <c r="AV904" s="150"/>
      <c r="AW904" s="150"/>
    </row>
    <row r="905" spans="1:49" ht="13.15" customHeight="1" x14ac:dyDescent="0.25">
      <c r="A905" s="151"/>
      <c r="B905" s="151"/>
      <c r="C905" s="151"/>
      <c r="D905" s="151"/>
      <c r="E905" s="151"/>
      <c r="F905" s="151"/>
      <c r="G905" s="151"/>
      <c r="H905" s="151"/>
      <c r="I905" s="151"/>
      <c r="J905" s="151"/>
      <c r="K905" s="171"/>
      <c r="L905" s="171"/>
      <c r="M905" s="6" t="s">
        <v>75</v>
      </c>
      <c r="N905" s="6" t="s">
        <v>77</v>
      </c>
      <c r="O905" s="6" t="s">
        <v>77</v>
      </c>
      <c r="P905" s="10" t="s">
        <v>64</v>
      </c>
      <c r="Q905" s="6" t="s">
        <v>77</v>
      </c>
      <c r="R905" s="6" t="s">
        <v>77</v>
      </c>
      <c r="S905" s="6" t="s">
        <v>77</v>
      </c>
      <c r="T905" s="6" t="s">
        <v>77</v>
      </c>
      <c r="U905" s="10" t="s">
        <v>64</v>
      </c>
      <c r="V905" s="174"/>
      <c r="W905" s="177"/>
      <c r="X905" s="180"/>
      <c r="Y905" s="180"/>
      <c r="Z905" s="183"/>
      <c r="AA905" s="183"/>
      <c r="AB905" s="183"/>
      <c r="AC905" s="183"/>
      <c r="AD905" s="183"/>
      <c r="AE905" s="183"/>
      <c r="AF905" s="186"/>
      <c r="AG905" s="186"/>
      <c r="AH905" s="151"/>
      <c r="AI905" s="151"/>
      <c r="AJ905" s="151"/>
      <c r="AK905" s="151"/>
      <c r="AL905" s="151"/>
      <c r="AM905" s="151"/>
      <c r="AN905" s="151"/>
      <c r="AO905" s="151"/>
      <c r="AP905" s="151"/>
      <c r="AQ905" s="151"/>
      <c r="AR905" s="151"/>
      <c r="AS905" s="151"/>
      <c r="AT905" s="151"/>
      <c r="AU905" s="151"/>
      <c r="AV905" s="151"/>
      <c r="AW905" s="151"/>
    </row>
    <row r="906" spans="1:49" ht="26.45" customHeight="1" x14ac:dyDescent="0.25">
      <c r="A906" s="149" t="s">
        <v>53</v>
      </c>
      <c r="B906" s="149" t="s">
        <v>676</v>
      </c>
      <c r="C906" s="149">
        <v>2016</v>
      </c>
      <c r="D906" s="149" t="s">
        <v>713</v>
      </c>
      <c r="E906" s="149">
        <v>437</v>
      </c>
      <c r="F906" s="149" t="s">
        <v>56</v>
      </c>
      <c r="G906" s="149" t="s">
        <v>57</v>
      </c>
      <c r="H906" s="149" t="s">
        <v>58</v>
      </c>
      <c r="I906" s="149" t="s">
        <v>58</v>
      </c>
      <c r="J906" s="149" t="s">
        <v>787</v>
      </c>
      <c r="K906" s="171" t="s">
        <v>202</v>
      </c>
      <c r="L906" s="171" t="s">
        <v>202</v>
      </c>
      <c r="M906" s="6" t="s">
        <v>77</v>
      </c>
      <c r="N906" s="6" t="s">
        <v>77</v>
      </c>
      <c r="O906" s="6" t="s">
        <v>77</v>
      </c>
      <c r="P906" s="10" t="s">
        <v>788</v>
      </c>
      <c r="Q906" s="12">
        <v>9628</v>
      </c>
      <c r="R906" s="6" t="s">
        <v>77</v>
      </c>
      <c r="S906" s="6" t="s">
        <v>77</v>
      </c>
      <c r="T906" s="6" t="s">
        <v>77</v>
      </c>
      <c r="U906" s="10" t="s">
        <v>788</v>
      </c>
      <c r="V906" s="172" t="s">
        <v>789</v>
      </c>
      <c r="W906" s="175">
        <v>42613</v>
      </c>
      <c r="X906" s="178">
        <v>8300</v>
      </c>
      <c r="Y906" s="178">
        <v>9628</v>
      </c>
      <c r="Z906" s="181" t="s">
        <v>67</v>
      </c>
      <c r="AA906" s="181" t="s">
        <v>68</v>
      </c>
      <c r="AB906" s="181" t="s">
        <v>69</v>
      </c>
      <c r="AC906" s="181" t="s">
        <v>70</v>
      </c>
      <c r="AD906" s="181" t="s">
        <v>787</v>
      </c>
      <c r="AE906" s="181" t="s">
        <v>71</v>
      </c>
      <c r="AF906" s="184">
        <v>42613</v>
      </c>
      <c r="AG906" s="184">
        <v>42613</v>
      </c>
      <c r="AH906" s="149" t="s">
        <v>57</v>
      </c>
      <c r="AI906" s="149" t="s">
        <v>72</v>
      </c>
      <c r="AJ906" s="149" t="s">
        <v>73</v>
      </c>
      <c r="AK906" s="149" t="s">
        <v>72</v>
      </c>
      <c r="AL906" s="149" t="s">
        <v>72</v>
      </c>
      <c r="AM906" s="149" t="s">
        <v>72</v>
      </c>
      <c r="AN906" s="149" t="s">
        <v>72</v>
      </c>
      <c r="AO906" s="149" t="s">
        <v>74</v>
      </c>
      <c r="AP906" s="149" t="s">
        <v>74</v>
      </c>
      <c r="AQ906" s="149" t="s">
        <v>74</v>
      </c>
      <c r="AR906" s="149" t="s">
        <v>74</v>
      </c>
      <c r="AS906" s="149" t="s">
        <v>74</v>
      </c>
      <c r="AT906" s="149" t="s">
        <v>74</v>
      </c>
      <c r="AU906" s="149" t="s">
        <v>74</v>
      </c>
      <c r="AV906" s="149" t="s">
        <v>74</v>
      </c>
      <c r="AW906" s="149" t="s">
        <v>74</v>
      </c>
    </row>
    <row r="907" spans="1:49" ht="13.15" customHeight="1" x14ac:dyDescent="0.25">
      <c r="A907" s="150"/>
      <c r="B907" s="150"/>
      <c r="C907" s="150"/>
      <c r="D907" s="150"/>
      <c r="E907" s="150"/>
      <c r="F907" s="150"/>
      <c r="G907" s="150"/>
      <c r="H907" s="150"/>
      <c r="I907" s="150"/>
      <c r="J907" s="150"/>
      <c r="K907" s="171"/>
      <c r="L907" s="171"/>
      <c r="M907" s="6" t="s">
        <v>75</v>
      </c>
      <c r="N907" s="6" t="s">
        <v>77</v>
      </c>
      <c r="O907" s="6" t="s">
        <v>77</v>
      </c>
      <c r="P907" s="10" t="s">
        <v>64</v>
      </c>
      <c r="Q907" s="6" t="s">
        <v>77</v>
      </c>
      <c r="R907" s="6" t="s">
        <v>77</v>
      </c>
      <c r="S907" s="6" t="s">
        <v>77</v>
      </c>
      <c r="T907" s="6" t="s">
        <v>77</v>
      </c>
      <c r="U907" s="10" t="s">
        <v>64</v>
      </c>
      <c r="V907" s="173"/>
      <c r="W907" s="176"/>
      <c r="X907" s="179"/>
      <c r="Y907" s="179"/>
      <c r="Z907" s="182"/>
      <c r="AA907" s="182"/>
      <c r="AB907" s="182"/>
      <c r="AC907" s="182"/>
      <c r="AD907" s="182"/>
      <c r="AE907" s="182"/>
      <c r="AF907" s="185"/>
      <c r="AG907" s="185"/>
      <c r="AH907" s="150"/>
      <c r="AI907" s="150"/>
      <c r="AJ907" s="150"/>
      <c r="AK907" s="150"/>
      <c r="AL907" s="150"/>
      <c r="AM907" s="150"/>
      <c r="AN907" s="150"/>
      <c r="AO907" s="150"/>
      <c r="AP907" s="150"/>
      <c r="AQ907" s="150"/>
      <c r="AR907" s="150"/>
      <c r="AS907" s="150"/>
      <c r="AT907" s="150"/>
      <c r="AU907" s="150"/>
      <c r="AV907" s="150"/>
      <c r="AW907" s="150"/>
    </row>
    <row r="908" spans="1:49" ht="13.15" customHeight="1" x14ac:dyDescent="0.25">
      <c r="A908" s="150"/>
      <c r="B908" s="150"/>
      <c r="C908" s="150"/>
      <c r="D908" s="150"/>
      <c r="E908" s="150"/>
      <c r="F908" s="150"/>
      <c r="G908" s="150"/>
      <c r="H908" s="150"/>
      <c r="I908" s="150"/>
      <c r="J908" s="150"/>
      <c r="K908" s="171"/>
      <c r="L908" s="171"/>
      <c r="M908" s="6" t="s">
        <v>75</v>
      </c>
      <c r="N908" s="6" t="s">
        <v>77</v>
      </c>
      <c r="O908" s="6" t="s">
        <v>77</v>
      </c>
      <c r="P908" s="10" t="s">
        <v>64</v>
      </c>
      <c r="Q908" s="6" t="s">
        <v>77</v>
      </c>
      <c r="R908" s="6" t="s">
        <v>77</v>
      </c>
      <c r="S908" s="6" t="s">
        <v>77</v>
      </c>
      <c r="T908" s="6" t="s">
        <v>77</v>
      </c>
      <c r="U908" s="10" t="s">
        <v>64</v>
      </c>
      <c r="V908" s="173"/>
      <c r="W908" s="176"/>
      <c r="X908" s="179"/>
      <c r="Y908" s="179"/>
      <c r="Z908" s="182"/>
      <c r="AA908" s="182"/>
      <c r="AB908" s="182"/>
      <c r="AC908" s="182"/>
      <c r="AD908" s="182"/>
      <c r="AE908" s="182"/>
      <c r="AF908" s="185"/>
      <c r="AG908" s="185"/>
      <c r="AH908" s="150"/>
      <c r="AI908" s="150"/>
      <c r="AJ908" s="150"/>
      <c r="AK908" s="150"/>
      <c r="AL908" s="150"/>
      <c r="AM908" s="150"/>
      <c r="AN908" s="150"/>
      <c r="AO908" s="150"/>
      <c r="AP908" s="150"/>
      <c r="AQ908" s="150"/>
      <c r="AR908" s="150"/>
      <c r="AS908" s="150"/>
      <c r="AT908" s="150"/>
      <c r="AU908" s="150"/>
      <c r="AV908" s="150"/>
      <c r="AW908" s="150"/>
    </row>
    <row r="909" spans="1:49" ht="36" customHeight="1" x14ac:dyDescent="0.25">
      <c r="A909" s="151"/>
      <c r="B909" s="151"/>
      <c r="C909" s="151"/>
      <c r="D909" s="151"/>
      <c r="E909" s="151"/>
      <c r="F909" s="151"/>
      <c r="G909" s="151"/>
      <c r="H909" s="151"/>
      <c r="I909" s="151"/>
      <c r="J909" s="151"/>
      <c r="K909" s="171"/>
      <c r="L909" s="171"/>
      <c r="M909" s="6" t="s">
        <v>75</v>
      </c>
      <c r="N909" s="6" t="s">
        <v>77</v>
      </c>
      <c r="O909" s="6" t="s">
        <v>77</v>
      </c>
      <c r="P909" s="10" t="s">
        <v>64</v>
      </c>
      <c r="Q909" s="6" t="s">
        <v>77</v>
      </c>
      <c r="R909" s="6" t="s">
        <v>77</v>
      </c>
      <c r="S909" s="6" t="s">
        <v>77</v>
      </c>
      <c r="T909" s="6" t="s">
        <v>77</v>
      </c>
      <c r="U909" s="10" t="s">
        <v>64</v>
      </c>
      <c r="V909" s="174"/>
      <c r="W909" s="177"/>
      <c r="X909" s="180"/>
      <c r="Y909" s="180"/>
      <c r="Z909" s="183"/>
      <c r="AA909" s="183"/>
      <c r="AB909" s="183"/>
      <c r="AC909" s="183"/>
      <c r="AD909" s="183"/>
      <c r="AE909" s="183"/>
      <c r="AF909" s="186"/>
      <c r="AG909" s="186"/>
      <c r="AH909" s="151"/>
      <c r="AI909" s="151"/>
      <c r="AJ909" s="151"/>
      <c r="AK909" s="151"/>
      <c r="AL909" s="151"/>
      <c r="AM909" s="151"/>
      <c r="AN909" s="151"/>
      <c r="AO909" s="151"/>
      <c r="AP909" s="151"/>
      <c r="AQ909" s="151"/>
      <c r="AR909" s="151"/>
      <c r="AS909" s="151"/>
      <c r="AT909" s="151"/>
      <c r="AU909" s="151"/>
      <c r="AV909" s="151"/>
      <c r="AW909" s="151"/>
    </row>
    <row r="910" spans="1:49" ht="36" customHeight="1" x14ac:dyDescent="0.25">
      <c r="A910" s="149" t="s">
        <v>53</v>
      </c>
      <c r="B910" s="149" t="s">
        <v>747</v>
      </c>
      <c r="C910" s="149">
        <v>2016</v>
      </c>
      <c r="D910" s="149" t="s">
        <v>1105</v>
      </c>
      <c r="E910" s="149">
        <v>462</v>
      </c>
      <c r="F910" s="149" t="s">
        <v>56</v>
      </c>
      <c r="G910" s="149" t="s">
        <v>57</v>
      </c>
      <c r="H910" s="149" t="s">
        <v>58</v>
      </c>
      <c r="I910" s="149" t="s">
        <v>58</v>
      </c>
      <c r="J910" s="149" t="s">
        <v>783</v>
      </c>
      <c r="K910" s="171" t="s">
        <v>60</v>
      </c>
      <c r="L910" s="171" t="s">
        <v>60</v>
      </c>
      <c r="M910" s="96" t="s">
        <v>240</v>
      </c>
      <c r="N910" s="96" t="s">
        <v>241</v>
      </c>
      <c r="O910" s="96" t="s">
        <v>242</v>
      </c>
      <c r="P910" s="10" t="s">
        <v>64</v>
      </c>
      <c r="Q910" s="12">
        <v>29000</v>
      </c>
      <c r="R910" s="96" t="s">
        <v>240</v>
      </c>
      <c r="S910" s="96" t="s">
        <v>241</v>
      </c>
      <c r="T910" s="96" t="s">
        <v>242</v>
      </c>
      <c r="U910" s="10" t="s">
        <v>64</v>
      </c>
      <c r="V910" s="172" t="s">
        <v>1106</v>
      </c>
      <c r="W910" s="175">
        <v>42615</v>
      </c>
      <c r="X910" s="178">
        <v>25000</v>
      </c>
      <c r="Y910" s="178">
        <v>29000</v>
      </c>
      <c r="Z910" s="181" t="s">
        <v>67</v>
      </c>
      <c r="AA910" s="181" t="s">
        <v>68</v>
      </c>
      <c r="AB910" s="181" t="s">
        <v>69</v>
      </c>
      <c r="AC910" s="181" t="s">
        <v>70</v>
      </c>
      <c r="AD910" s="181" t="s">
        <v>783</v>
      </c>
      <c r="AE910" s="181" t="s">
        <v>71</v>
      </c>
      <c r="AF910" s="184">
        <v>42615</v>
      </c>
      <c r="AG910" s="184">
        <v>42618</v>
      </c>
      <c r="AH910" s="149" t="s">
        <v>57</v>
      </c>
      <c r="AI910" s="149" t="s">
        <v>72</v>
      </c>
      <c r="AJ910" s="149" t="s">
        <v>73</v>
      </c>
      <c r="AK910" s="149" t="s">
        <v>72</v>
      </c>
      <c r="AL910" s="149" t="s">
        <v>72</v>
      </c>
      <c r="AM910" s="149" t="s">
        <v>72</v>
      </c>
      <c r="AN910" s="149" t="s">
        <v>72</v>
      </c>
      <c r="AO910" s="149" t="s">
        <v>74</v>
      </c>
      <c r="AP910" s="149" t="s">
        <v>74</v>
      </c>
      <c r="AQ910" s="149" t="s">
        <v>74</v>
      </c>
      <c r="AR910" s="149" t="s">
        <v>74</v>
      </c>
      <c r="AS910" s="149" t="s">
        <v>74</v>
      </c>
      <c r="AT910" s="149" t="s">
        <v>74</v>
      </c>
      <c r="AU910" s="149" t="s">
        <v>74</v>
      </c>
      <c r="AV910" s="149" t="s">
        <v>74</v>
      </c>
      <c r="AW910" s="149" t="s">
        <v>74</v>
      </c>
    </row>
    <row r="911" spans="1:49" ht="36" customHeight="1" x14ac:dyDescent="0.25">
      <c r="A911" s="150"/>
      <c r="B911" s="150"/>
      <c r="C911" s="150"/>
      <c r="D911" s="150"/>
      <c r="E911" s="150"/>
      <c r="F911" s="150"/>
      <c r="G911" s="150"/>
      <c r="H911" s="150"/>
      <c r="I911" s="150"/>
      <c r="J911" s="150"/>
      <c r="K911" s="171"/>
      <c r="L911" s="171"/>
      <c r="M911" s="96" t="s">
        <v>75</v>
      </c>
      <c r="N911" s="96" t="s">
        <v>77</v>
      </c>
      <c r="O911" s="96" t="s">
        <v>77</v>
      </c>
      <c r="P911" s="10" t="s">
        <v>64</v>
      </c>
      <c r="Q911" s="96" t="s">
        <v>77</v>
      </c>
      <c r="R911" s="96" t="s">
        <v>77</v>
      </c>
      <c r="S911" s="96" t="s">
        <v>77</v>
      </c>
      <c r="T911" s="96" t="s">
        <v>77</v>
      </c>
      <c r="U911" s="10" t="s">
        <v>64</v>
      </c>
      <c r="V911" s="173"/>
      <c r="W911" s="176"/>
      <c r="X911" s="179"/>
      <c r="Y911" s="179"/>
      <c r="Z911" s="182"/>
      <c r="AA911" s="182"/>
      <c r="AB911" s="182"/>
      <c r="AC911" s="182"/>
      <c r="AD911" s="182"/>
      <c r="AE911" s="182"/>
      <c r="AF911" s="185"/>
      <c r="AG911" s="185"/>
      <c r="AH911" s="150"/>
      <c r="AI911" s="150"/>
      <c r="AJ911" s="150"/>
      <c r="AK911" s="150"/>
      <c r="AL911" s="150"/>
      <c r="AM911" s="150"/>
      <c r="AN911" s="150"/>
      <c r="AO911" s="150"/>
      <c r="AP911" s="150"/>
      <c r="AQ911" s="150"/>
      <c r="AR911" s="150"/>
      <c r="AS911" s="150"/>
      <c r="AT911" s="150"/>
      <c r="AU911" s="150"/>
      <c r="AV911" s="150"/>
      <c r="AW911" s="150"/>
    </row>
    <row r="912" spans="1:49" ht="36" customHeight="1" x14ac:dyDescent="0.25">
      <c r="A912" s="150"/>
      <c r="B912" s="150"/>
      <c r="C912" s="150"/>
      <c r="D912" s="150"/>
      <c r="E912" s="150"/>
      <c r="F912" s="150"/>
      <c r="G912" s="150"/>
      <c r="H912" s="150"/>
      <c r="I912" s="150"/>
      <c r="J912" s="150"/>
      <c r="K912" s="171"/>
      <c r="L912" s="171"/>
      <c r="M912" s="96" t="s">
        <v>75</v>
      </c>
      <c r="N912" s="96" t="s">
        <v>77</v>
      </c>
      <c r="O912" s="96" t="s">
        <v>77</v>
      </c>
      <c r="P912" s="10" t="s">
        <v>64</v>
      </c>
      <c r="Q912" s="96" t="s">
        <v>77</v>
      </c>
      <c r="R912" s="96" t="s">
        <v>77</v>
      </c>
      <c r="S912" s="96" t="s">
        <v>77</v>
      </c>
      <c r="T912" s="96" t="s">
        <v>77</v>
      </c>
      <c r="U912" s="10" t="s">
        <v>64</v>
      </c>
      <c r="V912" s="173"/>
      <c r="W912" s="176"/>
      <c r="X912" s="179"/>
      <c r="Y912" s="179"/>
      <c r="Z912" s="182"/>
      <c r="AA912" s="182"/>
      <c r="AB912" s="182"/>
      <c r="AC912" s="182"/>
      <c r="AD912" s="182"/>
      <c r="AE912" s="182"/>
      <c r="AF912" s="185"/>
      <c r="AG912" s="185"/>
      <c r="AH912" s="150"/>
      <c r="AI912" s="150"/>
      <c r="AJ912" s="150"/>
      <c r="AK912" s="150"/>
      <c r="AL912" s="150"/>
      <c r="AM912" s="150"/>
      <c r="AN912" s="150"/>
      <c r="AO912" s="150"/>
      <c r="AP912" s="150"/>
      <c r="AQ912" s="150"/>
      <c r="AR912" s="150"/>
      <c r="AS912" s="150"/>
      <c r="AT912" s="150"/>
      <c r="AU912" s="150"/>
      <c r="AV912" s="150"/>
      <c r="AW912" s="150"/>
    </row>
    <row r="913" spans="1:49" ht="36" customHeight="1" x14ac:dyDescent="0.25">
      <c r="A913" s="151"/>
      <c r="B913" s="151"/>
      <c r="C913" s="151"/>
      <c r="D913" s="151"/>
      <c r="E913" s="151"/>
      <c r="F913" s="151"/>
      <c r="G913" s="151"/>
      <c r="H913" s="151"/>
      <c r="I913" s="151"/>
      <c r="J913" s="151"/>
      <c r="K913" s="171"/>
      <c r="L913" s="171"/>
      <c r="M913" s="96" t="s">
        <v>75</v>
      </c>
      <c r="N913" s="96" t="s">
        <v>77</v>
      </c>
      <c r="O913" s="96" t="s">
        <v>77</v>
      </c>
      <c r="P913" s="10" t="s">
        <v>64</v>
      </c>
      <c r="Q913" s="96" t="s">
        <v>77</v>
      </c>
      <c r="R913" s="96" t="s">
        <v>77</v>
      </c>
      <c r="S913" s="96" t="s">
        <v>77</v>
      </c>
      <c r="T913" s="96" t="s">
        <v>77</v>
      </c>
      <c r="U913" s="10" t="s">
        <v>64</v>
      </c>
      <c r="V913" s="174"/>
      <c r="W913" s="177"/>
      <c r="X913" s="180"/>
      <c r="Y913" s="180"/>
      <c r="Z913" s="183"/>
      <c r="AA913" s="183"/>
      <c r="AB913" s="183"/>
      <c r="AC913" s="183"/>
      <c r="AD913" s="183"/>
      <c r="AE913" s="183"/>
      <c r="AF913" s="186"/>
      <c r="AG913" s="186"/>
      <c r="AH913" s="151"/>
      <c r="AI913" s="151"/>
      <c r="AJ913" s="151"/>
      <c r="AK913" s="151"/>
      <c r="AL913" s="151"/>
      <c r="AM913" s="151"/>
      <c r="AN913" s="151"/>
      <c r="AO913" s="151"/>
      <c r="AP913" s="151"/>
      <c r="AQ913" s="151"/>
      <c r="AR913" s="151"/>
      <c r="AS913" s="151"/>
      <c r="AT913" s="151"/>
      <c r="AU913" s="151"/>
      <c r="AV913" s="151"/>
      <c r="AW913" s="151"/>
    </row>
    <row r="914" spans="1:49" ht="36" customHeight="1" x14ac:dyDescent="0.25">
      <c r="A914" s="149" t="s">
        <v>53</v>
      </c>
      <c r="B914" s="149" t="s">
        <v>747</v>
      </c>
      <c r="C914" s="149">
        <v>2016</v>
      </c>
      <c r="D914" s="149" t="s">
        <v>1105</v>
      </c>
      <c r="E914" s="149">
        <v>466</v>
      </c>
      <c r="F914" s="149" t="s">
        <v>56</v>
      </c>
      <c r="G914" s="149" t="s">
        <v>57</v>
      </c>
      <c r="H914" s="149" t="s">
        <v>58</v>
      </c>
      <c r="I914" s="149" t="s">
        <v>58</v>
      </c>
      <c r="J914" s="149" t="s">
        <v>59</v>
      </c>
      <c r="K914" s="171" t="s">
        <v>114</v>
      </c>
      <c r="L914" s="171" t="s">
        <v>114</v>
      </c>
      <c r="M914" s="96" t="s">
        <v>61</v>
      </c>
      <c r="N914" s="96" t="s">
        <v>62</v>
      </c>
      <c r="O914" s="96" t="s">
        <v>63</v>
      </c>
      <c r="P914" s="10" t="s">
        <v>64</v>
      </c>
      <c r="Q914" s="12">
        <v>139200</v>
      </c>
      <c r="R914" s="96" t="s">
        <v>61</v>
      </c>
      <c r="S914" s="96" t="s">
        <v>62</v>
      </c>
      <c r="T914" s="96" t="s">
        <v>63</v>
      </c>
      <c r="U914" s="10" t="s">
        <v>64</v>
      </c>
      <c r="V914" s="146" t="s">
        <v>1303</v>
      </c>
      <c r="W914" s="175">
        <v>42615</v>
      </c>
      <c r="X914" s="178">
        <v>120000</v>
      </c>
      <c r="Y914" s="178">
        <v>139200</v>
      </c>
      <c r="Z914" s="181" t="s">
        <v>67</v>
      </c>
      <c r="AA914" s="181" t="s">
        <v>68</v>
      </c>
      <c r="AB914" s="181" t="s">
        <v>69</v>
      </c>
      <c r="AC914" s="181" t="s">
        <v>70</v>
      </c>
      <c r="AD914" s="181" t="s">
        <v>59</v>
      </c>
      <c r="AE914" s="181" t="s">
        <v>71</v>
      </c>
      <c r="AF914" s="184">
        <v>42615</v>
      </c>
      <c r="AG914" s="184">
        <v>42620</v>
      </c>
      <c r="AH914" s="149" t="s">
        <v>57</v>
      </c>
      <c r="AI914" s="149" t="s">
        <v>72</v>
      </c>
      <c r="AJ914" s="149" t="s">
        <v>73</v>
      </c>
      <c r="AK914" s="149" t="s">
        <v>72</v>
      </c>
      <c r="AL914" s="149" t="s">
        <v>72</v>
      </c>
      <c r="AM914" s="149" t="s">
        <v>72</v>
      </c>
      <c r="AN914" s="149" t="s">
        <v>72</v>
      </c>
      <c r="AO914" s="149" t="s">
        <v>74</v>
      </c>
      <c r="AP914" s="149" t="s">
        <v>74</v>
      </c>
      <c r="AQ914" s="149" t="s">
        <v>74</v>
      </c>
      <c r="AR914" s="149" t="s">
        <v>74</v>
      </c>
      <c r="AS914" s="149" t="s">
        <v>74</v>
      </c>
      <c r="AT914" s="149" t="s">
        <v>74</v>
      </c>
      <c r="AU914" s="149" t="s">
        <v>74</v>
      </c>
      <c r="AV914" s="149" t="s">
        <v>74</v>
      </c>
      <c r="AW914" s="149" t="s">
        <v>74</v>
      </c>
    </row>
    <row r="915" spans="1:49" ht="36" customHeight="1" x14ac:dyDescent="0.25">
      <c r="A915" s="150"/>
      <c r="B915" s="150"/>
      <c r="C915" s="150"/>
      <c r="D915" s="150"/>
      <c r="E915" s="150"/>
      <c r="F915" s="150"/>
      <c r="G915" s="150"/>
      <c r="H915" s="150"/>
      <c r="I915" s="150"/>
      <c r="J915" s="150"/>
      <c r="K915" s="171"/>
      <c r="L915" s="171"/>
      <c r="M915" s="96" t="s">
        <v>75</v>
      </c>
      <c r="N915" s="96" t="s">
        <v>77</v>
      </c>
      <c r="O915" s="96" t="s">
        <v>77</v>
      </c>
      <c r="P915" s="10" t="s">
        <v>64</v>
      </c>
      <c r="Q915" s="96" t="s">
        <v>77</v>
      </c>
      <c r="R915" s="96" t="s">
        <v>77</v>
      </c>
      <c r="S915" s="96" t="s">
        <v>77</v>
      </c>
      <c r="T915" s="96" t="s">
        <v>77</v>
      </c>
      <c r="U915" s="10" t="s">
        <v>64</v>
      </c>
      <c r="V915" s="147"/>
      <c r="W915" s="176"/>
      <c r="X915" s="179"/>
      <c r="Y915" s="179"/>
      <c r="Z915" s="182"/>
      <c r="AA915" s="182"/>
      <c r="AB915" s="182"/>
      <c r="AC915" s="182"/>
      <c r="AD915" s="182"/>
      <c r="AE915" s="182"/>
      <c r="AF915" s="185"/>
      <c r="AG915" s="185"/>
      <c r="AH915" s="150"/>
      <c r="AI915" s="150"/>
      <c r="AJ915" s="150"/>
      <c r="AK915" s="150"/>
      <c r="AL915" s="150"/>
      <c r="AM915" s="150"/>
      <c r="AN915" s="150"/>
      <c r="AO915" s="150"/>
      <c r="AP915" s="150"/>
      <c r="AQ915" s="150"/>
      <c r="AR915" s="150"/>
      <c r="AS915" s="150"/>
      <c r="AT915" s="150"/>
      <c r="AU915" s="150"/>
      <c r="AV915" s="150"/>
      <c r="AW915" s="150"/>
    </row>
    <row r="916" spans="1:49" ht="36" customHeight="1" x14ac:dyDescent="0.25">
      <c r="A916" s="150"/>
      <c r="B916" s="150"/>
      <c r="C916" s="150"/>
      <c r="D916" s="150"/>
      <c r="E916" s="150"/>
      <c r="F916" s="150"/>
      <c r="G916" s="150"/>
      <c r="H916" s="150"/>
      <c r="I916" s="150"/>
      <c r="J916" s="150"/>
      <c r="K916" s="171"/>
      <c r="L916" s="171"/>
      <c r="M916" s="96" t="s">
        <v>75</v>
      </c>
      <c r="N916" s="96" t="s">
        <v>77</v>
      </c>
      <c r="O916" s="96" t="s">
        <v>77</v>
      </c>
      <c r="P916" s="10" t="s">
        <v>64</v>
      </c>
      <c r="Q916" s="96" t="s">
        <v>77</v>
      </c>
      <c r="R916" s="96" t="s">
        <v>77</v>
      </c>
      <c r="S916" s="96" t="s">
        <v>77</v>
      </c>
      <c r="T916" s="96" t="s">
        <v>77</v>
      </c>
      <c r="U916" s="10" t="s">
        <v>64</v>
      </c>
      <c r="V916" s="147"/>
      <c r="W916" s="176"/>
      <c r="X916" s="179"/>
      <c r="Y916" s="179"/>
      <c r="Z916" s="182"/>
      <c r="AA916" s="182"/>
      <c r="AB916" s="182"/>
      <c r="AC916" s="182"/>
      <c r="AD916" s="182"/>
      <c r="AE916" s="182"/>
      <c r="AF916" s="185"/>
      <c r="AG916" s="185"/>
      <c r="AH916" s="150"/>
      <c r="AI916" s="150"/>
      <c r="AJ916" s="150"/>
      <c r="AK916" s="150"/>
      <c r="AL916" s="150"/>
      <c r="AM916" s="150"/>
      <c r="AN916" s="150"/>
      <c r="AO916" s="150"/>
      <c r="AP916" s="150"/>
      <c r="AQ916" s="150"/>
      <c r="AR916" s="150"/>
      <c r="AS916" s="150"/>
      <c r="AT916" s="150"/>
      <c r="AU916" s="150"/>
      <c r="AV916" s="150"/>
      <c r="AW916" s="150"/>
    </row>
    <row r="917" spans="1:49" ht="36" customHeight="1" x14ac:dyDescent="0.25">
      <c r="A917" s="151"/>
      <c r="B917" s="151"/>
      <c r="C917" s="151"/>
      <c r="D917" s="151"/>
      <c r="E917" s="151"/>
      <c r="F917" s="151"/>
      <c r="G917" s="151"/>
      <c r="H917" s="151"/>
      <c r="I917" s="151"/>
      <c r="J917" s="151"/>
      <c r="K917" s="171"/>
      <c r="L917" s="171"/>
      <c r="M917" s="96" t="s">
        <v>75</v>
      </c>
      <c r="N917" s="96" t="s">
        <v>77</v>
      </c>
      <c r="O917" s="96" t="s">
        <v>77</v>
      </c>
      <c r="P917" s="10" t="s">
        <v>64</v>
      </c>
      <c r="Q917" s="96" t="s">
        <v>77</v>
      </c>
      <c r="R917" s="96" t="s">
        <v>77</v>
      </c>
      <c r="S917" s="96" t="s">
        <v>77</v>
      </c>
      <c r="T917" s="96" t="s">
        <v>77</v>
      </c>
      <c r="U917" s="10" t="s">
        <v>64</v>
      </c>
      <c r="V917" s="148"/>
      <c r="W917" s="177"/>
      <c r="X917" s="180"/>
      <c r="Y917" s="180"/>
      <c r="Z917" s="183"/>
      <c r="AA917" s="183"/>
      <c r="AB917" s="183"/>
      <c r="AC917" s="183"/>
      <c r="AD917" s="183"/>
      <c r="AE917" s="183"/>
      <c r="AF917" s="186"/>
      <c r="AG917" s="186"/>
      <c r="AH917" s="151"/>
      <c r="AI917" s="151"/>
      <c r="AJ917" s="151"/>
      <c r="AK917" s="151"/>
      <c r="AL917" s="151"/>
      <c r="AM917" s="151"/>
      <c r="AN917" s="151"/>
      <c r="AO917" s="151"/>
      <c r="AP917" s="151"/>
      <c r="AQ917" s="151"/>
      <c r="AR917" s="151"/>
      <c r="AS917" s="151"/>
      <c r="AT917" s="151"/>
      <c r="AU917" s="151"/>
      <c r="AV917" s="151"/>
      <c r="AW917" s="151"/>
    </row>
    <row r="918" spans="1:49" ht="36" customHeight="1" x14ac:dyDescent="0.25">
      <c r="A918" s="149" t="s">
        <v>134</v>
      </c>
      <c r="B918" s="149" t="s">
        <v>676</v>
      </c>
      <c r="C918" s="149">
        <v>2016</v>
      </c>
      <c r="D918" s="149" t="s">
        <v>353</v>
      </c>
      <c r="E918" s="149">
        <v>448</v>
      </c>
      <c r="F918" s="149" t="s">
        <v>1107</v>
      </c>
      <c r="G918" s="149" t="s">
        <v>57</v>
      </c>
      <c r="H918" s="149" t="s">
        <v>58</v>
      </c>
      <c r="I918" s="149" t="s">
        <v>58</v>
      </c>
      <c r="J918" s="149" t="s">
        <v>172</v>
      </c>
      <c r="K918" s="171" t="s">
        <v>114</v>
      </c>
      <c r="L918" s="171" t="s">
        <v>114</v>
      </c>
      <c r="M918" s="96" t="s">
        <v>75</v>
      </c>
      <c r="N918" s="96" t="s">
        <v>77</v>
      </c>
      <c r="O918" s="96" t="s">
        <v>77</v>
      </c>
      <c r="P918" s="10" t="s">
        <v>1108</v>
      </c>
      <c r="Q918" s="12">
        <v>438480</v>
      </c>
      <c r="R918" s="96" t="s">
        <v>77</v>
      </c>
      <c r="S918" s="96" t="s">
        <v>77</v>
      </c>
      <c r="T918" s="96" t="s">
        <v>77</v>
      </c>
      <c r="U918" s="10" t="s">
        <v>1108</v>
      </c>
      <c r="V918" s="56" t="s">
        <v>1109</v>
      </c>
      <c r="W918" s="175">
        <v>42482</v>
      </c>
      <c r="X918" s="178">
        <v>378000</v>
      </c>
      <c r="Y918" s="178">
        <v>438480</v>
      </c>
      <c r="Z918" s="181" t="s">
        <v>67</v>
      </c>
      <c r="AA918" s="181" t="s">
        <v>68</v>
      </c>
      <c r="AB918" s="181" t="s">
        <v>69</v>
      </c>
      <c r="AC918" s="181" t="s">
        <v>70</v>
      </c>
      <c r="AD918" s="181" t="s">
        <v>172</v>
      </c>
      <c r="AE918" s="181" t="s">
        <v>71</v>
      </c>
      <c r="AF918" s="184">
        <v>42482</v>
      </c>
      <c r="AG918" s="184">
        <v>42492</v>
      </c>
      <c r="AH918" s="149" t="s">
        <v>57</v>
      </c>
      <c r="AI918" s="149" t="s">
        <v>72</v>
      </c>
      <c r="AJ918" s="149" t="s">
        <v>73</v>
      </c>
      <c r="AK918" s="149" t="s">
        <v>72</v>
      </c>
      <c r="AL918" s="149" t="s">
        <v>72</v>
      </c>
      <c r="AM918" s="149" t="s">
        <v>72</v>
      </c>
      <c r="AN918" s="149" t="s">
        <v>72</v>
      </c>
      <c r="AO918" s="149" t="s">
        <v>74</v>
      </c>
      <c r="AP918" s="149" t="s">
        <v>74</v>
      </c>
      <c r="AQ918" s="149" t="s">
        <v>74</v>
      </c>
      <c r="AR918" s="149" t="s">
        <v>74</v>
      </c>
      <c r="AS918" s="149" t="s">
        <v>74</v>
      </c>
      <c r="AT918" s="149" t="s">
        <v>74</v>
      </c>
      <c r="AU918" s="149" t="s">
        <v>74</v>
      </c>
      <c r="AV918" s="149" t="s">
        <v>74</v>
      </c>
      <c r="AW918" s="149" t="s">
        <v>74</v>
      </c>
    </row>
    <row r="919" spans="1:49" ht="36" customHeight="1" x14ac:dyDescent="0.25">
      <c r="A919" s="150"/>
      <c r="B919" s="150"/>
      <c r="C919" s="150"/>
      <c r="D919" s="150"/>
      <c r="E919" s="150"/>
      <c r="F919" s="150"/>
      <c r="G919" s="150"/>
      <c r="H919" s="150"/>
      <c r="I919" s="150"/>
      <c r="J919" s="150"/>
      <c r="K919" s="171"/>
      <c r="L919" s="171"/>
      <c r="M919" s="96" t="s">
        <v>75</v>
      </c>
      <c r="N919" s="96" t="s">
        <v>77</v>
      </c>
      <c r="O919" s="96" t="s">
        <v>77</v>
      </c>
      <c r="P919" s="10" t="s">
        <v>64</v>
      </c>
      <c r="Q919" s="96" t="s">
        <v>77</v>
      </c>
      <c r="R919" s="96" t="s">
        <v>77</v>
      </c>
      <c r="S919" s="96" t="s">
        <v>77</v>
      </c>
      <c r="T919" s="96" t="s">
        <v>77</v>
      </c>
      <c r="U919" s="10" t="s">
        <v>64</v>
      </c>
      <c r="V919" s="140"/>
      <c r="W919" s="176"/>
      <c r="X919" s="179"/>
      <c r="Y919" s="179"/>
      <c r="Z919" s="182"/>
      <c r="AA919" s="182"/>
      <c r="AB919" s="182"/>
      <c r="AC919" s="182"/>
      <c r="AD919" s="182"/>
      <c r="AE919" s="182"/>
      <c r="AF919" s="185"/>
      <c r="AG919" s="185"/>
      <c r="AH919" s="150"/>
      <c r="AI919" s="150"/>
      <c r="AJ919" s="150"/>
      <c r="AK919" s="150"/>
      <c r="AL919" s="150"/>
      <c r="AM919" s="150"/>
      <c r="AN919" s="150"/>
      <c r="AO919" s="150"/>
      <c r="AP919" s="150"/>
      <c r="AQ919" s="150"/>
      <c r="AR919" s="150"/>
      <c r="AS919" s="150"/>
      <c r="AT919" s="150"/>
      <c r="AU919" s="150"/>
      <c r="AV919" s="150"/>
      <c r="AW919" s="150"/>
    </row>
    <row r="920" spans="1:49" ht="36" customHeight="1" x14ac:dyDescent="0.25">
      <c r="A920" s="150"/>
      <c r="B920" s="150"/>
      <c r="C920" s="150"/>
      <c r="D920" s="150"/>
      <c r="E920" s="150"/>
      <c r="F920" s="150"/>
      <c r="G920" s="150"/>
      <c r="H920" s="150"/>
      <c r="I920" s="150"/>
      <c r="J920" s="150"/>
      <c r="K920" s="171"/>
      <c r="L920" s="171"/>
      <c r="M920" s="96" t="s">
        <v>75</v>
      </c>
      <c r="N920" s="96" t="s">
        <v>77</v>
      </c>
      <c r="O920" s="96" t="s">
        <v>77</v>
      </c>
      <c r="P920" s="10" t="s">
        <v>64</v>
      </c>
      <c r="Q920" s="96" t="s">
        <v>77</v>
      </c>
      <c r="R920" s="96" t="s">
        <v>77</v>
      </c>
      <c r="S920" s="96" t="s">
        <v>77</v>
      </c>
      <c r="T920" s="96" t="s">
        <v>77</v>
      </c>
      <c r="U920" s="10" t="s">
        <v>64</v>
      </c>
      <c r="V920" s="140"/>
      <c r="W920" s="176"/>
      <c r="X920" s="179"/>
      <c r="Y920" s="179"/>
      <c r="Z920" s="182"/>
      <c r="AA920" s="182"/>
      <c r="AB920" s="182"/>
      <c r="AC920" s="182"/>
      <c r="AD920" s="182"/>
      <c r="AE920" s="182"/>
      <c r="AF920" s="185"/>
      <c r="AG920" s="185"/>
      <c r="AH920" s="150"/>
      <c r="AI920" s="150"/>
      <c r="AJ920" s="150"/>
      <c r="AK920" s="150"/>
      <c r="AL920" s="150"/>
      <c r="AM920" s="150"/>
      <c r="AN920" s="150"/>
      <c r="AO920" s="150"/>
      <c r="AP920" s="150"/>
      <c r="AQ920" s="150"/>
      <c r="AR920" s="150"/>
      <c r="AS920" s="150"/>
      <c r="AT920" s="150"/>
      <c r="AU920" s="150"/>
      <c r="AV920" s="150"/>
      <c r="AW920" s="150"/>
    </row>
    <row r="921" spans="1:49" ht="36" customHeight="1" x14ac:dyDescent="0.25">
      <c r="A921" s="151"/>
      <c r="B921" s="151"/>
      <c r="C921" s="151"/>
      <c r="D921" s="151"/>
      <c r="E921" s="151"/>
      <c r="F921" s="151"/>
      <c r="G921" s="151"/>
      <c r="H921" s="151"/>
      <c r="I921" s="151"/>
      <c r="J921" s="151"/>
      <c r="K921" s="171"/>
      <c r="L921" s="171"/>
      <c r="M921" s="96" t="s">
        <v>75</v>
      </c>
      <c r="N921" s="96" t="s">
        <v>77</v>
      </c>
      <c r="O921" s="96" t="s">
        <v>77</v>
      </c>
      <c r="P921" s="10" t="s">
        <v>64</v>
      </c>
      <c r="Q921" s="96" t="s">
        <v>77</v>
      </c>
      <c r="R921" s="96" t="s">
        <v>77</v>
      </c>
      <c r="S921" s="96" t="s">
        <v>77</v>
      </c>
      <c r="T921" s="96" t="s">
        <v>77</v>
      </c>
      <c r="U921" s="10" t="s">
        <v>64</v>
      </c>
      <c r="V921" s="141"/>
      <c r="W921" s="177"/>
      <c r="X921" s="180"/>
      <c r="Y921" s="180"/>
      <c r="Z921" s="183"/>
      <c r="AA921" s="183"/>
      <c r="AB921" s="183"/>
      <c r="AC921" s="183"/>
      <c r="AD921" s="183"/>
      <c r="AE921" s="183"/>
      <c r="AF921" s="186"/>
      <c r="AG921" s="186"/>
      <c r="AH921" s="151"/>
      <c r="AI921" s="151"/>
      <c r="AJ921" s="151"/>
      <c r="AK921" s="151"/>
      <c r="AL921" s="151"/>
      <c r="AM921" s="151"/>
      <c r="AN921" s="151"/>
      <c r="AO921" s="151"/>
      <c r="AP921" s="151"/>
      <c r="AQ921" s="151"/>
      <c r="AR921" s="151"/>
      <c r="AS921" s="151"/>
      <c r="AT921" s="151"/>
      <c r="AU921" s="151"/>
      <c r="AV921" s="151"/>
      <c r="AW921" s="151"/>
    </row>
    <row r="922" spans="1:49" ht="36" customHeight="1" x14ac:dyDescent="0.25">
      <c r="A922" s="149" t="s">
        <v>53</v>
      </c>
      <c r="B922" s="149" t="s">
        <v>747</v>
      </c>
      <c r="C922" s="149">
        <v>2016</v>
      </c>
      <c r="D922" s="149" t="s">
        <v>713</v>
      </c>
      <c r="E922" s="149">
        <v>453</v>
      </c>
      <c r="F922" s="149" t="s">
        <v>56</v>
      </c>
      <c r="G922" s="149" t="s">
        <v>57</v>
      </c>
      <c r="H922" s="149" t="s">
        <v>58</v>
      </c>
      <c r="I922" s="149" t="s">
        <v>58</v>
      </c>
      <c r="J922" s="149" t="s">
        <v>783</v>
      </c>
      <c r="K922" s="171" t="s">
        <v>60</v>
      </c>
      <c r="L922" s="171" t="s">
        <v>60</v>
      </c>
      <c r="M922" s="96" t="s">
        <v>240</v>
      </c>
      <c r="N922" s="96" t="s">
        <v>241</v>
      </c>
      <c r="O922" s="96" t="s">
        <v>242</v>
      </c>
      <c r="P922" s="10" t="s">
        <v>64</v>
      </c>
      <c r="Q922" s="12">
        <v>9860</v>
      </c>
      <c r="R922" s="96" t="s">
        <v>240</v>
      </c>
      <c r="S922" s="96" t="s">
        <v>241</v>
      </c>
      <c r="T922" s="96" t="s">
        <v>242</v>
      </c>
      <c r="U922" s="10" t="s">
        <v>64</v>
      </c>
      <c r="V922" s="172" t="s">
        <v>1110</v>
      </c>
      <c r="W922" s="175">
        <v>42594</v>
      </c>
      <c r="X922" s="178">
        <v>8500</v>
      </c>
      <c r="Y922" s="178">
        <v>9860</v>
      </c>
      <c r="Z922" s="181" t="s">
        <v>67</v>
      </c>
      <c r="AA922" s="181" t="s">
        <v>68</v>
      </c>
      <c r="AB922" s="181" t="s">
        <v>69</v>
      </c>
      <c r="AC922" s="181" t="s">
        <v>70</v>
      </c>
      <c r="AD922" s="181" t="s">
        <v>783</v>
      </c>
      <c r="AE922" s="181" t="s">
        <v>71</v>
      </c>
      <c r="AF922" s="184">
        <v>42615</v>
      </c>
      <c r="AG922" s="184">
        <v>42618</v>
      </c>
      <c r="AH922" s="149" t="s">
        <v>57</v>
      </c>
      <c r="AI922" s="149" t="s">
        <v>72</v>
      </c>
      <c r="AJ922" s="149" t="s">
        <v>73</v>
      </c>
      <c r="AK922" s="149" t="s">
        <v>72</v>
      </c>
      <c r="AL922" s="149" t="s">
        <v>72</v>
      </c>
      <c r="AM922" s="149" t="s">
        <v>72</v>
      </c>
      <c r="AN922" s="149" t="s">
        <v>72</v>
      </c>
      <c r="AO922" s="149" t="s">
        <v>74</v>
      </c>
      <c r="AP922" s="149" t="s">
        <v>74</v>
      </c>
      <c r="AQ922" s="149" t="s">
        <v>74</v>
      </c>
      <c r="AR922" s="149" t="s">
        <v>74</v>
      </c>
      <c r="AS922" s="149" t="s">
        <v>74</v>
      </c>
      <c r="AT922" s="149" t="s">
        <v>74</v>
      </c>
      <c r="AU922" s="149" t="s">
        <v>74</v>
      </c>
      <c r="AV922" s="149" t="s">
        <v>74</v>
      </c>
      <c r="AW922" s="149" t="s">
        <v>74</v>
      </c>
    </row>
    <row r="923" spans="1:49" ht="36" customHeight="1" x14ac:dyDescent="0.25">
      <c r="A923" s="150"/>
      <c r="B923" s="150"/>
      <c r="C923" s="150"/>
      <c r="D923" s="150"/>
      <c r="E923" s="150"/>
      <c r="F923" s="150"/>
      <c r="G923" s="150"/>
      <c r="H923" s="150"/>
      <c r="I923" s="150"/>
      <c r="J923" s="150"/>
      <c r="K923" s="171"/>
      <c r="L923" s="171"/>
      <c r="M923" s="96" t="s">
        <v>75</v>
      </c>
      <c r="N923" s="96" t="s">
        <v>77</v>
      </c>
      <c r="O923" s="96" t="s">
        <v>77</v>
      </c>
      <c r="P923" s="10" t="s">
        <v>64</v>
      </c>
      <c r="Q923" s="96" t="s">
        <v>77</v>
      </c>
      <c r="R923" s="96" t="s">
        <v>77</v>
      </c>
      <c r="S923" s="96" t="s">
        <v>77</v>
      </c>
      <c r="T923" s="96" t="s">
        <v>77</v>
      </c>
      <c r="U923" s="10" t="s">
        <v>64</v>
      </c>
      <c r="V923" s="173"/>
      <c r="W923" s="176"/>
      <c r="X923" s="179"/>
      <c r="Y923" s="179"/>
      <c r="Z923" s="182"/>
      <c r="AA923" s="182"/>
      <c r="AB923" s="182"/>
      <c r="AC923" s="182"/>
      <c r="AD923" s="182"/>
      <c r="AE923" s="182"/>
      <c r="AF923" s="185"/>
      <c r="AG923" s="185"/>
      <c r="AH923" s="150"/>
      <c r="AI923" s="150"/>
      <c r="AJ923" s="150"/>
      <c r="AK923" s="150"/>
      <c r="AL923" s="150"/>
      <c r="AM923" s="150"/>
      <c r="AN923" s="150"/>
      <c r="AO923" s="150"/>
      <c r="AP923" s="150"/>
      <c r="AQ923" s="150"/>
      <c r="AR923" s="150"/>
      <c r="AS923" s="150"/>
      <c r="AT923" s="150"/>
      <c r="AU923" s="150"/>
      <c r="AV923" s="150"/>
      <c r="AW923" s="150"/>
    </row>
    <row r="924" spans="1:49" ht="36" customHeight="1" x14ac:dyDescent="0.25">
      <c r="A924" s="150"/>
      <c r="B924" s="150"/>
      <c r="C924" s="150"/>
      <c r="D924" s="150"/>
      <c r="E924" s="150"/>
      <c r="F924" s="150"/>
      <c r="G924" s="150"/>
      <c r="H924" s="150"/>
      <c r="I924" s="150"/>
      <c r="J924" s="150"/>
      <c r="K924" s="171"/>
      <c r="L924" s="171"/>
      <c r="M924" s="96" t="s">
        <v>75</v>
      </c>
      <c r="N924" s="96" t="s">
        <v>77</v>
      </c>
      <c r="O924" s="96" t="s">
        <v>77</v>
      </c>
      <c r="P924" s="10" t="s">
        <v>64</v>
      </c>
      <c r="Q924" s="96" t="s">
        <v>77</v>
      </c>
      <c r="R924" s="96" t="s">
        <v>77</v>
      </c>
      <c r="S924" s="96" t="s">
        <v>77</v>
      </c>
      <c r="T924" s="96" t="s">
        <v>77</v>
      </c>
      <c r="U924" s="10" t="s">
        <v>64</v>
      </c>
      <c r="V924" s="173"/>
      <c r="W924" s="176"/>
      <c r="X924" s="179"/>
      <c r="Y924" s="179"/>
      <c r="Z924" s="182"/>
      <c r="AA924" s="182"/>
      <c r="AB924" s="182"/>
      <c r="AC924" s="182"/>
      <c r="AD924" s="182"/>
      <c r="AE924" s="182"/>
      <c r="AF924" s="185"/>
      <c r="AG924" s="185"/>
      <c r="AH924" s="150"/>
      <c r="AI924" s="150"/>
      <c r="AJ924" s="150"/>
      <c r="AK924" s="150"/>
      <c r="AL924" s="150"/>
      <c r="AM924" s="150"/>
      <c r="AN924" s="150"/>
      <c r="AO924" s="150"/>
      <c r="AP924" s="150"/>
      <c r="AQ924" s="150"/>
      <c r="AR924" s="150"/>
      <c r="AS924" s="150"/>
      <c r="AT924" s="150"/>
      <c r="AU924" s="150"/>
      <c r="AV924" s="150"/>
      <c r="AW924" s="150"/>
    </row>
    <row r="925" spans="1:49" ht="36" customHeight="1" x14ac:dyDescent="0.25">
      <c r="A925" s="151"/>
      <c r="B925" s="151"/>
      <c r="C925" s="151"/>
      <c r="D925" s="151"/>
      <c r="E925" s="151"/>
      <c r="F925" s="151"/>
      <c r="G925" s="151"/>
      <c r="H925" s="151"/>
      <c r="I925" s="151"/>
      <c r="J925" s="151"/>
      <c r="K925" s="171"/>
      <c r="L925" s="171"/>
      <c r="M925" s="96" t="s">
        <v>75</v>
      </c>
      <c r="N925" s="96" t="s">
        <v>77</v>
      </c>
      <c r="O925" s="96" t="s">
        <v>77</v>
      </c>
      <c r="P925" s="10" t="s">
        <v>64</v>
      </c>
      <c r="Q925" s="96" t="s">
        <v>77</v>
      </c>
      <c r="R925" s="96" t="s">
        <v>77</v>
      </c>
      <c r="S925" s="96" t="s">
        <v>77</v>
      </c>
      <c r="T925" s="96" t="s">
        <v>77</v>
      </c>
      <c r="U925" s="10" t="s">
        <v>64</v>
      </c>
      <c r="V925" s="174"/>
      <c r="W925" s="177"/>
      <c r="X925" s="180"/>
      <c r="Y925" s="180"/>
      <c r="Z925" s="183"/>
      <c r="AA925" s="183"/>
      <c r="AB925" s="183"/>
      <c r="AC925" s="183"/>
      <c r="AD925" s="183"/>
      <c r="AE925" s="183"/>
      <c r="AF925" s="186"/>
      <c r="AG925" s="186"/>
      <c r="AH925" s="151"/>
      <c r="AI925" s="151"/>
      <c r="AJ925" s="151"/>
      <c r="AK925" s="151"/>
      <c r="AL925" s="151"/>
      <c r="AM925" s="151"/>
      <c r="AN925" s="151"/>
      <c r="AO925" s="151"/>
      <c r="AP925" s="151"/>
      <c r="AQ925" s="151"/>
      <c r="AR925" s="151"/>
      <c r="AS925" s="151"/>
      <c r="AT925" s="151"/>
      <c r="AU925" s="151"/>
      <c r="AV925" s="151"/>
      <c r="AW925" s="151"/>
    </row>
    <row r="926" spans="1:49" ht="36" customHeight="1" x14ac:dyDescent="0.25">
      <c r="A926" s="149" t="s">
        <v>53</v>
      </c>
      <c r="B926" s="149" t="s">
        <v>747</v>
      </c>
      <c r="C926" s="149">
        <v>2016</v>
      </c>
      <c r="D926" s="149" t="s">
        <v>1105</v>
      </c>
      <c r="E926" s="149">
        <v>464</v>
      </c>
      <c r="F926" s="149" t="s">
        <v>56</v>
      </c>
      <c r="G926" s="149" t="s">
        <v>57</v>
      </c>
      <c r="H926" s="149" t="s">
        <v>58</v>
      </c>
      <c r="I926" s="149" t="s">
        <v>58</v>
      </c>
      <c r="J926" s="149" t="s">
        <v>59</v>
      </c>
      <c r="K926" s="171" t="s">
        <v>114</v>
      </c>
      <c r="L926" s="171" t="s">
        <v>114</v>
      </c>
      <c r="M926" s="96" t="s">
        <v>1111</v>
      </c>
      <c r="N926" s="96" t="s">
        <v>1112</v>
      </c>
      <c r="O926" s="96" t="s">
        <v>231</v>
      </c>
      <c r="P926" s="10" t="s">
        <v>64</v>
      </c>
      <c r="Q926" s="12">
        <v>41760</v>
      </c>
      <c r="R926" s="96" t="s">
        <v>1111</v>
      </c>
      <c r="S926" s="96" t="s">
        <v>1112</v>
      </c>
      <c r="T926" s="96" t="s">
        <v>231</v>
      </c>
      <c r="U926" s="10" t="s">
        <v>64</v>
      </c>
      <c r="V926" s="172" t="s">
        <v>1113</v>
      </c>
      <c r="W926" s="175">
        <v>42618</v>
      </c>
      <c r="X926" s="178">
        <v>36000</v>
      </c>
      <c r="Y926" s="178">
        <v>41760</v>
      </c>
      <c r="Z926" s="181" t="s">
        <v>67</v>
      </c>
      <c r="AA926" s="181" t="s">
        <v>68</v>
      </c>
      <c r="AB926" s="181" t="s">
        <v>69</v>
      </c>
      <c r="AC926" s="181" t="s">
        <v>70</v>
      </c>
      <c r="AD926" s="181" t="s">
        <v>59</v>
      </c>
      <c r="AE926" s="181" t="s">
        <v>71</v>
      </c>
      <c r="AF926" s="184">
        <v>42618</v>
      </c>
      <c r="AG926" s="184">
        <v>42619</v>
      </c>
      <c r="AH926" s="149" t="s">
        <v>57</v>
      </c>
      <c r="AI926" s="149" t="s">
        <v>72</v>
      </c>
      <c r="AJ926" s="149" t="s">
        <v>73</v>
      </c>
      <c r="AK926" s="149" t="s">
        <v>72</v>
      </c>
      <c r="AL926" s="149" t="s">
        <v>72</v>
      </c>
      <c r="AM926" s="149" t="s">
        <v>72</v>
      </c>
      <c r="AN926" s="149" t="s">
        <v>72</v>
      </c>
      <c r="AO926" s="149" t="s">
        <v>74</v>
      </c>
      <c r="AP926" s="149" t="s">
        <v>74</v>
      </c>
      <c r="AQ926" s="149" t="s">
        <v>74</v>
      </c>
      <c r="AR926" s="149" t="s">
        <v>74</v>
      </c>
      <c r="AS926" s="149" t="s">
        <v>74</v>
      </c>
      <c r="AT926" s="149" t="s">
        <v>74</v>
      </c>
      <c r="AU926" s="149" t="s">
        <v>74</v>
      </c>
      <c r="AV926" s="149" t="s">
        <v>74</v>
      </c>
      <c r="AW926" s="149" t="s">
        <v>74</v>
      </c>
    </row>
    <row r="927" spans="1:49" ht="36" customHeight="1" x14ac:dyDescent="0.25">
      <c r="A927" s="150"/>
      <c r="B927" s="150"/>
      <c r="C927" s="150"/>
      <c r="D927" s="150"/>
      <c r="E927" s="150"/>
      <c r="F927" s="150"/>
      <c r="G927" s="150"/>
      <c r="H927" s="150"/>
      <c r="I927" s="150"/>
      <c r="J927" s="150"/>
      <c r="K927" s="171"/>
      <c r="L927" s="171"/>
      <c r="M927" s="96" t="s">
        <v>75</v>
      </c>
      <c r="N927" s="96" t="s">
        <v>77</v>
      </c>
      <c r="O927" s="96" t="s">
        <v>77</v>
      </c>
      <c r="P927" s="10" t="s">
        <v>64</v>
      </c>
      <c r="Q927" s="96" t="s">
        <v>77</v>
      </c>
      <c r="R927" s="96" t="s">
        <v>77</v>
      </c>
      <c r="S927" s="96" t="s">
        <v>77</v>
      </c>
      <c r="T927" s="96" t="s">
        <v>77</v>
      </c>
      <c r="U927" s="10" t="s">
        <v>64</v>
      </c>
      <c r="V927" s="173"/>
      <c r="W927" s="176"/>
      <c r="X927" s="179"/>
      <c r="Y927" s="179"/>
      <c r="Z927" s="182"/>
      <c r="AA927" s="182"/>
      <c r="AB927" s="182"/>
      <c r="AC927" s="182"/>
      <c r="AD927" s="182"/>
      <c r="AE927" s="182"/>
      <c r="AF927" s="185"/>
      <c r="AG927" s="185"/>
      <c r="AH927" s="150"/>
      <c r="AI927" s="150"/>
      <c r="AJ927" s="150"/>
      <c r="AK927" s="150"/>
      <c r="AL927" s="150"/>
      <c r="AM927" s="150"/>
      <c r="AN927" s="150"/>
      <c r="AO927" s="150"/>
      <c r="AP927" s="150"/>
      <c r="AQ927" s="150"/>
      <c r="AR927" s="150"/>
      <c r="AS927" s="150"/>
      <c r="AT927" s="150"/>
      <c r="AU927" s="150"/>
      <c r="AV927" s="150"/>
      <c r="AW927" s="150"/>
    </row>
    <row r="928" spans="1:49" ht="36" customHeight="1" x14ac:dyDescent="0.25">
      <c r="A928" s="150"/>
      <c r="B928" s="150"/>
      <c r="C928" s="150"/>
      <c r="D928" s="150"/>
      <c r="E928" s="150"/>
      <c r="F928" s="150"/>
      <c r="G928" s="150"/>
      <c r="H928" s="150"/>
      <c r="I928" s="150"/>
      <c r="J928" s="150"/>
      <c r="K928" s="171"/>
      <c r="L928" s="171"/>
      <c r="M928" s="96" t="s">
        <v>75</v>
      </c>
      <c r="N928" s="96" t="s">
        <v>77</v>
      </c>
      <c r="O928" s="96" t="s">
        <v>77</v>
      </c>
      <c r="P928" s="10" t="s">
        <v>64</v>
      </c>
      <c r="Q928" s="96" t="s">
        <v>77</v>
      </c>
      <c r="R928" s="96" t="s">
        <v>77</v>
      </c>
      <c r="S928" s="96" t="s">
        <v>77</v>
      </c>
      <c r="T928" s="96" t="s">
        <v>77</v>
      </c>
      <c r="U928" s="10" t="s">
        <v>64</v>
      </c>
      <c r="V928" s="173"/>
      <c r="W928" s="176"/>
      <c r="X928" s="179"/>
      <c r="Y928" s="179"/>
      <c r="Z928" s="182"/>
      <c r="AA928" s="182"/>
      <c r="AB928" s="182"/>
      <c r="AC928" s="182"/>
      <c r="AD928" s="182"/>
      <c r="AE928" s="182"/>
      <c r="AF928" s="185"/>
      <c r="AG928" s="185"/>
      <c r="AH928" s="150"/>
      <c r="AI928" s="150"/>
      <c r="AJ928" s="150"/>
      <c r="AK928" s="150"/>
      <c r="AL928" s="150"/>
      <c r="AM928" s="150"/>
      <c r="AN928" s="150"/>
      <c r="AO928" s="150"/>
      <c r="AP928" s="150"/>
      <c r="AQ928" s="150"/>
      <c r="AR928" s="150"/>
      <c r="AS928" s="150"/>
      <c r="AT928" s="150"/>
      <c r="AU928" s="150"/>
      <c r="AV928" s="150"/>
      <c r="AW928" s="150"/>
    </row>
    <row r="929" spans="1:49" ht="36" customHeight="1" x14ac:dyDescent="0.25">
      <c r="A929" s="151"/>
      <c r="B929" s="151"/>
      <c r="C929" s="151"/>
      <c r="D929" s="151"/>
      <c r="E929" s="151"/>
      <c r="F929" s="151"/>
      <c r="G929" s="151"/>
      <c r="H929" s="151"/>
      <c r="I929" s="151"/>
      <c r="J929" s="151"/>
      <c r="K929" s="171"/>
      <c r="L929" s="171"/>
      <c r="M929" s="96" t="s">
        <v>75</v>
      </c>
      <c r="N929" s="96" t="s">
        <v>77</v>
      </c>
      <c r="O929" s="96" t="s">
        <v>77</v>
      </c>
      <c r="P929" s="10" t="s">
        <v>64</v>
      </c>
      <c r="Q929" s="96" t="s">
        <v>77</v>
      </c>
      <c r="R929" s="96" t="s">
        <v>77</v>
      </c>
      <c r="S929" s="96" t="s">
        <v>77</v>
      </c>
      <c r="T929" s="96" t="s">
        <v>77</v>
      </c>
      <c r="U929" s="10" t="s">
        <v>64</v>
      </c>
      <c r="V929" s="174"/>
      <c r="W929" s="177"/>
      <c r="X929" s="180"/>
      <c r="Y929" s="180"/>
      <c r="Z929" s="183"/>
      <c r="AA929" s="183"/>
      <c r="AB929" s="183"/>
      <c r="AC929" s="183"/>
      <c r="AD929" s="183"/>
      <c r="AE929" s="183"/>
      <c r="AF929" s="186"/>
      <c r="AG929" s="186"/>
      <c r="AH929" s="151"/>
      <c r="AI929" s="151"/>
      <c r="AJ929" s="151"/>
      <c r="AK929" s="151"/>
      <c r="AL929" s="151"/>
      <c r="AM929" s="151"/>
      <c r="AN929" s="151"/>
      <c r="AO929" s="151"/>
      <c r="AP929" s="151"/>
      <c r="AQ929" s="151"/>
      <c r="AR929" s="151"/>
      <c r="AS929" s="151"/>
      <c r="AT929" s="151"/>
      <c r="AU929" s="151"/>
      <c r="AV929" s="151"/>
      <c r="AW929" s="151"/>
    </row>
    <row r="930" spans="1:49" ht="36" customHeight="1" x14ac:dyDescent="0.25">
      <c r="A930" s="149" t="s">
        <v>53</v>
      </c>
      <c r="B930" s="149" t="s">
        <v>747</v>
      </c>
      <c r="C930" s="149">
        <v>2016</v>
      </c>
      <c r="D930" s="149" t="s">
        <v>1105</v>
      </c>
      <c r="E930" s="149">
        <v>465</v>
      </c>
      <c r="F930" s="149" t="s">
        <v>56</v>
      </c>
      <c r="G930" s="149" t="s">
        <v>57</v>
      </c>
      <c r="H930" s="149" t="s">
        <v>58</v>
      </c>
      <c r="I930" s="149" t="s">
        <v>58</v>
      </c>
      <c r="J930" s="149" t="s">
        <v>59</v>
      </c>
      <c r="K930" s="171" t="s">
        <v>114</v>
      </c>
      <c r="L930" s="171" t="s">
        <v>114</v>
      </c>
      <c r="M930" s="96" t="s">
        <v>1111</v>
      </c>
      <c r="N930" s="96" t="s">
        <v>1112</v>
      </c>
      <c r="O930" s="96" t="s">
        <v>231</v>
      </c>
      <c r="P930" s="10" t="s">
        <v>64</v>
      </c>
      <c r="Q930" s="12">
        <v>13920</v>
      </c>
      <c r="R930" s="96" t="s">
        <v>1111</v>
      </c>
      <c r="S930" s="96" t="s">
        <v>1112</v>
      </c>
      <c r="T930" s="96" t="s">
        <v>231</v>
      </c>
      <c r="U930" s="10" t="s">
        <v>64</v>
      </c>
      <c r="V930" s="172" t="s">
        <v>1114</v>
      </c>
      <c r="W930" s="175">
        <v>42618</v>
      </c>
      <c r="X930" s="178">
        <v>12000</v>
      </c>
      <c r="Y930" s="178">
        <v>13920</v>
      </c>
      <c r="Z930" s="181" t="s">
        <v>67</v>
      </c>
      <c r="AA930" s="181" t="s">
        <v>68</v>
      </c>
      <c r="AB930" s="181" t="s">
        <v>69</v>
      </c>
      <c r="AC930" s="181" t="s">
        <v>70</v>
      </c>
      <c r="AD930" s="181" t="s">
        <v>59</v>
      </c>
      <c r="AE930" s="181" t="s">
        <v>71</v>
      </c>
      <c r="AF930" s="184">
        <v>42618</v>
      </c>
      <c r="AG930" s="184">
        <v>42619</v>
      </c>
      <c r="AH930" s="149" t="s">
        <v>57</v>
      </c>
      <c r="AI930" s="149" t="s">
        <v>72</v>
      </c>
      <c r="AJ930" s="149" t="s">
        <v>73</v>
      </c>
      <c r="AK930" s="149" t="s">
        <v>72</v>
      </c>
      <c r="AL930" s="149" t="s">
        <v>72</v>
      </c>
      <c r="AM930" s="149" t="s">
        <v>72</v>
      </c>
      <c r="AN930" s="149" t="s">
        <v>72</v>
      </c>
      <c r="AO930" s="149" t="s">
        <v>74</v>
      </c>
      <c r="AP930" s="149" t="s">
        <v>74</v>
      </c>
      <c r="AQ930" s="149" t="s">
        <v>74</v>
      </c>
      <c r="AR930" s="149" t="s">
        <v>74</v>
      </c>
      <c r="AS930" s="149" t="s">
        <v>74</v>
      </c>
      <c r="AT930" s="149" t="s">
        <v>74</v>
      </c>
      <c r="AU930" s="149" t="s">
        <v>74</v>
      </c>
      <c r="AV930" s="149" t="s">
        <v>74</v>
      </c>
      <c r="AW930" s="149" t="s">
        <v>74</v>
      </c>
    </row>
    <row r="931" spans="1:49" ht="36" customHeight="1" x14ac:dyDescent="0.25">
      <c r="A931" s="150"/>
      <c r="B931" s="150"/>
      <c r="C931" s="150"/>
      <c r="D931" s="150"/>
      <c r="E931" s="150"/>
      <c r="F931" s="150"/>
      <c r="G931" s="150"/>
      <c r="H931" s="150"/>
      <c r="I931" s="150"/>
      <c r="J931" s="150"/>
      <c r="K931" s="171"/>
      <c r="L931" s="171"/>
      <c r="M931" s="96" t="s">
        <v>75</v>
      </c>
      <c r="N931" s="96" t="s">
        <v>77</v>
      </c>
      <c r="O931" s="96" t="s">
        <v>77</v>
      </c>
      <c r="P931" s="10" t="s">
        <v>64</v>
      </c>
      <c r="Q931" s="96" t="s">
        <v>77</v>
      </c>
      <c r="R931" s="96" t="s">
        <v>77</v>
      </c>
      <c r="S931" s="96" t="s">
        <v>77</v>
      </c>
      <c r="T931" s="96" t="s">
        <v>77</v>
      </c>
      <c r="U931" s="10" t="s">
        <v>64</v>
      </c>
      <c r="V931" s="173"/>
      <c r="W931" s="176"/>
      <c r="X931" s="179"/>
      <c r="Y931" s="179"/>
      <c r="Z931" s="182"/>
      <c r="AA931" s="182"/>
      <c r="AB931" s="182"/>
      <c r="AC931" s="182"/>
      <c r="AD931" s="182"/>
      <c r="AE931" s="182"/>
      <c r="AF931" s="185"/>
      <c r="AG931" s="185"/>
      <c r="AH931" s="150"/>
      <c r="AI931" s="150"/>
      <c r="AJ931" s="150"/>
      <c r="AK931" s="150"/>
      <c r="AL931" s="150"/>
      <c r="AM931" s="150"/>
      <c r="AN931" s="150"/>
      <c r="AO931" s="150"/>
      <c r="AP931" s="150"/>
      <c r="AQ931" s="150"/>
      <c r="AR931" s="150"/>
      <c r="AS931" s="150"/>
      <c r="AT931" s="150"/>
      <c r="AU931" s="150"/>
      <c r="AV931" s="150"/>
      <c r="AW931" s="150"/>
    </row>
    <row r="932" spans="1:49" ht="36" customHeight="1" x14ac:dyDescent="0.25">
      <c r="A932" s="150"/>
      <c r="B932" s="150"/>
      <c r="C932" s="150"/>
      <c r="D932" s="150"/>
      <c r="E932" s="150"/>
      <c r="F932" s="150"/>
      <c r="G932" s="150"/>
      <c r="H932" s="150"/>
      <c r="I932" s="150"/>
      <c r="J932" s="150"/>
      <c r="K932" s="171"/>
      <c r="L932" s="171"/>
      <c r="M932" s="96" t="s">
        <v>75</v>
      </c>
      <c r="N932" s="96" t="s">
        <v>77</v>
      </c>
      <c r="O932" s="96" t="s">
        <v>77</v>
      </c>
      <c r="P932" s="10" t="s">
        <v>64</v>
      </c>
      <c r="Q932" s="96" t="s">
        <v>77</v>
      </c>
      <c r="R932" s="96" t="s">
        <v>77</v>
      </c>
      <c r="S932" s="96" t="s">
        <v>77</v>
      </c>
      <c r="T932" s="96" t="s">
        <v>77</v>
      </c>
      <c r="U932" s="10" t="s">
        <v>64</v>
      </c>
      <c r="V932" s="173"/>
      <c r="W932" s="176"/>
      <c r="X932" s="179"/>
      <c r="Y932" s="179"/>
      <c r="Z932" s="182"/>
      <c r="AA932" s="182"/>
      <c r="AB932" s="182"/>
      <c r="AC932" s="182"/>
      <c r="AD932" s="182"/>
      <c r="AE932" s="182"/>
      <c r="AF932" s="185"/>
      <c r="AG932" s="185"/>
      <c r="AH932" s="150"/>
      <c r="AI932" s="150"/>
      <c r="AJ932" s="150"/>
      <c r="AK932" s="150"/>
      <c r="AL932" s="150"/>
      <c r="AM932" s="150"/>
      <c r="AN932" s="150"/>
      <c r="AO932" s="150"/>
      <c r="AP932" s="150"/>
      <c r="AQ932" s="150"/>
      <c r="AR932" s="150"/>
      <c r="AS932" s="150"/>
      <c r="AT932" s="150"/>
      <c r="AU932" s="150"/>
      <c r="AV932" s="150"/>
      <c r="AW932" s="150"/>
    </row>
    <row r="933" spans="1:49" ht="36" customHeight="1" x14ac:dyDescent="0.25">
      <c r="A933" s="151"/>
      <c r="B933" s="151"/>
      <c r="C933" s="151"/>
      <c r="D933" s="151"/>
      <c r="E933" s="151"/>
      <c r="F933" s="151"/>
      <c r="G933" s="151"/>
      <c r="H933" s="151"/>
      <c r="I933" s="151"/>
      <c r="J933" s="151"/>
      <c r="K933" s="171"/>
      <c r="L933" s="171"/>
      <c r="M933" s="96" t="s">
        <v>75</v>
      </c>
      <c r="N933" s="96" t="s">
        <v>77</v>
      </c>
      <c r="O933" s="96" t="s">
        <v>77</v>
      </c>
      <c r="P933" s="10" t="s">
        <v>64</v>
      </c>
      <c r="Q933" s="96" t="s">
        <v>77</v>
      </c>
      <c r="R933" s="96" t="s">
        <v>77</v>
      </c>
      <c r="S933" s="96" t="s">
        <v>77</v>
      </c>
      <c r="T933" s="96" t="s">
        <v>77</v>
      </c>
      <c r="U933" s="10" t="s">
        <v>64</v>
      </c>
      <c r="V933" s="174"/>
      <c r="W933" s="177"/>
      <c r="X933" s="180"/>
      <c r="Y933" s="180"/>
      <c r="Z933" s="183"/>
      <c r="AA933" s="183"/>
      <c r="AB933" s="183"/>
      <c r="AC933" s="183"/>
      <c r="AD933" s="183"/>
      <c r="AE933" s="183"/>
      <c r="AF933" s="186"/>
      <c r="AG933" s="186"/>
      <c r="AH933" s="151"/>
      <c r="AI933" s="151"/>
      <c r="AJ933" s="151"/>
      <c r="AK933" s="151"/>
      <c r="AL933" s="151"/>
      <c r="AM933" s="151"/>
      <c r="AN933" s="151"/>
      <c r="AO933" s="151"/>
      <c r="AP933" s="151"/>
      <c r="AQ933" s="151"/>
      <c r="AR933" s="151"/>
      <c r="AS933" s="151"/>
      <c r="AT933" s="151"/>
      <c r="AU933" s="151"/>
      <c r="AV933" s="151"/>
      <c r="AW933" s="151"/>
    </row>
    <row r="934" spans="1:49" ht="36" customHeight="1" x14ac:dyDescent="0.25">
      <c r="A934" s="149" t="s">
        <v>53</v>
      </c>
      <c r="B934" s="149" t="s">
        <v>747</v>
      </c>
      <c r="C934" s="149">
        <v>2016</v>
      </c>
      <c r="D934" s="149" t="s">
        <v>1105</v>
      </c>
      <c r="E934" s="149">
        <v>467</v>
      </c>
      <c r="F934" s="149" t="s">
        <v>56</v>
      </c>
      <c r="G934" s="149" t="s">
        <v>57</v>
      </c>
      <c r="H934" s="149" t="s">
        <v>58</v>
      </c>
      <c r="I934" s="149" t="s">
        <v>58</v>
      </c>
      <c r="J934" s="149" t="s">
        <v>59</v>
      </c>
      <c r="K934" s="171" t="s">
        <v>114</v>
      </c>
      <c r="L934" s="171" t="s">
        <v>114</v>
      </c>
      <c r="M934" s="96" t="s">
        <v>61</v>
      </c>
      <c r="N934" s="96" t="s">
        <v>62</v>
      </c>
      <c r="O934" s="96" t="s">
        <v>63</v>
      </c>
      <c r="P934" s="10" t="s">
        <v>64</v>
      </c>
      <c r="Q934" s="12">
        <v>38512</v>
      </c>
      <c r="R934" s="96" t="s">
        <v>61</v>
      </c>
      <c r="S934" s="96" t="s">
        <v>62</v>
      </c>
      <c r="T934" s="96" t="s">
        <v>63</v>
      </c>
      <c r="U934" s="10" t="s">
        <v>64</v>
      </c>
      <c r="V934" s="172" t="s">
        <v>1115</v>
      </c>
      <c r="W934" s="175">
        <v>42625</v>
      </c>
      <c r="X934" s="178">
        <v>33200</v>
      </c>
      <c r="Y934" s="178">
        <v>38512</v>
      </c>
      <c r="Z934" s="181" t="s">
        <v>67</v>
      </c>
      <c r="AA934" s="181" t="s">
        <v>68</v>
      </c>
      <c r="AB934" s="181" t="s">
        <v>69</v>
      </c>
      <c r="AC934" s="181" t="s">
        <v>70</v>
      </c>
      <c r="AD934" s="181" t="s">
        <v>59</v>
      </c>
      <c r="AE934" s="181" t="s">
        <v>71</v>
      </c>
      <c r="AF934" s="184">
        <v>42625</v>
      </c>
      <c r="AG934" s="184">
        <v>42626</v>
      </c>
      <c r="AH934" s="149" t="s">
        <v>57</v>
      </c>
      <c r="AI934" s="149" t="s">
        <v>72</v>
      </c>
      <c r="AJ934" s="149" t="s">
        <v>73</v>
      </c>
      <c r="AK934" s="149" t="s">
        <v>72</v>
      </c>
      <c r="AL934" s="149" t="s">
        <v>72</v>
      </c>
      <c r="AM934" s="149" t="s">
        <v>72</v>
      </c>
      <c r="AN934" s="149" t="s">
        <v>72</v>
      </c>
      <c r="AO934" s="149" t="s">
        <v>74</v>
      </c>
      <c r="AP934" s="149" t="s">
        <v>74</v>
      </c>
      <c r="AQ934" s="149" t="s">
        <v>74</v>
      </c>
      <c r="AR934" s="149" t="s">
        <v>74</v>
      </c>
      <c r="AS934" s="149" t="s">
        <v>74</v>
      </c>
      <c r="AT934" s="149" t="s">
        <v>74</v>
      </c>
      <c r="AU934" s="149" t="s">
        <v>74</v>
      </c>
      <c r="AV934" s="149" t="s">
        <v>74</v>
      </c>
      <c r="AW934" s="149" t="s">
        <v>74</v>
      </c>
    </row>
    <row r="935" spans="1:49" ht="36" customHeight="1" x14ac:dyDescent="0.25">
      <c r="A935" s="150"/>
      <c r="B935" s="150"/>
      <c r="C935" s="150"/>
      <c r="D935" s="150"/>
      <c r="E935" s="150"/>
      <c r="F935" s="150"/>
      <c r="G935" s="150"/>
      <c r="H935" s="150"/>
      <c r="I935" s="150"/>
      <c r="J935" s="150"/>
      <c r="K935" s="171"/>
      <c r="L935" s="171"/>
      <c r="M935" s="96" t="s">
        <v>75</v>
      </c>
      <c r="N935" s="96" t="s">
        <v>77</v>
      </c>
      <c r="O935" s="96" t="s">
        <v>77</v>
      </c>
      <c r="P935" s="10" t="s">
        <v>64</v>
      </c>
      <c r="Q935" s="96" t="s">
        <v>77</v>
      </c>
      <c r="R935" s="96" t="s">
        <v>77</v>
      </c>
      <c r="S935" s="96" t="s">
        <v>77</v>
      </c>
      <c r="T935" s="96" t="s">
        <v>77</v>
      </c>
      <c r="U935" s="10" t="s">
        <v>64</v>
      </c>
      <c r="V935" s="173"/>
      <c r="W935" s="176"/>
      <c r="X935" s="179"/>
      <c r="Y935" s="179"/>
      <c r="Z935" s="182"/>
      <c r="AA935" s="182"/>
      <c r="AB935" s="182"/>
      <c r="AC935" s="182"/>
      <c r="AD935" s="182"/>
      <c r="AE935" s="182"/>
      <c r="AF935" s="185"/>
      <c r="AG935" s="185"/>
      <c r="AH935" s="150"/>
      <c r="AI935" s="150"/>
      <c r="AJ935" s="150"/>
      <c r="AK935" s="150"/>
      <c r="AL935" s="150"/>
      <c r="AM935" s="150"/>
      <c r="AN935" s="150"/>
      <c r="AO935" s="150"/>
      <c r="AP935" s="150"/>
      <c r="AQ935" s="150"/>
      <c r="AR935" s="150"/>
      <c r="AS935" s="150"/>
      <c r="AT935" s="150"/>
      <c r="AU935" s="150"/>
      <c r="AV935" s="150"/>
      <c r="AW935" s="150"/>
    </row>
    <row r="936" spans="1:49" ht="36" customHeight="1" x14ac:dyDescent="0.25">
      <c r="A936" s="150"/>
      <c r="B936" s="150"/>
      <c r="C936" s="150"/>
      <c r="D936" s="150"/>
      <c r="E936" s="150"/>
      <c r="F936" s="150"/>
      <c r="G936" s="150"/>
      <c r="H936" s="150"/>
      <c r="I936" s="150"/>
      <c r="J936" s="150"/>
      <c r="K936" s="171"/>
      <c r="L936" s="171"/>
      <c r="M936" s="96" t="s">
        <v>75</v>
      </c>
      <c r="N936" s="96" t="s">
        <v>77</v>
      </c>
      <c r="O936" s="96" t="s">
        <v>77</v>
      </c>
      <c r="P936" s="10" t="s">
        <v>64</v>
      </c>
      <c r="Q936" s="96" t="s">
        <v>77</v>
      </c>
      <c r="R936" s="96" t="s">
        <v>77</v>
      </c>
      <c r="S936" s="96" t="s">
        <v>77</v>
      </c>
      <c r="T936" s="96" t="s">
        <v>77</v>
      </c>
      <c r="U936" s="10" t="s">
        <v>64</v>
      </c>
      <c r="V936" s="173"/>
      <c r="W936" s="176"/>
      <c r="X936" s="179"/>
      <c r="Y936" s="179"/>
      <c r="Z936" s="182"/>
      <c r="AA936" s="182"/>
      <c r="AB936" s="182"/>
      <c r="AC936" s="182"/>
      <c r="AD936" s="182"/>
      <c r="AE936" s="182"/>
      <c r="AF936" s="185"/>
      <c r="AG936" s="185"/>
      <c r="AH936" s="150"/>
      <c r="AI936" s="150"/>
      <c r="AJ936" s="150"/>
      <c r="AK936" s="150"/>
      <c r="AL936" s="150"/>
      <c r="AM936" s="150"/>
      <c r="AN936" s="150"/>
      <c r="AO936" s="150"/>
      <c r="AP936" s="150"/>
      <c r="AQ936" s="150"/>
      <c r="AR936" s="150"/>
      <c r="AS936" s="150"/>
      <c r="AT936" s="150"/>
      <c r="AU936" s="150"/>
      <c r="AV936" s="150"/>
      <c r="AW936" s="150"/>
    </row>
    <row r="937" spans="1:49" ht="36" customHeight="1" x14ac:dyDescent="0.25">
      <c r="A937" s="151"/>
      <c r="B937" s="151"/>
      <c r="C937" s="151"/>
      <c r="D937" s="151"/>
      <c r="E937" s="151"/>
      <c r="F937" s="151"/>
      <c r="G937" s="151"/>
      <c r="H937" s="151"/>
      <c r="I937" s="151"/>
      <c r="J937" s="151"/>
      <c r="K937" s="171"/>
      <c r="L937" s="171"/>
      <c r="M937" s="96" t="s">
        <v>75</v>
      </c>
      <c r="N937" s="96" t="s">
        <v>77</v>
      </c>
      <c r="O937" s="96" t="s">
        <v>77</v>
      </c>
      <c r="P937" s="10" t="s">
        <v>64</v>
      </c>
      <c r="Q937" s="96" t="s">
        <v>77</v>
      </c>
      <c r="R937" s="96" t="s">
        <v>77</v>
      </c>
      <c r="S937" s="96" t="s">
        <v>77</v>
      </c>
      <c r="T937" s="96" t="s">
        <v>77</v>
      </c>
      <c r="U937" s="10" t="s">
        <v>64</v>
      </c>
      <c r="V937" s="174"/>
      <c r="W937" s="177"/>
      <c r="X937" s="180"/>
      <c r="Y937" s="180"/>
      <c r="Z937" s="183"/>
      <c r="AA937" s="183"/>
      <c r="AB937" s="183"/>
      <c r="AC937" s="183"/>
      <c r="AD937" s="183"/>
      <c r="AE937" s="183"/>
      <c r="AF937" s="186"/>
      <c r="AG937" s="186"/>
      <c r="AH937" s="151"/>
      <c r="AI937" s="151"/>
      <c r="AJ937" s="151"/>
      <c r="AK937" s="151"/>
      <c r="AL937" s="151"/>
      <c r="AM937" s="151"/>
      <c r="AN937" s="151"/>
      <c r="AO937" s="151"/>
      <c r="AP937" s="151"/>
      <c r="AQ937" s="151"/>
      <c r="AR937" s="151"/>
      <c r="AS937" s="151"/>
      <c r="AT937" s="151"/>
      <c r="AU937" s="151"/>
      <c r="AV937" s="151"/>
      <c r="AW937" s="151"/>
    </row>
    <row r="938" spans="1:49" ht="36" customHeight="1" x14ac:dyDescent="0.25">
      <c r="A938" s="149" t="s">
        <v>134</v>
      </c>
      <c r="B938" s="149" t="s">
        <v>747</v>
      </c>
      <c r="C938" s="149">
        <v>2016</v>
      </c>
      <c r="D938" s="149" t="s">
        <v>1105</v>
      </c>
      <c r="E938" s="149">
        <v>461</v>
      </c>
      <c r="F938" s="149" t="s">
        <v>135</v>
      </c>
      <c r="G938" s="149" t="s">
        <v>57</v>
      </c>
      <c r="H938" s="149" t="s">
        <v>58</v>
      </c>
      <c r="I938" s="149" t="s">
        <v>58</v>
      </c>
      <c r="J938" s="149" t="s">
        <v>1116</v>
      </c>
      <c r="K938" s="171" t="s">
        <v>60</v>
      </c>
      <c r="L938" s="171" t="s">
        <v>60</v>
      </c>
      <c r="M938" s="96" t="s">
        <v>75</v>
      </c>
      <c r="N938" s="96" t="s">
        <v>77</v>
      </c>
      <c r="O938" s="96" t="s">
        <v>77</v>
      </c>
      <c r="P938" s="10" t="s">
        <v>1117</v>
      </c>
      <c r="Q938" s="12">
        <v>1499184</v>
      </c>
      <c r="R938" s="96" t="s">
        <v>77</v>
      </c>
      <c r="S938" s="96" t="s">
        <v>77</v>
      </c>
      <c r="T938" s="96" t="s">
        <v>77</v>
      </c>
      <c r="U938" s="10" t="s">
        <v>1117</v>
      </c>
      <c r="V938" s="56" t="s">
        <v>1118</v>
      </c>
      <c r="W938" s="175">
        <v>42615</v>
      </c>
      <c r="X938" s="178">
        <v>1292400</v>
      </c>
      <c r="Y938" s="178">
        <v>1499184</v>
      </c>
      <c r="Z938" s="181" t="s">
        <v>67</v>
      </c>
      <c r="AA938" s="181" t="s">
        <v>68</v>
      </c>
      <c r="AB938" s="181" t="s">
        <v>69</v>
      </c>
      <c r="AC938" s="181" t="s">
        <v>70</v>
      </c>
      <c r="AD938" s="181" t="s">
        <v>1116</v>
      </c>
      <c r="AE938" s="181" t="s">
        <v>71</v>
      </c>
      <c r="AF938" s="184">
        <v>42615</v>
      </c>
      <c r="AG938" s="184">
        <v>42625</v>
      </c>
      <c r="AH938" s="149" t="s">
        <v>57</v>
      </c>
      <c r="AI938" s="149" t="s">
        <v>72</v>
      </c>
      <c r="AJ938" s="149" t="s">
        <v>73</v>
      </c>
      <c r="AK938" s="149" t="s">
        <v>72</v>
      </c>
      <c r="AL938" s="149" t="s">
        <v>72</v>
      </c>
      <c r="AM938" s="149" t="s">
        <v>72</v>
      </c>
      <c r="AN938" s="149" t="s">
        <v>72</v>
      </c>
      <c r="AO938" s="149" t="s">
        <v>74</v>
      </c>
      <c r="AP938" s="149" t="s">
        <v>74</v>
      </c>
      <c r="AQ938" s="149" t="s">
        <v>74</v>
      </c>
      <c r="AR938" s="149" t="s">
        <v>74</v>
      </c>
      <c r="AS938" s="149" t="s">
        <v>74</v>
      </c>
      <c r="AT938" s="149" t="s">
        <v>74</v>
      </c>
      <c r="AU938" s="149" t="s">
        <v>74</v>
      </c>
      <c r="AV938" s="149" t="s">
        <v>74</v>
      </c>
      <c r="AW938" s="149" t="s">
        <v>74</v>
      </c>
    </row>
    <row r="939" spans="1:49" ht="36" customHeight="1" x14ac:dyDescent="0.25">
      <c r="A939" s="150"/>
      <c r="B939" s="150"/>
      <c r="C939" s="150"/>
      <c r="D939" s="150"/>
      <c r="E939" s="150"/>
      <c r="F939" s="150"/>
      <c r="G939" s="150"/>
      <c r="H939" s="150"/>
      <c r="I939" s="150"/>
      <c r="J939" s="150"/>
      <c r="K939" s="171"/>
      <c r="L939" s="171"/>
      <c r="M939" s="96" t="s">
        <v>75</v>
      </c>
      <c r="N939" s="96" t="s">
        <v>77</v>
      </c>
      <c r="O939" s="96" t="s">
        <v>77</v>
      </c>
      <c r="P939" s="10" t="s">
        <v>64</v>
      </c>
      <c r="Q939" s="96" t="s">
        <v>77</v>
      </c>
      <c r="R939" s="96" t="s">
        <v>77</v>
      </c>
      <c r="S939" s="96" t="s">
        <v>77</v>
      </c>
      <c r="T939" s="96" t="s">
        <v>77</v>
      </c>
      <c r="U939" s="10" t="s">
        <v>64</v>
      </c>
      <c r="V939" s="140"/>
      <c r="W939" s="176"/>
      <c r="X939" s="179"/>
      <c r="Y939" s="179"/>
      <c r="Z939" s="182"/>
      <c r="AA939" s="182"/>
      <c r="AB939" s="182"/>
      <c r="AC939" s="182"/>
      <c r="AD939" s="182"/>
      <c r="AE939" s="182"/>
      <c r="AF939" s="185"/>
      <c r="AG939" s="185"/>
      <c r="AH939" s="150"/>
      <c r="AI939" s="150"/>
      <c r="AJ939" s="150"/>
      <c r="AK939" s="150"/>
      <c r="AL939" s="150"/>
      <c r="AM939" s="150"/>
      <c r="AN939" s="150"/>
      <c r="AO939" s="150"/>
      <c r="AP939" s="150"/>
      <c r="AQ939" s="150"/>
      <c r="AR939" s="150"/>
      <c r="AS939" s="150"/>
      <c r="AT939" s="150"/>
      <c r="AU939" s="150"/>
      <c r="AV939" s="150"/>
      <c r="AW939" s="150"/>
    </row>
    <row r="940" spans="1:49" ht="36" customHeight="1" x14ac:dyDescent="0.25">
      <c r="A940" s="150"/>
      <c r="B940" s="150"/>
      <c r="C940" s="150"/>
      <c r="D940" s="150"/>
      <c r="E940" s="150"/>
      <c r="F940" s="150"/>
      <c r="G940" s="150"/>
      <c r="H940" s="150"/>
      <c r="I940" s="150"/>
      <c r="J940" s="150"/>
      <c r="K940" s="171"/>
      <c r="L940" s="171"/>
      <c r="M940" s="96" t="s">
        <v>75</v>
      </c>
      <c r="N940" s="96" t="s">
        <v>77</v>
      </c>
      <c r="O940" s="96" t="s">
        <v>77</v>
      </c>
      <c r="P940" s="10" t="s">
        <v>64</v>
      </c>
      <c r="Q940" s="96" t="s">
        <v>77</v>
      </c>
      <c r="R940" s="96" t="s">
        <v>77</v>
      </c>
      <c r="S940" s="96" t="s">
        <v>77</v>
      </c>
      <c r="T940" s="96" t="s">
        <v>77</v>
      </c>
      <c r="U940" s="10" t="s">
        <v>64</v>
      </c>
      <c r="V940" s="140"/>
      <c r="W940" s="176"/>
      <c r="X940" s="179"/>
      <c r="Y940" s="179"/>
      <c r="Z940" s="182"/>
      <c r="AA940" s="182"/>
      <c r="AB940" s="182"/>
      <c r="AC940" s="182"/>
      <c r="AD940" s="182"/>
      <c r="AE940" s="182"/>
      <c r="AF940" s="185"/>
      <c r="AG940" s="185"/>
      <c r="AH940" s="150"/>
      <c r="AI940" s="150"/>
      <c r="AJ940" s="150"/>
      <c r="AK940" s="150"/>
      <c r="AL940" s="150"/>
      <c r="AM940" s="150"/>
      <c r="AN940" s="150"/>
      <c r="AO940" s="150"/>
      <c r="AP940" s="150"/>
      <c r="AQ940" s="150"/>
      <c r="AR940" s="150"/>
      <c r="AS940" s="150"/>
      <c r="AT940" s="150"/>
      <c r="AU940" s="150"/>
      <c r="AV940" s="150"/>
      <c r="AW940" s="150"/>
    </row>
    <row r="941" spans="1:49" ht="36" customHeight="1" x14ac:dyDescent="0.25">
      <c r="A941" s="151"/>
      <c r="B941" s="151"/>
      <c r="C941" s="151"/>
      <c r="D941" s="151"/>
      <c r="E941" s="151"/>
      <c r="F941" s="151"/>
      <c r="G941" s="151"/>
      <c r="H941" s="151"/>
      <c r="I941" s="151"/>
      <c r="J941" s="151"/>
      <c r="K941" s="171"/>
      <c r="L941" s="171"/>
      <c r="M941" s="96" t="s">
        <v>75</v>
      </c>
      <c r="N941" s="96" t="s">
        <v>77</v>
      </c>
      <c r="O941" s="96" t="s">
        <v>77</v>
      </c>
      <c r="P941" s="10" t="s">
        <v>64</v>
      </c>
      <c r="Q941" s="96" t="s">
        <v>77</v>
      </c>
      <c r="R941" s="96" t="s">
        <v>77</v>
      </c>
      <c r="S941" s="96" t="s">
        <v>77</v>
      </c>
      <c r="T941" s="96" t="s">
        <v>77</v>
      </c>
      <c r="U941" s="10" t="s">
        <v>64</v>
      </c>
      <c r="V941" s="141"/>
      <c r="W941" s="177"/>
      <c r="X941" s="180"/>
      <c r="Y941" s="180"/>
      <c r="Z941" s="183"/>
      <c r="AA941" s="183"/>
      <c r="AB941" s="183"/>
      <c r="AC941" s="183"/>
      <c r="AD941" s="183"/>
      <c r="AE941" s="183"/>
      <c r="AF941" s="186"/>
      <c r="AG941" s="186"/>
      <c r="AH941" s="151"/>
      <c r="AI941" s="151"/>
      <c r="AJ941" s="151"/>
      <c r="AK941" s="151"/>
      <c r="AL941" s="151"/>
      <c r="AM941" s="151"/>
      <c r="AN941" s="151"/>
      <c r="AO941" s="151"/>
      <c r="AP941" s="151"/>
      <c r="AQ941" s="151"/>
      <c r="AR941" s="151"/>
      <c r="AS941" s="151"/>
      <c r="AT941" s="151"/>
      <c r="AU941" s="151"/>
      <c r="AV941" s="151"/>
      <c r="AW941" s="151"/>
    </row>
    <row r="942" spans="1:49" ht="36" customHeight="1" x14ac:dyDescent="0.25">
      <c r="A942" s="149" t="s">
        <v>53</v>
      </c>
      <c r="B942" s="149" t="s">
        <v>747</v>
      </c>
      <c r="C942" s="149">
        <v>2016</v>
      </c>
      <c r="D942" s="149" t="s">
        <v>713</v>
      </c>
      <c r="E942" s="149">
        <v>499</v>
      </c>
      <c r="F942" s="149" t="s">
        <v>56</v>
      </c>
      <c r="G942" s="149" t="s">
        <v>57</v>
      </c>
      <c r="H942" s="149" t="s">
        <v>58</v>
      </c>
      <c r="I942" s="149" t="s">
        <v>58</v>
      </c>
      <c r="J942" s="149" t="s">
        <v>59</v>
      </c>
      <c r="K942" s="171" t="s">
        <v>114</v>
      </c>
      <c r="L942" s="171" t="s">
        <v>114</v>
      </c>
      <c r="M942" s="96" t="s">
        <v>1119</v>
      </c>
      <c r="N942" s="96" t="s">
        <v>1120</v>
      </c>
      <c r="O942" s="96" t="s">
        <v>1121</v>
      </c>
      <c r="P942" s="10" t="s">
        <v>64</v>
      </c>
      <c r="Q942" s="12">
        <v>5568</v>
      </c>
      <c r="R942" s="96" t="s">
        <v>1119</v>
      </c>
      <c r="S942" s="96" t="s">
        <v>1120</v>
      </c>
      <c r="T942" s="96" t="s">
        <v>1121</v>
      </c>
      <c r="U942" s="10" t="s">
        <v>64</v>
      </c>
      <c r="V942" s="172" t="s">
        <v>1122</v>
      </c>
      <c r="W942" s="175">
        <v>42612</v>
      </c>
      <c r="X942" s="178">
        <f>Y942/1.16</f>
        <v>4800</v>
      </c>
      <c r="Y942" s="178">
        <v>5568</v>
      </c>
      <c r="Z942" s="181" t="s">
        <v>67</v>
      </c>
      <c r="AA942" s="181" t="s">
        <v>68</v>
      </c>
      <c r="AB942" s="181" t="s">
        <v>69</v>
      </c>
      <c r="AC942" s="181" t="s">
        <v>70</v>
      </c>
      <c r="AD942" s="181" t="s">
        <v>59</v>
      </c>
      <c r="AE942" s="181" t="s">
        <v>71</v>
      </c>
      <c r="AF942" s="184">
        <v>42612</v>
      </c>
      <c r="AG942" s="184">
        <v>42612</v>
      </c>
      <c r="AH942" s="149" t="s">
        <v>57</v>
      </c>
      <c r="AI942" s="149" t="s">
        <v>72</v>
      </c>
      <c r="AJ942" s="149" t="s">
        <v>73</v>
      </c>
      <c r="AK942" s="149" t="s">
        <v>72</v>
      </c>
      <c r="AL942" s="149" t="s">
        <v>72</v>
      </c>
      <c r="AM942" s="149" t="s">
        <v>72</v>
      </c>
      <c r="AN942" s="149" t="s">
        <v>72</v>
      </c>
      <c r="AO942" s="149" t="s">
        <v>74</v>
      </c>
      <c r="AP942" s="149" t="s">
        <v>74</v>
      </c>
      <c r="AQ942" s="149" t="s">
        <v>74</v>
      </c>
      <c r="AR942" s="149" t="s">
        <v>74</v>
      </c>
      <c r="AS942" s="149" t="s">
        <v>74</v>
      </c>
      <c r="AT942" s="149" t="s">
        <v>74</v>
      </c>
      <c r="AU942" s="149" t="s">
        <v>74</v>
      </c>
      <c r="AV942" s="149" t="s">
        <v>74</v>
      </c>
      <c r="AW942" s="149" t="s">
        <v>74</v>
      </c>
    </row>
    <row r="943" spans="1:49" ht="36" customHeight="1" x14ac:dyDescent="0.25">
      <c r="A943" s="150"/>
      <c r="B943" s="150"/>
      <c r="C943" s="150"/>
      <c r="D943" s="150"/>
      <c r="E943" s="150"/>
      <c r="F943" s="150"/>
      <c r="G943" s="150"/>
      <c r="H943" s="150"/>
      <c r="I943" s="150"/>
      <c r="J943" s="150"/>
      <c r="K943" s="171"/>
      <c r="L943" s="171"/>
      <c r="M943" s="96" t="s">
        <v>75</v>
      </c>
      <c r="N943" s="96" t="s">
        <v>77</v>
      </c>
      <c r="O943" s="96" t="s">
        <v>77</v>
      </c>
      <c r="P943" s="10" t="s">
        <v>64</v>
      </c>
      <c r="Q943" s="96" t="s">
        <v>77</v>
      </c>
      <c r="R943" s="96" t="s">
        <v>77</v>
      </c>
      <c r="S943" s="96" t="s">
        <v>77</v>
      </c>
      <c r="T943" s="96" t="s">
        <v>77</v>
      </c>
      <c r="U943" s="10" t="s">
        <v>64</v>
      </c>
      <c r="V943" s="173"/>
      <c r="W943" s="176"/>
      <c r="X943" s="179"/>
      <c r="Y943" s="179"/>
      <c r="Z943" s="182"/>
      <c r="AA943" s="182"/>
      <c r="AB943" s="182"/>
      <c r="AC943" s="182"/>
      <c r="AD943" s="182"/>
      <c r="AE943" s="182"/>
      <c r="AF943" s="185"/>
      <c r="AG943" s="185"/>
      <c r="AH943" s="150"/>
      <c r="AI943" s="150"/>
      <c r="AJ943" s="150"/>
      <c r="AK943" s="150"/>
      <c r="AL943" s="150"/>
      <c r="AM943" s="150"/>
      <c r="AN943" s="150"/>
      <c r="AO943" s="150"/>
      <c r="AP943" s="150"/>
      <c r="AQ943" s="150"/>
      <c r="AR943" s="150"/>
      <c r="AS943" s="150"/>
      <c r="AT943" s="150"/>
      <c r="AU943" s="150"/>
      <c r="AV943" s="150"/>
      <c r="AW943" s="150"/>
    </row>
    <row r="944" spans="1:49" ht="36" customHeight="1" x14ac:dyDescent="0.25">
      <c r="A944" s="150"/>
      <c r="B944" s="150"/>
      <c r="C944" s="150"/>
      <c r="D944" s="150"/>
      <c r="E944" s="150"/>
      <c r="F944" s="150"/>
      <c r="G944" s="150"/>
      <c r="H944" s="150"/>
      <c r="I944" s="150"/>
      <c r="J944" s="150"/>
      <c r="K944" s="171"/>
      <c r="L944" s="171"/>
      <c r="M944" s="96" t="s">
        <v>75</v>
      </c>
      <c r="N944" s="96" t="s">
        <v>77</v>
      </c>
      <c r="O944" s="96" t="s">
        <v>77</v>
      </c>
      <c r="P944" s="10" t="s">
        <v>64</v>
      </c>
      <c r="Q944" s="96" t="s">
        <v>77</v>
      </c>
      <c r="R944" s="96" t="s">
        <v>77</v>
      </c>
      <c r="S944" s="96" t="s">
        <v>77</v>
      </c>
      <c r="T944" s="96" t="s">
        <v>77</v>
      </c>
      <c r="U944" s="10" t="s">
        <v>64</v>
      </c>
      <c r="V944" s="173"/>
      <c r="W944" s="176"/>
      <c r="X944" s="179"/>
      <c r="Y944" s="179"/>
      <c r="Z944" s="182"/>
      <c r="AA944" s="182"/>
      <c r="AB944" s="182"/>
      <c r="AC944" s="182"/>
      <c r="AD944" s="182"/>
      <c r="AE944" s="182"/>
      <c r="AF944" s="185"/>
      <c r="AG944" s="185"/>
      <c r="AH944" s="150"/>
      <c r="AI944" s="150"/>
      <c r="AJ944" s="150"/>
      <c r="AK944" s="150"/>
      <c r="AL944" s="150"/>
      <c r="AM944" s="150"/>
      <c r="AN944" s="150"/>
      <c r="AO944" s="150"/>
      <c r="AP944" s="150"/>
      <c r="AQ944" s="150"/>
      <c r="AR944" s="150"/>
      <c r="AS944" s="150"/>
      <c r="AT944" s="150"/>
      <c r="AU944" s="150"/>
      <c r="AV944" s="150"/>
      <c r="AW944" s="150"/>
    </row>
    <row r="945" spans="1:49" ht="36" customHeight="1" x14ac:dyDescent="0.25">
      <c r="A945" s="151"/>
      <c r="B945" s="151"/>
      <c r="C945" s="151"/>
      <c r="D945" s="151"/>
      <c r="E945" s="151"/>
      <c r="F945" s="151"/>
      <c r="G945" s="151"/>
      <c r="H945" s="151"/>
      <c r="I945" s="151"/>
      <c r="J945" s="151"/>
      <c r="K945" s="171"/>
      <c r="L945" s="171"/>
      <c r="M945" s="96" t="s">
        <v>75</v>
      </c>
      <c r="N945" s="96" t="s">
        <v>77</v>
      </c>
      <c r="O945" s="96" t="s">
        <v>77</v>
      </c>
      <c r="P945" s="10" t="s">
        <v>64</v>
      </c>
      <c r="Q945" s="96" t="s">
        <v>77</v>
      </c>
      <c r="R945" s="96" t="s">
        <v>77</v>
      </c>
      <c r="S945" s="96" t="s">
        <v>77</v>
      </c>
      <c r="T945" s="96" t="s">
        <v>77</v>
      </c>
      <c r="U945" s="10" t="s">
        <v>64</v>
      </c>
      <c r="V945" s="174"/>
      <c r="W945" s="177"/>
      <c r="X945" s="180"/>
      <c r="Y945" s="180"/>
      <c r="Z945" s="183"/>
      <c r="AA945" s="183"/>
      <c r="AB945" s="183"/>
      <c r="AC945" s="183"/>
      <c r="AD945" s="183"/>
      <c r="AE945" s="183"/>
      <c r="AF945" s="186"/>
      <c r="AG945" s="186"/>
      <c r="AH945" s="151"/>
      <c r="AI945" s="151"/>
      <c r="AJ945" s="151"/>
      <c r="AK945" s="151"/>
      <c r="AL945" s="151"/>
      <c r="AM945" s="151"/>
      <c r="AN945" s="151"/>
      <c r="AO945" s="151"/>
      <c r="AP945" s="151"/>
      <c r="AQ945" s="151"/>
      <c r="AR945" s="151"/>
      <c r="AS945" s="151"/>
      <c r="AT945" s="151"/>
      <c r="AU945" s="151"/>
      <c r="AV945" s="151"/>
      <c r="AW945" s="151"/>
    </row>
    <row r="946" spans="1:49" ht="36" customHeight="1" x14ac:dyDescent="0.25">
      <c r="A946" s="149" t="s">
        <v>53</v>
      </c>
      <c r="B946" s="149" t="s">
        <v>676</v>
      </c>
      <c r="C946" s="149">
        <v>2016</v>
      </c>
      <c r="D946" s="149" t="s">
        <v>1105</v>
      </c>
      <c r="E946" s="149">
        <v>471</v>
      </c>
      <c r="F946" s="149" t="s">
        <v>56</v>
      </c>
      <c r="G946" s="149" t="s">
        <v>57</v>
      </c>
      <c r="H946" s="149" t="s">
        <v>58</v>
      </c>
      <c r="I946" s="149" t="s">
        <v>58</v>
      </c>
      <c r="J946" s="149" t="s">
        <v>147</v>
      </c>
      <c r="K946" s="171" t="s">
        <v>60</v>
      </c>
      <c r="L946" s="171" t="s">
        <v>60</v>
      </c>
      <c r="M946" s="96" t="s">
        <v>87</v>
      </c>
      <c r="N946" s="96" t="s">
        <v>321</v>
      </c>
      <c r="O946" s="96" t="s">
        <v>89</v>
      </c>
      <c r="P946" s="10" t="s">
        <v>64</v>
      </c>
      <c r="Q946" s="12">
        <v>49000</v>
      </c>
      <c r="R946" s="96" t="s">
        <v>87</v>
      </c>
      <c r="S946" s="96" t="s">
        <v>321</v>
      </c>
      <c r="T946" s="96" t="s">
        <v>89</v>
      </c>
      <c r="U946" s="10" t="s">
        <v>64</v>
      </c>
      <c r="V946" s="172" t="s">
        <v>1123</v>
      </c>
      <c r="W946" s="175">
        <v>42633</v>
      </c>
      <c r="X946" s="178">
        <v>49000</v>
      </c>
      <c r="Y946" s="178">
        <v>49000</v>
      </c>
      <c r="Z946" s="181" t="s">
        <v>67</v>
      </c>
      <c r="AA946" s="181" t="s">
        <v>68</v>
      </c>
      <c r="AB946" s="181" t="s">
        <v>69</v>
      </c>
      <c r="AC946" s="181" t="s">
        <v>70</v>
      </c>
      <c r="AD946" s="181" t="s">
        <v>147</v>
      </c>
      <c r="AE946" s="181" t="s">
        <v>71</v>
      </c>
      <c r="AF946" s="184">
        <v>42633</v>
      </c>
      <c r="AG946" s="184">
        <v>42634</v>
      </c>
      <c r="AH946" s="149" t="s">
        <v>57</v>
      </c>
      <c r="AI946" s="149" t="s">
        <v>72</v>
      </c>
      <c r="AJ946" s="149" t="s">
        <v>73</v>
      </c>
      <c r="AK946" s="149" t="s">
        <v>72</v>
      </c>
      <c r="AL946" s="149" t="s">
        <v>72</v>
      </c>
      <c r="AM946" s="149" t="s">
        <v>72</v>
      </c>
      <c r="AN946" s="149" t="s">
        <v>72</v>
      </c>
      <c r="AO946" s="149" t="s">
        <v>74</v>
      </c>
      <c r="AP946" s="149" t="s">
        <v>74</v>
      </c>
      <c r="AQ946" s="149" t="s">
        <v>74</v>
      </c>
      <c r="AR946" s="149" t="s">
        <v>74</v>
      </c>
      <c r="AS946" s="149" t="s">
        <v>74</v>
      </c>
      <c r="AT946" s="149" t="s">
        <v>74</v>
      </c>
      <c r="AU946" s="149" t="s">
        <v>74</v>
      </c>
      <c r="AV946" s="149" t="s">
        <v>74</v>
      </c>
      <c r="AW946" s="149" t="s">
        <v>74</v>
      </c>
    </row>
    <row r="947" spans="1:49" ht="36" customHeight="1" x14ac:dyDescent="0.25">
      <c r="A947" s="150"/>
      <c r="B947" s="150"/>
      <c r="C947" s="150"/>
      <c r="D947" s="150"/>
      <c r="E947" s="150"/>
      <c r="F947" s="150"/>
      <c r="G947" s="150"/>
      <c r="H947" s="150"/>
      <c r="I947" s="150"/>
      <c r="J947" s="150"/>
      <c r="K947" s="171"/>
      <c r="L947" s="171"/>
      <c r="M947" s="96" t="s">
        <v>75</v>
      </c>
      <c r="N947" s="96" t="s">
        <v>77</v>
      </c>
      <c r="O947" s="96" t="s">
        <v>77</v>
      </c>
      <c r="P947" s="10" t="s">
        <v>79</v>
      </c>
      <c r="Q947" s="12">
        <v>52920</v>
      </c>
      <c r="R947" s="96" t="s">
        <v>77</v>
      </c>
      <c r="S947" s="96" t="s">
        <v>77</v>
      </c>
      <c r="T947" s="96" t="s">
        <v>77</v>
      </c>
      <c r="U947" s="10" t="s">
        <v>64</v>
      </c>
      <c r="V947" s="173"/>
      <c r="W947" s="176"/>
      <c r="X947" s="179"/>
      <c r="Y947" s="179"/>
      <c r="Z947" s="182"/>
      <c r="AA947" s="182"/>
      <c r="AB947" s="182"/>
      <c r="AC947" s="182"/>
      <c r="AD947" s="182"/>
      <c r="AE947" s="182"/>
      <c r="AF947" s="185"/>
      <c r="AG947" s="185"/>
      <c r="AH947" s="150"/>
      <c r="AI947" s="150"/>
      <c r="AJ947" s="150"/>
      <c r="AK947" s="150"/>
      <c r="AL947" s="150"/>
      <c r="AM947" s="150"/>
      <c r="AN947" s="150"/>
      <c r="AO947" s="150"/>
      <c r="AP947" s="150"/>
      <c r="AQ947" s="150"/>
      <c r="AR947" s="150"/>
      <c r="AS947" s="150"/>
      <c r="AT947" s="150"/>
      <c r="AU947" s="150"/>
      <c r="AV947" s="150"/>
      <c r="AW947" s="150"/>
    </row>
    <row r="948" spans="1:49" ht="36" customHeight="1" x14ac:dyDescent="0.25">
      <c r="A948" s="150"/>
      <c r="B948" s="150"/>
      <c r="C948" s="150"/>
      <c r="D948" s="150"/>
      <c r="E948" s="150"/>
      <c r="F948" s="150"/>
      <c r="G948" s="150"/>
      <c r="H948" s="150"/>
      <c r="I948" s="150"/>
      <c r="J948" s="150"/>
      <c r="K948" s="171"/>
      <c r="L948" s="171"/>
      <c r="M948" s="96" t="s">
        <v>75</v>
      </c>
      <c r="N948" s="96" t="s">
        <v>77</v>
      </c>
      <c r="O948" s="96" t="s">
        <v>77</v>
      </c>
      <c r="P948" s="10" t="s">
        <v>1124</v>
      </c>
      <c r="Q948" s="12">
        <v>55448</v>
      </c>
      <c r="R948" s="96" t="s">
        <v>77</v>
      </c>
      <c r="S948" s="96" t="s">
        <v>77</v>
      </c>
      <c r="T948" s="96" t="s">
        <v>77</v>
      </c>
      <c r="U948" s="10" t="s">
        <v>64</v>
      </c>
      <c r="V948" s="173"/>
      <c r="W948" s="176"/>
      <c r="X948" s="179"/>
      <c r="Y948" s="179"/>
      <c r="Z948" s="182"/>
      <c r="AA948" s="182"/>
      <c r="AB948" s="182"/>
      <c r="AC948" s="182"/>
      <c r="AD948" s="182"/>
      <c r="AE948" s="182"/>
      <c r="AF948" s="185"/>
      <c r="AG948" s="185"/>
      <c r="AH948" s="150"/>
      <c r="AI948" s="150"/>
      <c r="AJ948" s="150"/>
      <c r="AK948" s="150"/>
      <c r="AL948" s="150"/>
      <c r="AM948" s="150"/>
      <c r="AN948" s="150"/>
      <c r="AO948" s="150"/>
      <c r="AP948" s="150"/>
      <c r="AQ948" s="150"/>
      <c r="AR948" s="150"/>
      <c r="AS948" s="150"/>
      <c r="AT948" s="150"/>
      <c r="AU948" s="150"/>
      <c r="AV948" s="150"/>
      <c r="AW948" s="150"/>
    </row>
    <row r="949" spans="1:49" ht="36" customHeight="1" x14ac:dyDescent="0.25">
      <c r="A949" s="151"/>
      <c r="B949" s="151"/>
      <c r="C949" s="151"/>
      <c r="D949" s="151"/>
      <c r="E949" s="151"/>
      <c r="F949" s="151"/>
      <c r="G949" s="151"/>
      <c r="H949" s="151"/>
      <c r="I949" s="151"/>
      <c r="J949" s="151"/>
      <c r="K949" s="171"/>
      <c r="L949" s="171"/>
      <c r="M949" s="96" t="s">
        <v>75</v>
      </c>
      <c r="N949" s="96" t="s">
        <v>77</v>
      </c>
      <c r="O949" s="96" t="s">
        <v>77</v>
      </c>
      <c r="P949" s="10" t="s">
        <v>64</v>
      </c>
      <c r="Q949" s="96" t="s">
        <v>77</v>
      </c>
      <c r="R949" s="96" t="s">
        <v>77</v>
      </c>
      <c r="S949" s="96" t="s">
        <v>77</v>
      </c>
      <c r="T949" s="96" t="s">
        <v>77</v>
      </c>
      <c r="U949" s="10" t="s">
        <v>64</v>
      </c>
      <c r="V949" s="174"/>
      <c r="W949" s="177"/>
      <c r="X949" s="180"/>
      <c r="Y949" s="180"/>
      <c r="Z949" s="183"/>
      <c r="AA949" s="183"/>
      <c r="AB949" s="183"/>
      <c r="AC949" s="183"/>
      <c r="AD949" s="183"/>
      <c r="AE949" s="183"/>
      <c r="AF949" s="186"/>
      <c r="AG949" s="186"/>
      <c r="AH949" s="151"/>
      <c r="AI949" s="151"/>
      <c r="AJ949" s="151"/>
      <c r="AK949" s="151"/>
      <c r="AL949" s="151"/>
      <c r="AM949" s="151"/>
      <c r="AN949" s="151"/>
      <c r="AO949" s="151"/>
      <c r="AP949" s="151"/>
      <c r="AQ949" s="151"/>
      <c r="AR949" s="151"/>
      <c r="AS949" s="151"/>
      <c r="AT949" s="151"/>
      <c r="AU949" s="151"/>
      <c r="AV949" s="151"/>
      <c r="AW949" s="151"/>
    </row>
    <row r="950" spans="1:49" ht="36" customHeight="1" x14ac:dyDescent="0.25">
      <c r="A950" s="149" t="s">
        <v>53</v>
      </c>
      <c r="B950" s="149" t="s">
        <v>747</v>
      </c>
      <c r="C950" s="149">
        <v>2016</v>
      </c>
      <c r="D950" s="149" t="s">
        <v>1105</v>
      </c>
      <c r="E950" s="149">
        <v>458</v>
      </c>
      <c r="F950" s="149" t="s">
        <v>56</v>
      </c>
      <c r="G950" s="149" t="s">
        <v>57</v>
      </c>
      <c r="H950" s="149" t="s">
        <v>58</v>
      </c>
      <c r="I950" s="149" t="s">
        <v>58</v>
      </c>
      <c r="J950" s="149" t="s">
        <v>783</v>
      </c>
      <c r="K950" s="171" t="s">
        <v>60</v>
      </c>
      <c r="L950" s="171" t="s">
        <v>60</v>
      </c>
      <c r="M950" s="96" t="s">
        <v>240</v>
      </c>
      <c r="N950" s="96" t="s">
        <v>241</v>
      </c>
      <c r="O950" s="96" t="s">
        <v>242</v>
      </c>
      <c r="P950" s="10" t="s">
        <v>64</v>
      </c>
      <c r="Q950" s="12">
        <v>32480</v>
      </c>
      <c r="R950" s="96" t="s">
        <v>240</v>
      </c>
      <c r="S950" s="96" t="s">
        <v>241</v>
      </c>
      <c r="T950" s="96" t="s">
        <v>242</v>
      </c>
      <c r="U950" s="10" t="s">
        <v>64</v>
      </c>
      <c r="V950" s="172" t="s">
        <v>1125</v>
      </c>
      <c r="W950" s="175">
        <v>42632</v>
      </c>
      <c r="X950" s="178">
        <v>28000</v>
      </c>
      <c r="Y950" s="178">
        <v>32480</v>
      </c>
      <c r="Z950" s="181" t="s">
        <v>67</v>
      </c>
      <c r="AA950" s="181" t="s">
        <v>68</v>
      </c>
      <c r="AB950" s="181" t="s">
        <v>69</v>
      </c>
      <c r="AC950" s="181" t="s">
        <v>70</v>
      </c>
      <c r="AD950" s="181" t="s">
        <v>783</v>
      </c>
      <c r="AE950" s="181" t="s">
        <v>71</v>
      </c>
      <c r="AF950" s="184">
        <v>42632</v>
      </c>
      <c r="AG950" s="184">
        <v>42633</v>
      </c>
      <c r="AH950" s="149" t="s">
        <v>57</v>
      </c>
      <c r="AI950" s="149" t="s">
        <v>72</v>
      </c>
      <c r="AJ950" s="149" t="s">
        <v>73</v>
      </c>
      <c r="AK950" s="149" t="s">
        <v>72</v>
      </c>
      <c r="AL950" s="149" t="s">
        <v>72</v>
      </c>
      <c r="AM950" s="149" t="s">
        <v>72</v>
      </c>
      <c r="AN950" s="149" t="s">
        <v>72</v>
      </c>
      <c r="AO950" s="149" t="s">
        <v>74</v>
      </c>
      <c r="AP950" s="149" t="s">
        <v>74</v>
      </c>
      <c r="AQ950" s="149" t="s">
        <v>74</v>
      </c>
      <c r="AR950" s="149" t="s">
        <v>74</v>
      </c>
      <c r="AS950" s="149" t="s">
        <v>74</v>
      </c>
      <c r="AT950" s="149" t="s">
        <v>74</v>
      </c>
      <c r="AU950" s="149" t="s">
        <v>74</v>
      </c>
      <c r="AV950" s="149" t="s">
        <v>74</v>
      </c>
      <c r="AW950" s="149" t="s">
        <v>74</v>
      </c>
    </row>
    <row r="951" spans="1:49" ht="36" customHeight="1" x14ac:dyDescent="0.25">
      <c r="A951" s="150"/>
      <c r="B951" s="150"/>
      <c r="C951" s="150"/>
      <c r="D951" s="150"/>
      <c r="E951" s="150"/>
      <c r="F951" s="150"/>
      <c r="G951" s="150"/>
      <c r="H951" s="150"/>
      <c r="I951" s="150"/>
      <c r="J951" s="150"/>
      <c r="K951" s="171"/>
      <c r="L951" s="171"/>
      <c r="M951" s="96" t="s">
        <v>75</v>
      </c>
      <c r="N951" s="96" t="s">
        <v>77</v>
      </c>
      <c r="O951" s="96" t="s">
        <v>77</v>
      </c>
      <c r="P951" s="10" t="s">
        <v>64</v>
      </c>
      <c r="Q951" s="96" t="s">
        <v>77</v>
      </c>
      <c r="R951" s="96" t="s">
        <v>77</v>
      </c>
      <c r="S951" s="96" t="s">
        <v>77</v>
      </c>
      <c r="T951" s="96" t="s">
        <v>77</v>
      </c>
      <c r="U951" s="10" t="s">
        <v>64</v>
      </c>
      <c r="V951" s="173"/>
      <c r="W951" s="176"/>
      <c r="X951" s="179"/>
      <c r="Y951" s="179"/>
      <c r="Z951" s="182"/>
      <c r="AA951" s="182"/>
      <c r="AB951" s="182"/>
      <c r="AC951" s="182"/>
      <c r="AD951" s="182"/>
      <c r="AE951" s="182"/>
      <c r="AF951" s="185"/>
      <c r="AG951" s="185"/>
      <c r="AH951" s="150"/>
      <c r="AI951" s="150"/>
      <c r="AJ951" s="150"/>
      <c r="AK951" s="150"/>
      <c r="AL951" s="150"/>
      <c r="AM951" s="150"/>
      <c r="AN951" s="150"/>
      <c r="AO951" s="150"/>
      <c r="AP951" s="150"/>
      <c r="AQ951" s="150"/>
      <c r="AR951" s="150"/>
      <c r="AS951" s="150"/>
      <c r="AT951" s="150"/>
      <c r="AU951" s="150"/>
      <c r="AV951" s="150"/>
      <c r="AW951" s="150"/>
    </row>
    <row r="952" spans="1:49" ht="36" customHeight="1" x14ac:dyDescent="0.25">
      <c r="A952" s="150"/>
      <c r="B952" s="150"/>
      <c r="C952" s="150"/>
      <c r="D952" s="150"/>
      <c r="E952" s="150"/>
      <c r="F952" s="150"/>
      <c r="G952" s="150"/>
      <c r="H952" s="150"/>
      <c r="I952" s="150"/>
      <c r="J952" s="150"/>
      <c r="K952" s="171"/>
      <c r="L952" s="171"/>
      <c r="M952" s="96" t="s">
        <v>75</v>
      </c>
      <c r="N952" s="96" t="s">
        <v>77</v>
      </c>
      <c r="O952" s="96" t="s">
        <v>77</v>
      </c>
      <c r="P952" s="10" t="s">
        <v>64</v>
      </c>
      <c r="Q952" s="96" t="s">
        <v>77</v>
      </c>
      <c r="R952" s="96" t="s">
        <v>77</v>
      </c>
      <c r="S952" s="96" t="s">
        <v>77</v>
      </c>
      <c r="T952" s="96" t="s">
        <v>77</v>
      </c>
      <c r="U952" s="10" t="s">
        <v>64</v>
      </c>
      <c r="V952" s="173"/>
      <c r="W952" s="176"/>
      <c r="X952" s="179"/>
      <c r="Y952" s="179"/>
      <c r="Z952" s="182"/>
      <c r="AA952" s="182"/>
      <c r="AB952" s="182"/>
      <c r="AC952" s="182"/>
      <c r="AD952" s="182"/>
      <c r="AE952" s="182"/>
      <c r="AF952" s="185"/>
      <c r="AG952" s="185"/>
      <c r="AH952" s="150"/>
      <c r="AI952" s="150"/>
      <c r="AJ952" s="150"/>
      <c r="AK952" s="150"/>
      <c r="AL952" s="150"/>
      <c r="AM952" s="150"/>
      <c r="AN952" s="150"/>
      <c r="AO952" s="150"/>
      <c r="AP952" s="150"/>
      <c r="AQ952" s="150"/>
      <c r="AR952" s="150"/>
      <c r="AS952" s="150"/>
      <c r="AT952" s="150"/>
      <c r="AU952" s="150"/>
      <c r="AV952" s="150"/>
      <c r="AW952" s="150"/>
    </row>
    <row r="953" spans="1:49" ht="36" customHeight="1" x14ac:dyDescent="0.25">
      <c r="A953" s="151"/>
      <c r="B953" s="151"/>
      <c r="C953" s="151"/>
      <c r="D953" s="151"/>
      <c r="E953" s="151"/>
      <c r="F953" s="151"/>
      <c r="G953" s="151"/>
      <c r="H953" s="151"/>
      <c r="I953" s="151"/>
      <c r="J953" s="151"/>
      <c r="K953" s="171"/>
      <c r="L953" s="171"/>
      <c r="M953" s="96" t="s">
        <v>75</v>
      </c>
      <c r="N953" s="96" t="s">
        <v>77</v>
      </c>
      <c r="O953" s="96" t="s">
        <v>77</v>
      </c>
      <c r="P953" s="10" t="s">
        <v>64</v>
      </c>
      <c r="Q953" s="96" t="s">
        <v>77</v>
      </c>
      <c r="R953" s="96" t="s">
        <v>77</v>
      </c>
      <c r="S953" s="96" t="s">
        <v>77</v>
      </c>
      <c r="T953" s="96" t="s">
        <v>77</v>
      </c>
      <c r="U953" s="10" t="s">
        <v>64</v>
      </c>
      <c r="V953" s="174"/>
      <c r="W953" s="177"/>
      <c r="X953" s="180"/>
      <c r="Y953" s="180"/>
      <c r="Z953" s="183"/>
      <c r="AA953" s="183"/>
      <c r="AB953" s="183"/>
      <c r="AC953" s="183"/>
      <c r="AD953" s="183"/>
      <c r="AE953" s="183"/>
      <c r="AF953" s="186"/>
      <c r="AG953" s="186"/>
      <c r="AH953" s="151"/>
      <c r="AI953" s="151"/>
      <c r="AJ953" s="151"/>
      <c r="AK953" s="151"/>
      <c r="AL953" s="151"/>
      <c r="AM953" s="151"/>
      <c r="AN953" s="151"/>
      <c r="AO953" s="151"/>
      <c r="AP953" s="151"/>
      <c r="AQ953" s="151"/>
      <c r="AR953" s="151"/>
      <c r="AS953" s="151"/>
      <c r="AT953" s="151"/>
      <c r="AU953" s="151"/>
      <c r="AV953" s="151"/>
      <c r="AW953" s="151"/>
    </row>
    <row r="954" spans="1:49" ht="36" customHeight="1" x14ac:dyDescent="0.25">
      <c r="A954" s="149" t="s">
        <v>53</v>
      </c>
      <c r="B954" s="149" t="s">
        <v>747</v>
      </c>
      <c r="C954" s="149">
        <v>2016</v>
      </c>
      <c r="D954" s="149" t="s">
        <v>1105</v>
      </c>
      <c r="E954" s="149">
        <v>459</v>
      </c>
      <c r="F954" s="149" t="s">
        <v>56</v>
      </c>
      <c r="G954" s="149" t="s">
        <v>57</v>
      </c>
      <c r="H954" s="149" t="s">
        <v>58</v>
      </c>
      <c r="I954" s="149" t="s">
        <v>58</v>
      </c>
      <c r="J954" s="149" t="s">
        <v>783</v>
      </c>
      <c r="K954" s="171" t="s">
        <v>60</v>
      </c>
      <c r="L954" s="171" t="s">
        <v>60</v>
      </c>
      <c r="M954" s="96" t="s">
        <v>240</v>
      </c>
      <c r="N954" s="96" t="s">
        <v>241</v>
      </c>
      <c r="O954" s="96" t="s">
        <v>242</v>
      </c>
      <c r="P954" s="10" t="s">
        <v>64</v>
      </c>
      <c r="Q954" s="12">
        <v>34800</v>
      </c>
      <c r="R954" s="96" t="s">
        <v>240</v>
      </c>
      <c r="S954" s="96" t="s">
        <v>241</v>
      </c>
      <c r="T954" s="96" t="s">
        <v>242</v>
      </c>
      <c r="U954" s="10" t="s">
        <v>64</v>
      </c>
      <c r="V954" s="172" t="s">
        <v>1126</v>
      </c>
      <c r="W954" s="175">
        <v>42632</v>
      </c>
      <c r="X954" s="178">
        <v>30000</v>
      </c>
      <c r="Y954" s="178">
        <v>34800</v>
      </c>
      <c r="Z954" s="181" t="s">
        <v>67</v>
      </c>
      <c r="AA954" s="181" t="s">
        <v>68</v>
      </c>
      <c r="AB954" s="181" t="s">
        <v>69</v>
      </c>
      <c r="AC954" s="181" t="s">
        <v>70</v>
      </c>
      <c r="AD954" s="181" t="s">
        <v>783</v>
      </c>
      <c r="AE954" s="181" t="s">
        <v>71</v>
      </c>
      <c r="AF954" s="184">
        <v>42632</v>
      </c>
      <c r="AG954" s="184">
        <v>42633</v>
      </c>
      <c r="AH954" s="149" t="s">
        <v>57</v>
      </c>
      <c r="AI954" s="149" t="s">
        <v>72</v>
      </c>
      <c r="AJ954" s="149" t="s">
        <v>73</v>
      </c>
      <c r="AK954" s="149" t="s">
        <v>72</v>
      </c>
      <c r="AL954" s="149" t="s">
        <v>72</v>
      </c>
      <c r="AM954" s="149" t="s">
        <v>72</v>
      </c>
      <c r="AN954" s="149" t="s">
        <v>72</v>
      </c>
      <c r="AO954" s="149" t="s">
        <v>74</v>
      </c>
      <c r="AP954" s="149" t="s">
        <v>74</v>
      </c>
      <c r="AQ954" s="149" t="s">
        <v>74</v>
      </c>
      <c r="AR954" s="149" t="s">
        <v>74</v>
      </c>
      <c r="AS954" s="149" t="s">
        <v>74</v>
      </c>
      <c r="AT954" s="149" t="s">
        <v>74</v>
      </c>
      <c r="AU954" s="149" t="s">
        <v>74</v>
      </c>
      <c r="AV954" s="149" t="s">
        <v>74</v>
      </c>
      <c r="AW954" s="149" t="s">
        <v>74</v>
      </c>
    </row>
    <row r="955" spans="1:49" ht="36" customHeight="1" x14ac:dyDescent="0.25">
      <c r="A955" s="150"/>
      <c r="B955" s="150"/>
      <c r="C955" s="150"/>
      <c r="D955" s="150"/>
      <c r="E955" s="150"/>
      <c r="F955" s="150"/>
      <c r="G955" s="150"/>
      <c r="H955" s="150"/>
      <c r="I955" s="150"/>
      <c r="J955" s="150"/>
      <c r="K955" s="171"/>
      <c r="L955" s="171"/>
      <c r="M955" s="96" t="s">
        <v>75</v>
      </c>
      <c r="N955" s="96" t="s">
        <v>77</v>
      </c>
      <c r="O955" s="96" t="s">
        <v>77</v>
      </c>
      <c r="P955" s="10" t="s">
        <v>64</v>
      </c>
      <c r="Q955" s="96" t="s">
        <v>77</v>
      </c>
      <c r="R955" s="96" t="s">
        <v>77</v>
      </c>
      <c r="S955" s="96" t="s">
        <v>77</v>
      </c>
      <c r="T955" s="96" t="s">
        <v>77</v>
      </c>
      <c r="U955" s="10" t="s">
        <v>64</v>
      </c>
      <c r="V955" s="173"/>
      <c r="W955" s="176"/>
      <c r="X955" s="179"/>
      <c r="Y955" s="179"/>
      <c r="Z955" s="182"/>
      <c r="AA955" s="182"/>
      <c r="AB955" s="182"/>
      <c r="AC955" s="182"/>
      <c r="AD955" s="182"/>
      <c r="AE955" s="182"/>
      <c r="AF955" s="185"/>
      <c r="AG955" s="185"/>
      <c r="AH955" s="150"/>
      <c r="AI955" s="150"/>
      <c r="AJ955" s="150"/>
      <c r="AK955" s="150"/>
      <c r="AL955" s="150"/>
      <c r="AM955" s="150"/>
      <c r="AN955" s="150"/>
      <c r="AO955" s="150"/>
      <c r="AP955" s="150"/>
      <c r="AQ955" s="150"/>
      <c r="AR955" s="150"/>
      <c r="AS955" s="150"/>
      <c r="AT955" s="150"/>
      <c r="AU955" s="150"/>
      <c r="AV955" s="150"/>
      <c r="AW955" s="150"/>
    </row>
    <row r="956" spans="1:49" ht="36" customHeight="1" x14ac:dyDescent="0.25">
      <c r="A956" s="150"/>
      <c r="B956" s="150"/>
      <c r="C956" s="150"/>
      <c r="D956" s="150"/>
      <c r="E956" s="150"/>
      <c r="F956" s="150"/>
      <c r="G956" s="150"/>
      <c r="H956" s="150"/>
      <c r="I956" s="150"/>
      <c r="J956" s="150"/>
      <c r="K956" s="171"/>
      <c r="L956" s="171"/>
      <c r="M956" s="96" t="s">
        <v>75</v>
      </c>
      <c r="N956" s="96" t="s">
        <v>77</v>
      </c>
      <c r="O956" s="96" t="s">
        <v>77</v>
      </c>
      <c r="P956" s="10" t="s">
        <v>64</v>
      </c>
      <c r="Q956" s="96" t="s">
        <v>77</v>
      </c>
      <c r="R956" s="96" t="s">
        <v>77</v>
      </c>
      <c r="S956" s="96" t="s">
        <v>77</v>
      </c>
      <c r="T956" s="96" t="s">
        <v>77</v>
      </c>
      <c r="U956" s="10" t="s">
        <v>64</v>
      </c>
      <c r="V956" s="173"/>
      <c r="W956" s="176"/>
      <c r="X956" s="179"/>
      <c r="Y956" s="179"/>
      <c r="Z956" s="182"/>
      <c r="AA956" s="182"/>
      <c r="AB956" s="182"/>
      <c r="AC956" s="182"/>
      <c r="AD956" s="182"/>
      <c r="AE956" s="182"/>
      <c r="AF956" s="185"/>
      <c r="AG956" s="185"/>
      <c r="AH956" s="150"/>
      <c r="AI956" s="150"/>
      <c r="AJ956" s="150"/>
      <c r="AK956" s="150"/>
      <c r="AL956" s="150"/>
      <c r="AM956" s="150"/>
      <c r="AN956" s="150"/>
      <c r="AO956" s="150"/>
      <c r="AP956" s="150"/>
      <c r="AQ956" s="150"/>
      <c r="AR956" s="150"/>
      <c r="AS956" s="150"/>
      <c r="AT956" s="150"/>
      <c r="AU956" s="150"/>
      <c r="AV956" s="150"/>
      <c r="AW956" s="150"/>
    </row>
    <row r="957" spans="1:49" ht="36" customHeight="1" x14ac:dyDescent="0.25">
      <c r="A957" s="151"/>
      <c r="B957" s="151"/>
      <c r="C957" s="151"/>
      <c r="D957" s="151"/>
      <c r="E957" s="151"/>
      <c r="F957" s="151"/>
      <c r="G957" s="151"/>
      <c r="H957" s="151"/>
      <c r="I957" s="151"/>
      <c r="J957" s="151"/>
      <c r="K957" s="171"/>
      <c r="L957" s="171"/>
      <c r="M957" s="96" t="s">
        <v>75</v>
      </c>
      <c r="N957" s="96" t="s">
        <v>77</v>
      </c>
      <c r="O957" s="96" t="s">
        <v>77</v>
      </c>
      <c r="P957" s="10" t="s">
        <v>64</v>
      </c>
      <c r="Q957" s="96" t="s">
        <v>77</v>
      </c>
      <c r="R957" s="96" t="s">
        <v>77</v>
      </c>
      <c r="S957" s="96" t="s">
        <v>77</v>
      </c>
      <c r="T957" s="96" t="s">
        <v>77</v>
      </c>
      <c r="U957" s="10" t="s">
        <v>64</v>
      </c>
      <c r="V957" s="174"/>
      <c r="W957" s="177"/>
      <c r="X957" s="180"/>
      <c r="Y957" s="180"/>
      <c r="Z957" s="183"/>
      <c r="AA957" s="183"/>
      <c r="AB957" s="183"/>
      <c r="AC957" s="183"/>
      <c r="AD957" s="183"/>
      <c r="AE957" s="183"/>
      <c r="AF957" s="186"/>
      <c r="AG957" s="186"/>
      <c r="AH957" s="151"/>
      <c r="AI957" s="151"/>
      <c r="AJ957" s="151"/>
      <c r="AK957" s="151"/>
      <c r="AL957" s="151"/>
      <c r="AM957" s="151"/>
      <c r="AN957" s="151"/>
      <c r="AO957" s="151"/>
      <c r="AP957" s="151"/>
      <c r="AQ957" s="151"/>
      <c r="AR957" s="151"/>
      <c r="AS957" s="151"/>
      <c r="AT957" s="151"/>
      <c r="AU957" s="151"/>
      <c r="AV957" s="151"/>
      <c r="AW957" s="151"/>
    </row>
    <row r="958" spans="1:49" ht="36" customHeight="1" x14ac:dyDescent="0.25">
      <c r="A958" s="149" t="s">
        <v>53</v>
      </c>
      <c r="B958" s="149" t="s">
        <v>747</v>
      </c>
      <c r="C958" s="149">
        <v>2016</v>
      </c>
      <c r="D958" s="149" t="s">
        <v>1105</v>
      </c>
      <c r="E958" s="149">
        <v>457</v>
      </c>
      <c r="F958" s="149" t="s">
        <v>56</v>
      </c>
      <c r="G958" s="149" t="s">
        <v>57</v>
      </c>
      <c r="H958" s="149" t="s">
        <v>58</v>
      </c>
      <c r="I958" s="149" t="s">
        <v>58</v>
      </c>
      <c r="J958" s="149" t="s">
        <v>783</v>
      </c>
      <c r="K958" s="171" t="s">
        <v>60</v>
      </c>
      <c r="L958" s="171" t="s">
        <v>60</v>
      </c>
      <c r="M958" s="96" t="s">
        <v>240</v>
      </c>
      <c r="N958" s="96" t="s">
        <v>241</v>
      </c>
      <c r="O958" s="96" t="s">
        <v>242</v>
      </c>
      <c r="P958" s="10" t="s">
        <v>64</v>
      </c>
      <c r="Q958" s="12">
        <v>10440</v>
      </c>
      <c r="R958" s="96" t="s">
        <v>240</v>
      </c>
      <c r="S958" s="96" t="s">
        <v>241</v>
      </c>
      <c r="T958" s="96" t="s">
        <v>242</v>
      </c>
      <c r="U958" s="10" t="s">
        <v>64</v>
      </c>
      <c r="V958" s="172" t="s">
        <v>1127</v>
      </c>
      <c r="W958" s="175">
        <v>42632</v>
      </c>
      <c r="X958" s="178">
        <v>9000</v>
      </c>
      <c r="Y958" s="178">
        <v>10440</v>
      </c>
      <c r="Z958" s="181" t="s">
        <v>67</v>
      </c>
      <c r="AA958" s="181" t="s">
        <v>68</v>
      </c>
      <c r="AB958" s="181" t="s">
        <v>69</v>
      </c>
      <c r="AC958" s="181" t="s">
        <v>70</v>
      </c>
      <c r="AD958" s="181" t="s">
        <v>783</v>
      </c>
      <c r="AE958" s="181" t="s">
        <v>71</v>
      </c>
      <c r="AF958" s="184">
        <v>42632</v>
      </c>
      <c r="AG958" s="184">
        <v>42633</v>
      </c>
      <c r="AH958" s="149" t="s">
        <v>57</v>
      </c>
      <c r="AI958" s="149" t="s">
        <v>72</v>
      </c>
      <c r="AJ958" s="149" t="s">
        <v>73</v>
      </c>
      <c r="AK958" s="149" t="s">
        <v>72</v>
      </c>
      <c r="AL958" s="149" t="s">
        <v>72</v>
      </c>
      <c r="AM958" s="149" t="s">
        <v>72</v>
      </c>
      <c r="AN958" s="149" t="s">
        <v>72</v>
      </c>
      <c r="AO958" s="149" t="s">
        <v>74</v>
      </c>
      <c r="AP958" s="149" t="s">
        <v>74</v>
      </c>
      <c r="AQ958" s="149" t="s">
        <v>74</v>
      </c>
      <c r="AR958" s="149" t="s">
        <v>74</v>
      </c>
      <c r="AS958" s="149" t="s">
        <v>74</v>
      </c>
      <c r="AT958" s="149" t="s">
        <v>74</v>
      </c>
      <c r="AU958" s="149" t="s">
        <v>74</v>
      </c>
      <c r="AV958" s="149" t="s">
        <v>74</v>
      </c>
      <c r="AW958" s="149" t="s">
        <v>74</v>
      </c>
    </row>
    <row r="959" spans="1:49" ht="36" customHeight="1" x14ac:dyDescent="0.25">
      <c r="A959" s="150"/>
      <c r="B959" s="150"/>
      <c r="C959" s="150"/>
      <c r="D959" s="150"/>
      <c r="E959" s="150"/>
      <c r="F959" s="150"/>
      <c r="G959" s="150"/>
      <c r="H959" s="150"/>
      <c r="I959" s="150"/>
      <c r="J959" s="150"/>
      <c r="K959" s="171"/>
      <c r="L959" s="171"/>
      <c r="M959" s="96" t="s">
        <v>75</v>
      </c>
      <c r="N959" s="96" t="s">
        <v>77</v>
      </c>
      <c r="O959" s="96" t="s">
        <v>77</v>
      </c>
      <c r="P959" s="10" t="s">
        <v>64</v>
      </c>
      <c r="Q959" s="96" t="s">
        <v>77</v>
      </c>
      <c r="R959" s="96" t="s">
        <v>77</v>
      </c>
      <c r="S959" s="96" t="s">
        <v>77</v>
      </c>
      <c r="T959" s="96" t="s">
        <v>77</v>
      </c>
      <c r="U959" s="10" t="s">
        <v>64</v>
      </c>
      <c r="V959" s="173"/>
      <c r="W959" s="176"/>
      <c r="X959" s="179"/>
      <c r="Y959" s="179"/>
      <c r="Z959" s="182"/>
      <c r="AA959" s="182"/>
      <c r="AB959" s="182"/>
      <c r="AC959" s="182"/>
      <c r="AD959" s="182"/>
      <c r="AE959" s="182"/>
      <c r="AF959" s="185"/>
      <c r="AG959" s="185"/>
      <c r="AH959" s="150"/>
      <c r="AI959" s="150"/>
      <c r="AJ959" s="150"/>
      <c r="AK959" s="150"/>
      <c r="AL959" s="150"/>
      <c r="AM959" s="150"/>
      <c r="AN959" s="150"/>
      <c r="AO959" s="150"/>
      <c r="AP959" s="150"/>
      <c r="AQ959" s="150"/>
      <c r="AR959" s="150"/>
      <c r="AS959" s="150"/>
      <c r="AT959" s="150"/>
      <c r="AU959" s="150"/>
      <c r="AV959" s="150"/>
      <c r="AW959" s="150"/>
    </row>
    <row r="960" spans="1:49" ht="36" customHeight="1" x14ac:dyDescent="0.25">
      <c r="A960" s="150"/>
      <c r="B960" s="150"/>
      <c r="C960" s="150"/>
      <c r="D960" s="150"/>
      <c r="E960" s="150"/>
      <c r="F960" s="150"/>
      <c r="G960" s="150"/>
      <c r="H960" s="150"/>
      <c r="I960" s="150"/>
      <c r="J960" s="150"/>
      <c r="K960" s="171"/>
      <c r="L960" s="171"/>
      <c r="M960" s="96" t="s">
        <v>75</v>
      </c>
      <c r="N960" s="96" t="s">
        <v>77</v>
      </c>
      <c r="O960" s="96" t="s">
        <v>77</v>
      </c>
      <c r="P960" s="10" t="s">
        <v>64</v>
      </c>
      <c r="Q960" s="96" t="s">
        <v>77</v>
      </c>
      <c r="R960" s="96" t="s">
        <v>77</v>
      </c>
      <c r="S960" s="96" t="s">
        <v>77</v>
      </c>
      <c r="T960" s="96" t="s">
        <v>77</v>
      </c>
      <c r="U960" s="10" t="s">
        <v>64</v>
      </c>
      <c r="V960" s="173"/>
      <c r="W960" s="176"/>
      <c r="X960" s="179"/>
      <c r="Y960" s="179"/>
      <c r="Z960" s="182"/>
      <c r="AA960" s="182"/>
      <c r="AB960" s="182"/>
      <c r="AC960" s="182"/>
      <c r="AD960" s="182"/>
      <c r="AE960" s="182"/>
      <c r="AF960" s="185"/>
      <c r="AG960" s="185"/>
      <c r="AH960" s="150"/>
      <c r="AI960" s="150"/>
      <c r="AJ960" s="150"/>
      <c r="AK960" s="150"/>
      <c r="AL960" s="150"/>
      <c r="AM960" s="150"/>
      <c r="AN960" s="150"/>
      <c r="AO960" s="150"/>
      <c r="AP960" s="150"/>
      <c r="AQ960" s="150"/>
      <c r="AR960" s="150"/>
      <c r="AS960" s="150"/>
      <c r="AT960" s="150"/>
      <c r="AU960" s="150"/>
      <c r="AV960" s="150"/>
      <c r="AW960" s="150"/>
    </row>
    <row r="961" spans="1:49" ht="36" customHeight="1" x14ac:dyDescent="0.25">
      <c r="A961" s="151"/>
      <c r="B961" s="151"/>
      <c r="C961" s="151"/>
      <c r="D961" s="151"/>
      <c r="E961" s="151"/>
      <c r="F961" s="151"/>
      <c r="G961" s="151"/>
      <c r="H961" s="151"/>
      <c r="I961" s="151"/>
      <c r="J961" s="151"/>
      <c r="K961" s="171"/>
      <c r="L961" s="171"/>
      <c r="M961" s="96" t="s">
        <v>75</v>
      </c>
      <c r="N961" s="96" t="s">
        <v>77</v>
      </c>
      <c r="O961" s="96" t="s">
        <v>77</v>
      </c>
      <c r="P961" s="10" t="s">
        <v>64</v>
      </c>
      <c r="Q961" s="96" t="s">
        <v>77</v>
      </c>
      <c r="R961" s="96" t="s">
        <v>77</v>
      </c>
      <c r="S961" s="96" t="s">
        <v>77</v>
      </c>
      <c r="T961" s="96" t="s">
        <v>77</v>
      </c>
      <c r="U961" s="10" t="s">
        <v>64</v>
      </c>
      <c r="V961" s="174"/>
      <c r="W961" s="177"/>
      <c r="X961" s="180"/>
      <c r="Y961" s="180"/>
      <c r="Z961" s="183"/>
      <c r="AA961" s="183"/>
      <c r="AB961" s="183"/>
      <c r="AC961" s="183"/>
      <c r="AD961" s="183"/>
      <c r="AE961" s="183"/>
      <c r="AF961" s="186"/>
      <c r="AG961" s="186"/>
      <c r="AH961" s="151"/>
      <c r="AI961" s="151"/>
      <c r="AJ961" s="151"/>
      <c r="AK961" s="151"/>
      <c r="AL961" s="151"/>
      <c r="AM961" s="151"/>
      <c r="AN961" s="151"/>
      <c r="AO961" s="151"/>
      <c r="AP961" s="151"/>
      <c r="AQ961" s="151"/>
      <c r="AR961" s="151"/>
      <c r="AS961" s="151"/>
      <c r="AT961" s="151"/>
      <c r="AU961" s="151"/>
      <c r="AV961" s="151"/>
      <c r="AW961" s="151"/>
    </row>
    <row r="962" spans="1:49" ht="36" customHeight="1" x14ac:dyDescent="0.25">
      <c r="A962" s="149" t="s">
        <v>53</v>
      </c>
      <c r="B962" s="149" t="s">
        <v>747</v>
      </c>
      <c r="C962" s="149">
        <v>2016</v>
      </c>
      <c r="D962" s="149" t="s">
        <v>1105</v>
      </c>
      <c r="E962" s="149">
        <v>454</v>
      </c>
      <c r="F962" s="149" t="s">
        <v>56</v>
      </c>
      <c r="G962" s="149" t="s">
        <v>57</v>
      </c>
      <c r="H962" s="149" t="s">
        <v>58</v>
      </c>
      <c r="I962" s="149" t="s">
        <v>58</v>
      </c>
      <c r="J962" s="149" t="s">
        <v>783</v>
      </c>
      <c r="K962" s="171" t="s">
        <v>60</v>
      </c>
      <c r="L962" s="171" t="s">
        <v>60</v>
      </c>
      <c r="M962" s="96" t="s">
        <v>634</v>
      </c>
      <c r="N962" s="96" t="s">
        <v>635</v>
      </c>
      <c r="O962" s="96" t="s">
        <v>636</v>
      </c>
      <c r="P962" s="10" t="s">
        <v>64</v>
      </c>
      <c r="Q962" s="12">
        <v>71920</v>
      </c>
      <c r="R962" s="96" t="s">
        <v>634</v>
      </c>
      <c r="S962" s="96" t="s">
        <v>635</v>
      </c>
      <c r="T962" s="96" t="s">
        <v>636</v>
      </c>
      <c r="U962" s="10" t="s">
        <v>64</v>
      </c>
      <c r="V962" s="172" t="s">
        <v>1128</v>
      </c>
      <c r="W962" s="175">
        <v>42634</v>
      </c>
      <c r="X962" s="178">
        <v>62000</v>
      </c>
      <c r="Y962" s="178">
        <v>71920</v>
      </c>
      <c r="Z962" s="181" t="s">
        <v>67</v>
      </c>
      <c r="AA962" s="181" t="s">
        <v>68</v>
      </c>
      <c r="AB962" s="181" t="s">
        <v>69</v>
      </c>
      <c r="AC962" s="181" t="s">
        <v>70</v>
      </c>
      <c r="AD962" s="181" t="s">
        <v>783</v>
      </c>
      <c r="AE962" s="181" t="s">
        <v>71</v>
      </c>
      <c r="AF962" s="184">
        <v>42634</v>
      </c>
      <c r="AG962" s="184">
        <v>42636</v>
      </c>
      <c r="AH962" s="149" t="s">
        <v>57</v>
      </c>
      <c r="AI962" s="149" t="s">
        <v>72</v>
      </c>
      <c r="AJ962" s="149" t="s">
        <v>73</v>
      </c>
      <c r="AK962" s="149" t="s">
        <v>72</v>
      </c>
      <c r="AL962" s="149" t="s">
        <v>72</v>
      </c>
      <c r="AM962" s="149" t="s">
        <v>72</v>
      </c>
      <c r="AN962" s="149" t="s">
        <v>72</v>
      </c>
      <c r="AO962" s="149" t="s">
        <v>74</v>
      </c>
      <c r="AP962" s="149" t="s">
        <v>74</v>
      </c>
      <c r="AQ962" s="149" t="s">
        <v>74</v>
      </c>
      <c r="AR962" s="149" t="s">
        <v>74</v>
      </c>
      <c r="AS962" s="149" t="s">
        <v>74</v>
      </c>
      <c r="AT962" s="149" t="s">
        <v>74</v>
      </c>
      <c r="AU962" s="149" t="s">
        <v>74</v>
      </c>
      <c r="AV962" s="149" t="s">
        <v>74</v>
      </c>
      <c r="AW962" s="149" t="s">
        <v>74</v>
      </c>
    </row>
    <row r="963" spans="1:49" ht="36" customHeight="1" x14ac:dyDescent="0.25">
      <c r="A963" s="150"/>
      <c r="B963" s="150"/>
      <c r="C963" s="150"/>
      <c r="D963" s="150"/>
      <c r="E963" s="150"/>
      <c r="F963" s="150"/>
      <c r="G963" s="150"/>
      <c r="H963" s="150"/>
      <c r="I963" s="150"/>
      <c r="J963" s="150"/>
      <c r="K963" s="171"/>
      <c r="L963" s="171"/>
      <c r="M963" s="96" t="s">
        <v>75</v>
      </c>
      <c r="N963" s="96" t="s">
        <v>77</v>
      </c>
      <c r="O963" s="96" t="s">
        <v>77</v>
      </c>
      <c r="P963" s="10" t="s">
        <v>64</v>
      </c>
      <c r="Q963" s="96" t="s">
        <v>77</v>
      </c>
      <c r="R963" s="96" t="s">
        <v>77</v>
      </c>
      <c r="S963" s="96" t="s">
        <v>77</v>
      </c>
      <c r="T963" s="96" t="s">
        <v>77</v>
      </c>
      <c r="U963" s="10" t="s">
        <v>64</v>
      </c>
      <c r="V963" s="173"/>
      <c r="W963" s="176"/>
      <c r="X963" s="179"/>
      <c r="Y963" s="179"/>
      <c r="Z963" s="182"/>
      <c r="AA963" s="182"/>
      <c r="AB963" s="182"/>
      <c r="AC963" s="182"/>
      <c r="AD963" s="182"/>
      <c r="AE963" s="182"/>
      <c r="AF963" s="185"/>
      <c r="AG963" s="185"/>
      <c r="AH963" s="150"/>
      <c r="AI963" s="150"/>
      <c r="AJ963" s="150"/>
      <c r="AK963" s="150"/>
      <c r="AL963" s="150"/>
      <c r="AM963" s="150"/>
      <c r="AN963" s="150"/>
      <c r="AO963" s="150"/>
      <c r="AP963" s="150"/>
      <c r="AQ963" s="150"/>
      <c r="AR963" s="150"/>
      <c r="AS963" s="150"/>
      <c r="AT963" s="150"/>
      <c r="AU963" s="150"/>
      <c r="AV963" s="150"/>
      <c r="AW963" s="150"/>
    </row>
    <row r="964" spans="1:49" ht="36" customHeight="1" x14ac:dyDescent="0.25">
      <c r="A964" s="150"/>
      <c r="B964" s="150"/>
      <c r="C964" s="150"/>
      <c r="D964" s="150"/>
      <c r="E964" s="150"/>
      <c r="F964" s="150"/>
      <c r="G964" s="150"/>
      <c r="H964" s="150"/>
      <c r="I964" s="150"/>
      <c r="J964" s="150"/>
      <c r="K964" s="171"/>
      <c r="L964" s="171"/>
      <c r="M964" s="96" t="s">
        <v>75</v>
      </c>
      <c r="N964" s="96" t="s">
        <v>77</v>
      </c>
      <c r="O964" s="96" t="s">
        <v>77</v>
      </c>
      <c r="P964" s="10" t="s">
        <v>64</v>
      </c>
      <c r="Q964" s="96" t="s">
        <v>77</v>
      </c>
      <c r="R964" s="96" t="s">
        <v>77</v>
      </c>
      <c r="S964" s="96" t="s">
        <v>77</v>
      </c>
      <c r="T964" s="96" t="s">
        <v>77</v>
      </c>
      <c r="U964" s="10" t="s">
        <v>64</v>
      </c>
      <c r="V964" s="173"/>
      <c r="W964" s="176"/>
      <c r="X964" s="179"/>
      <c r="Y964" s="179"/>
      <c r="Z964" s="182"/>
      <c r="AA964" s="182"/>
      <c r="AB964" s="182"/>
      <c r="AC964" s="182"/>
      <c r="AD964" s="182"/>
      <c r="AE964" s="182"/>
      <c r="AF964" s="185"/>
      <c r="AG964" s="185"/>
      <c r="AH964" s="150"/>
      <c r="AI964" s="150"/>
      <c r="AJ964" s="150"/>
      <c r="AK964" s="150"/>
      <c r="AL964" s="150"/>
      <c r="AM964" s="150"/>
      <c r="AN964" s="150"/>
      <c r="AO964" s="150"/>
      <c r="AP964" s="150"/>
      <c r="AQ964" s="150"/>
      <c r="AR964" s="150"/>
      <c r="AS964" s="150"/>
      <c r="AT964" s="150"/>
      <c r="AU964" s="150"/>
      <c r="AV964" s="150"/>
      <c r="AW964" s="150"/>
    </row>
    <row r="965" spans="1:49" ht="36" customHeight="1" x14ac:dyDescent="0.25">
      <c r="A965" s="151"/>
      <c r="B965" s="151"/>
      <c r="C965" s="151"/>
      <c r="D965" s="151"/>
      <c r="E965" s="151"/>
      <c r="F965" s="151"/>
      <c r="G965" s="151"/>
      <c r="H965" s="151"/>
      <c r="I965" s="151"/>
      <c r="J965" s="151"/>
      <c r="K965" s="171"/>
      <c r="L965" s="171"/>
      <c r="M965" s="96" t="s">
        <v>75</v>
      </c>
      <c r="N965" s="96" t="s">
        <v>77</v>
      </c>
      <c r="O965" s="96" t="s">
        <v>77</v>
      </c>
      <c r="P965" s="10" t="s">
        <v>64</v>
      </c>
      <c r="Q965" s="96" t="s">
        <v>77</v>
      </c>
      <c r="R965" s="96" t="s">
        <v>77</v>
      </c>
      <c r="S965" s="96" t="s">
        <v>77</v>
      </c>
      <c r="T965" s="96" t="s">
        <v>77</v>
      </c>
      <c r="U965" s="10" t="s">
        <v>64</v>
      </c>
      <c r="V965" s="174"/>
      <c r="W965" s="177"/>
      <c r="X965" s="180"/>
      <c r="Y965" s="180"/>
      <c r="Z965" s="183"/>
      <c r="AA965" s="183"/>
      <c r="AB965" s="183"/>
      <c r="AC965" s="183"/>
      <c r="AD965" s="183"/>
      <c r="AE965" s="183"/>
      <c r="AF965" s="186"/>
      <c r="AG965" s="186"/>
      <c r="AH965" s="151"/>
      <c r="AI965" s="151"/>
      <c r="AJ965" s="151"/>
      <c r="AK965" s="151"/>
      <c r="AL965" s="151"/>
      <c r="AM965" s="151"/>
      <c r="AN965" s="151"/>
      <c r="AO965" s="151"/>
      <c r="AP965" s="151"/>
      <c r="AQ965" s="151"/>
      <c r="AR965" s="151"/>
      <c r="AS965" s="151"/>
      <c r="AT965" s="151"/>
      <c r="AU965" s="151"/>
      <c r="AV965" s="151"/>
      <c r="AW965" s="151"/>
    </row>
    <row r="966" spans="1:49" ht="36" customHeight="1" x14ac:dyDescent="0.25">
      <c r="A966" s="149" t="s">
        <v>53</v>
      </c>
      <c r="B966" s="149" t="s">
        <v>676</v>
      </c>
      <c r="C966" s="149">
        <v>2016</v>
      </c>
      <c r="D966" s="149" t="s">
        <v>1105</v>
      </c>
      <c r="E966" s="149">
        <v>447</v>
      </c>
      <c r="F966" s="149" t="s">
        <v>56</v>
      </c>
      <c r="G966" s="149" t="s">
        <v>57</v>
      </c>
      <c r="H966" s="149" t="s">
        <v>58</v>
      </c>
      <c r="I966" s="149" t="s">
        <v>58</v>
      </c>
      <c r="J966" s="149" t="s">
        <v>96</v>
      </c>
      <c r="K966" s="171" t="s">
        <v>93</v>
      </c>
      <c r="L966" s="171" t="s">
        <v>93</v>
      </c>
      <c r="M966" s="96" t="s">
        <v>75</v>
      </c>
      <c r="N966" s="96" t="s">
        <v>77</v>
      </c>
      <c r="O966" s="96" t="s">
        <v>77</v>
      </c>
      <c r="P966" s="10" t="s">
        <v>1129</v>
      </c>
      <c r="Q966" s="12">
        <v>9774.02</v>
      </c>
      <c r="R966" s="96" t="s">
        <v>77</v>
      </c>
      <c r="S966" s="96" t="s">
        <v>77</v>
      </c>
      <c r="T966" s="96" t="s">
        <v>77</v>
      </c>
      <c r="U966" s="10" t="s">
        <v>1129</v>
      </c>
      <c r="V966" s="172" t="s">
        <v>1130</v>
      </c>
      <c r="W966" s="175">
        <v>42635</v>
      </c>
      <c r="X966" s="178">
        <v>8425.8799999999992</v>
      </c>
      <c r="Y966" s="178">
        <v>9774.02</v>
      </c>
      <c r="Z966" s="181" t="s">
        <v>67</v>
      </c>
      <c r="AA966" s="181" t="s">
        <v>68</v>
      </c>
      <c r="AB966" s="181" t="s">
        <v>69</v>
      </c>
      <c r="AC966" s="181" t="s">
        <v>70</v>
      </c>
      <c r="AD966" s="181" t="s">
        <v>100</v>
      </c>
      <c r="AE966" s="181" t="s">
        <v>71</v>
      </c>
      <c r="AF966" s="184">
        <v>42635</v>
      </c>
      <c r="AG966" s="184">
        <v>42636</v>
      </c>
      <c r="AH966" s="149" t="s">
        <v>57</v>
      </c>
      <c r="AI966" s="149" t="s">
        <v>72</v>
      </c>
      <c r="AJ966" s="149" t="s">
        <v>73</v>
      </c>
      <c r="AK966" s="149" t="s">
        <v>72</v>
      </c>
      <c r="AL966" s="149" t="s">
        <v>72</v>
      </c>
      <c r="AM966" s="149" t="s">
        <v>72</v>
      </c>
      <c r="AN966" s="149" t="s">
        <v>72</v>
      </c>
      <c r="AO966" s="149" t="s">
        <v>74</v>
      </c>
      <c r="AP966" s="149" t="s">
        <v>74</v>
      </c>
      <c r="AQ966" s="149" t="s">
        <v>74</v>
      </c>
      <c r="AR966" s="149" t="s">
        <v>74</v>
      </c>
      <c r="AS966" s="149" t="s">
        <v>74</v>
      </c>
      <c r="AT966" s="149" t="s">
        <v>74</v>
      </c>
      <c r="AU966" s="149" t="s">
        <v>74</v>
      </c>
      <c r="AV966" s="149" t="s">
        <v>74</v>
      </c>
      <c r="AW966" s="149" t="s">
        <v>74</v>
      </c>
    </row>
    <row r="967" spans="1:49" ht="36" customHeight="1" x14ac:dyDescent="0.25">
      <c r="A967" s="150"/>
      <c r="B967" s="150"/>
      <c r="C967" s="150"/>
      <c r="D967" s="150"/>
      <c r="E967" s="150"/>
      <c r="F967" s="150"/>
      <c r="G967" s="150"/>
      <c r="H967" s="150"/>
      <c r="I967" s="150"/>
      <c r="J967" s="150"/>
      <c r="K967" s="171"/>
      <c r="L967" s="171"/>
      <c r="M967" s="96" t="s">
        <v>75</v>
      </c>
      <c r="N967" s="96" t="s">
        <v>77</v>
      </c>
      <c r="O967" s="96" t="s">
        <v>77</v>
      </c>
      <c r="P967" s="10" t="s">
        <v>64</v>
      </c>
      <c r="Q967" s="96" t="s">
        <v>77</v>
      </c>
      <c r="R967" s="96" t="s">
        <v>77</v>
      </c>
      <c r="S967" s="96" t="s">
        <v>77</v>
      </c>
      <c r="T967" s="96" t="s">
        <v>77</v>
      </c>
      <c r="U967" s="10" t="s">
        <v>64</v>
      </c>
      <c r="V967" s="173"/>
      <c r="W967" s="176"/>
      <c r="X967" s="179"/>
      <c r="Y967" s="179"/>
      <c r="Z967" s="182"/>
      <c r="AA967" s="182"/>
      <c r="AB967" s="182"/>
      <c r="AC967" s="182"/>
      <c r="AD967" s="182"/>
      <c r="AE967" s="182"/>
      <c r="AF967" s="185"/>
      <c r="AG967" s="185"/>
      <c r="AH967" s="150"/>
      <c r="AI967" s="150"/>
      <c r="AJ967" s="150"/>
      <c r="AK967" s="150"/>
      <c r="AL967" s="150"/>
      <c r="AM967" s="150"/>
      <c r="AN967" s="150"/>
      <c r="AO967" s="150"/>
      <c r="AP967" s="150"/>
      <c r="AQ967" s="150"/>
      <c r="AR967" s="150"/>
      <c r="AS967" s="150"/>
      <c r="AT967" s="150"/>
      <c r="AU967" s="150"/>
      <c r="AV967" s="150"/>
      <c r="AW967" s="150"/>
    </row>
    <row r="968" spans="1:49" ht="36" customHeight="1" x14ac:dyDescent="0.25">
      <c r="A968" s="150"/>
      <c r="B968" s="150"/>
      <c r="C968" s="150"/>
      <c r="D968" s="150"/>
      <c r="E968" s="150"/>
      <c r="F968" s="150"/>
      <c r="G968" s="150"/>
      <c r="H968" s="150"/>
      <c r="I968" s="150"/>
      <c r="J968" s="150"/>
      <c r="K968" s="171"/>
      <c r="L968" s="171"/>
      <c r="M968" s="96" t="s">
        <v>75</v>
      </c>
      <c r="N968" s="96" t="s">
        <v>77</v>
      </c>
      <c r="O968" s="96" t="s">
        <v>77</v>
      </c>
      <c r="P968" s="10" t="s">
        <v>64</v>
      </c>
      <c r="Q968" s="96" t="s">
        <v>77</v>
      </c>
      <c r="R968" s="96" t="s">
        <v>77</v>
      </c>
      <c r="S968" s="96" t="s">
        <v>77</v>
      </c>
      <c r="T968" s="96" t="s">
        <v>77</v>
      </c>
      <c r="U968" s="10" t="s">
        <v>64</v>
      </c>
      <c r="V968" s="173"/>
      <c r="W968" s="176"/>
      <c r="X968" s="179"/>
      <c r="Y968" s="179"/>
      <c r="Z968" s="182"/>
      <c r="AA968" s="182"/>
      <c r="AB968" s="182"/>
      <c r="AC968" s="182"/>
      <c r="AD968" s="182"/>
      <c r="AE968" s="182"/>
      <c r="AF968" s="185"/>
      <c r="AG968" s="185"/>
      <c r="AH968" s="150"/>
      <c r="AI968" s="150"/>
      <c r="AJ968" s="150"/>
      <c r="AK968" s="150"/>
      <c r="AL968" s="150"/>
      <c r="AM968" s="150"/>
      <c r="AN968" s="150"/>
      <c r="AO968" s="150"/>
      <c r="AP968" s="150"/>
      <c r="AQ968" s="150"/>
      <c r="AR968" s="150"/>
      <c r="AS968" s="150"/>
      <c r="AT968" s="150"/>
      <c r="AU968" s="150"/>
      <c r="AV968" s="150"/>
      <c r="AW968" s="150"/>
    </row>
    <row r="969" spans="1:49" ht="36" customHeight="1" x14ac:dyDescent="0.25">
      <c r="A969" s="151"/>
      <c r="B969" s="151"/>
      <c r="C969" s="151"/>
      <c r="D969" s="151"/>
      <c r="E969" s="151"/>
      <c r="F969" s="151"/>
      <c r="G969" s="151"/>
      <c r="H969" s="151"/>
      <c r="I969" s="151"/>
      <c r="J969" s="151"/>
      <c r="K969" s="171"/>
      <c r="L969" s="171"/>
      <c r="M969" s="96" t="s">
        <v>75</v>
      </c>
      <c r="N969" s="96" t="s">
        <v>77</v>
      </c>
      <c r="O969" s="96" t="s">
        <v>77</v>
      </c>
      <c r="P969" s="10" t="s">
        <v>64</v>
      </c>
      <c r="Q969" s="96" t="s">
        <v>77</v>
      </c>
      <c r="R969" s="96" t="s">
        <v>77</v>
      </c>
      <c r="S969" s="96" t="s">
        <v>77</v>
      </c>
      <c r="T969" s="96" t="s">
        <v>77</v>
      </c>
      <c r="U969" s="10" t="s">
        <v>64</v>
      </c>
      <c r="V969" s="174"/>
      <c r="W969" s="177"/>
      <c r="X969" s="180"/>
      <c r="Y969" s="180"/>
      <c r="Z969" s="183"/>
      <c r="AA969" s="183"/>
      <c r="AB969" s="183"/>
      <c r="AC969" s="183"/>
      <c r="AD969" s="183"/>
      <c r="AE969" s="183"/>
      <c r="AF969" s="186"/>
      <c r="AG969" s="186"/>
      <c r="AH969" s="151"/>
      <c r="AI969" s="151"/>
      <c r="AJ969" s="151"/>
      <c r="AK969" s="151"/>
      <c r="AL969" s="151"/>
      <c r="AM969" s="151"/>
      <c r="AN969" s="151"/>
      <c r="AO969" s="151"/>
      <c r="AP969" s="151"/>
      <c r="AQ969" s="151"/>
      <c r="AR969" s="151"/>
      <c r="AS969" s="151"/>
      <c r="AT969" s="151"/>
      <c r="AU969" s="151"/>
      <c r="AV969" s="151"/>
      <c r="AW969" s="151"/>
    </row>
    <row r="970" spans="1:49" ht="36" customHeight="1" x14ac:dyDescent="0.25">
      <c r="A970" s="149" t="s">
        <v>53</v>
      </c>
      <c r="B970" s="149" t="s">
        <v>747</v>
      </c>
      <c r="C970" s="149">
        <v>2016</v>
      </c>
      <c r="D970" s="149" t="s">
        <v>1105</v>
      </c>
      <c r="E970" s="149">
        <v>443</v>
      </c>
      <c r="F970" s="149" t="s">
        <v>56</v>
      </c>
      <c r="G970" s="149" t="s">
        <v>57</v>
      </c>
      <c r="H970" s="149" t="s">
        <v>58</v>
      </c>
      <c r="I970" s="149" t="s">
        <v>58</v>
      </c>
      <c r="J970" s="149" t="s">
        <v>1131</v>
      </c>
      <c r="K970" s="171" t="s">
        <v>114</v>
      </c>
      <c r="L970" s="171" t="s">
        <v>114</v>
      </c>
      <c r="M970" s="96" t="s">
        <v>717</v>
      </c>
      <c r="N970" s="96" t="s">
        <v>718</v>
      </c>
      <c r="O970" s="96" t="s">
        <v>719</v>
      </c>
      <c r="P970" s="10" t="s">
        <v>64</v>
      </c>
      <c r="Q970" s="12">
        <v>6264</v>
      </c>
      <c r="R970" s="96" t="s">
        <v>717</v>
      </c>
      <c r="S970" s="96" t="s">
        <v>718</v>
      </c>
      <c r="T970" s="96" t="s">
        <v>719</v>
      </c>
      <c r="U970" s="10" t="s">
        <v>64</v>
      </c>
      <c r="V970" s="172" t="s">
        <v>1132</v>
      </c>
      <c r="W970" s="175">
        <v>42635</v>
      </c>
      <c r="X970" s="178">
        <v>5400</v>
      </c>
      <c r="Y970" s="178">
        <v>6264</v>
      </c>
      <c r="Z970" s="181" t="s">
        <v>67</v>
      </c>
      <c r="AA970" s="181" t="s">
        <v>68</v>
      </c>
      <c r="AB970" s="181" t="s">
        <v>69</v>
      </c>
      <c r="AC970" s="181" t="s">
        <v>70</v>
      </c>
      <c r="AD970" s="181" t="s">
        <v>1131</v>
      </c>
      <c r="AE970" s="181" t="s">
        <v>71</v>
      </c>
      <c r="AF970" s="184">
        <v>42635</v>
      </c>
      <c r="AG970" s="184">
        <v>42639</v>
      </c>
      <c r="AH970" s="149" t="s">
        <v>57</v>
      </c>
      <c r="AI970" s="149" t="s">
        <v>72</v>
      </c>
      <c r="AJ970" s="149" t="s">
        <v>73</v>
      </c>
      <c r="AK970" s="149" t="s">
        <v>72</v>
      </c>
      <c r="AL970" s="149" t="s">
        <v>72</v>
      </c>
      <c r="AM970" s="149" t="s">
        <v>72</v>
      </c>
      <c r="AN970" s="149" t="s">
        <v>72</v>
      </c>
      <c r="AO970" s="149" t="s">
        <v>74</v>
      </c>
      <c r="AP970" s="149" t="s">
        <v>74</v>
      </c>
      <c r="AQ970" s="149" t="s">
        <v>74</v>
      </c>
      <c r="AR970" s="149" t="s">
        <v>74</v>
      </c>
      <c r="AS970" s="149" t="s">
        <v>74</v>
      </c>
      <c r="AT970" s="149" t="s">
        <v>74</v>
      </c>
      <c r="AU970" s="149" t="s">
        <v>74</v>
      </c>
      <c r="AV970" s="149" t="s">
        <v>74</v>
      </c>
      <c r="AW970" s="149" t="s">
        <v>74</v>
      </c>
    </row>
    <row r="971" spans="1:49" ht="36" customHeight="1" x14ac:dyDescent="0.25">
      <c r="A971" s="150"/>
      <c r="B971" s="150"/>
      <c r="C971" s="150"/>
      <c r="D971" s="150"/>
      <c r="E971" s="150"/>
      <c r="F971" s="150"/>
      <c r="G971" s="150"/>
      <c r="H971" s="150"/>
      <c r="I971" s="150"/>
      <c r="J971" s="150"/>
      <c r="K971" s="171"/>
      <c r="L971" s="171"/>
      <c r="M971" s="96" t="s">
        <v>75</v>
      </c>
      <c r="N971" s="96" t="s">
        <v>77</v>
      </c>
      <c r="O971" s="96" t="s">
        <v>77</v>
      </c>
      <c r="P971" s="10" t="s">
        <v>64</v>
      </c>
      <c r="Q971" s="96" t="s">
        <v>77</v>
      </c>
      <c r="R971" s="96" t="s">
        <v>77</v>
      </c>
      <c r="S971" s="96" t="s">
        <v>77</v>
      </c>
      <c r="T971" s="96" t="s">
        <v>77</v>
      </c>
      <c r="U971" s="10" t="s">
        <v>64</v>
      </c>
      <c r="V971" s="173"/>
      <c r="W971" s="176"/>
      <c r="X971" s="179"/>
      <c r="Y971" s="179"/>
      <c r="Z971" s="182"/>
      <c r="AA971" s="182"/>
      <c r="AB971" s="182"/>
      <c r="AC971" s="182"/>
      <c r="AD971" s="182"/>
      <c r="AE971" s="182"/>
      <c r="AF971" s="185"/>
      <c r="AG971" s="185"/>
      <c r="AH971" s="150"/>
      <c r="AI971" s="150"/>
      <c r="AJ971" s="150"/>
      <c r="AK971" s="150"/>
      <c r="AL971" s="150"/>
      <c r="AM971" s="150"/>
      <c r="AN971" s="150"/>
      <c r="AO971" s="150"/>
      <c r="AP971" s="150"/>
      <c r="AQ971" s="150"/>
      <c r="AR971" s="150"/>
      <c r="AS971" s="150"/>
      <c r="AT971" s="150"/>
      <c r="AU971" s="150"/>
      <c r="AV971" s="150"/>
      <c r="AW971" s="150"/>
    </row>
    <row r="972" spans="1:49" ht="36" customHeight="1" x14ac:dyDescent="0.25">
      <c r="A972" s="150"/>
      <c r="B972" s="150"/>
      <c r="C972" s="150"/>
      <c r="D972" s="150"/>
      <c r="E972" s="150"/>
      <c r="F972" s="150"/>
      <c r="G972" s="150"/>
      <c r="H972" s="150"/>
      <c r="I972" s="150"/>
      <c r="J972" s="150"/>
      <c r="K972" s="171"/>
      <c r="L972" s="171"/>
      <c r="M972" s="96" t="s">
        <v>75</v>
      </c>
      <c r="N972" s="96" t="s">
        <v>77</v>
      </c>
      <c r="O972" s="96" t="s">
        <v>77</v>
      </c>
      <c r="P972" s="10" t="s">
        <v>64</v>
      </c>
      <c r="Q972" s="96" t="s">
        <v>77</v>
      </c>
      <c r="R972" s="96" t="s">
        <v>77</v>
      </c>
      <c r="S972" s="96" t="s">
        <v>77</v>
      </c>
      <c r="T972" s="96" t="s">
        <v>77</v>
      </c>
      <c r="U972" s="10" t="s">
        <v>64</v>
      </c>
      <c r="V972" s="173"/>
      <c r="W972" s="176"/>
      <c r="X972" s="179"/>
      <c r="Y972" s="179"/>
      <c r="Z972" s="182"/>
      <c r="AA972" s="182"/>
      <c r="AB972" s="182"/>
      <c r="AC972" s="182"/>
      <c r="AD972" s="182"/>
      <c r="AE972" s="182"/>
      <c r="AF972" s="185"/>
      <c r="AG972" s="185"/>
      <c r="AH972" s="150"/>
      <c r="AI972" s="150"/>
      <c r="AJ972" s="150"/>
      <c r="AK972" s="150"/>
      <c r="AL972" s="150"/>
      <c r="AM972" s="150"/>
      <c r="AN972" s="150"/>
      <c r="AO972" s="150"/>
      <c r="AP972" s="150"/>
      <c r="AQ972" s="150"/>
      <c r="AR972" s="150"/>
      <c r="AS972" s="150"/>
      <c r="AT972" s="150"/>
      <c r="AU972" s="150"/>
      <c r="AV972" s="150"/>
      <c r="AW972" s="150"/>
    </row>
    <row r="973" spans="1:49" ht="36" customHeight="1" x14ac:dyDescent="0.25">
      <c r="A973" s="151"/>
      <c r="B973" s="151"/>
      <c r="C973" s="151"/>
      <c r="D973" s="151"/>
      <c r="E973" s="151"/>
      <c r="F973" s="151"/>
      <c r="G973" s="151"/>
      <c r="H973" s="151"/>
      <c r="I973" s="151"/>
      <c r="J973" s="151"/>
      <c r="K973" s="171"/>
      <c r="L973" s="171"/>
      <c r="M973" s="96" t="s">
        <v>75</v>
      </c>
      <c r="N973" s="96" t="s">
        <v>77</v>
      </c>
      <c r="O973" s="96" t="s">
        <v>77</v>
      </c>
      <c r="P973" s="10" t="s">
        <v>64</v>
      </c>
      <c r="Q973" s="96" t="s">
        <v>77</v>
      </c>
      <c r="R973" s="96" t="s">
        <v>77</v>
      </c>
      <c r="S973" s="96" t="s">
        <v>77</v>
      </c>
      <c r="T973" s="96" t="s">
        <v>77</v>
      </c>
      <c r="U973" s="10" t="s">
        <v>64</v>
      </c>
      <c r="V973" s="174"/>
      <c r="W973" s="177"/>
      <c r="X973" s="180"/>
      <c r="Y973" s="180"/>
      <c r="Z973" s="183"/>
      <c r="AA973" s="183"/>
      <c r="AB973" s="183"/>
      <c r="AC973" s="183"/>
      <c r="AD973" s="183"/>
      <c r="AE973" s="183"/>
      <c r="AF973" s="186"/>
      <c r="AG973" s="186"/>
      <c r="AH973" s="151"/>
      <c r="AI973" s="151"/>
      <c r="AJ973" s="151"/>
      <c r="AK973" s="151"/>
      <c r="AL973" s="151"/>
      <c r="AM973" s="151"/>
      <c r="AN973" s="151"/>
      <c r="AO973" s="151"/>
      <c r="AP973" s="151"/>
      <c r="AQ973" s="151"/>
      <c r="AR973" s="151"/>
      <c r="AS973" s="151"/>
      <c r="AT973" s="151"/>
      <c r="AU973" s="151"/>
      <c r="AV973" s="151"/>
      <c r="AW973" s="151"/>
    </row>
    <row r="974" spans="1:49" ht="36" customHeight="1" x14ac:dyDescent="0.25">
      <c r="A974" s="149" t="s">
        <v>53</v>
      </c>
      <c r="B974" s="149" t="s">
        <v>676</v>
      </c>
      <c r="C974" s="149">
        <v>2016</v>
      </c>
      <c r="D974" s="149" t="s">
        <v>1105</v>
      </c>
      <c r="E974" s="149">
        <v>445</v>
      </c>
      <c r="F974" s="149" t="s">
        <v>56</v>
      </c>
      <c r="G974" s="149" t="s">
        <v>57</v>
      </c>
      <c r="H974" s="149" t="s">
        <v>58</v>
      </c>
      <c r="I974" s="149" t="s">
        <v>58</v>
      </c>
      <c r="J974" s="149" t="s">
        <v>96</v>
      </c>
      <c r="K974" s="171" t="s">
        <v>312</v>
      </c>
      <c r="L974" s="171" t="s">
        <v>312</v>
      </c>
      <c r="M974" s="96" t="s">
        <v>717</v>
      </c>
      <c r="N974" s="96" t="s">
        <v>718</v>
      </c>
      <c r="O974" s="96" t="s">
        <v>719</v>
      </c>
      <c r="P974" s="10" t="s">
        <v>64</v>
      </c>
      <c r="Q974" s="12">
        <v>128815.38</v>
      </c>
      <c r="R974" s="96" t="s">
        <v>717</v>
      </c>
      <c r="S974" s="96" t="s">
        <v>718</v>
      </c>
      <c r="T974" s="96" t="s">
        <v>719</v>
      </c>
      <c r="U974" s="10" t="s">
        <v>64</v>
      </c>
      <c r="V974" s="172" t="s">
        <v>1133</v>
      </c>
      <c r="W974" s="175">
        <v>42635</v>
      </c>
      <c r="X974" s="178">
        <v>111047.75</v>
      </c>
      <c r="Y974" s="178">
        <v>128815.38</v>
      </c>
      <c r="Z974" s="181" t="s">
        <v>67</v>
      </c>
      <c r="AA974" s="181" t="s">
        <v>68</v>
      </c>
      <c r="AB974" s="181" t="s">
        <v>69</v>
      </c>
      <c r="AC974" s="181" t="s">
        <v>70</v>
      </c>
      <c r="AD974" s="181" t="s">
        <v>100</v>
      </c>
      <c r="AE974" s="181" t="s">
        <v>71</v>
      </c>
      <c r="AF974" s="184">
        <v>42635</v>
      </c>
      <c r="AG974" s="184">
        <v>42640</v>
      </c>
      <c r="AH974" s="149" t="s">
        <v>57</v>
      </c>
      <c r="AI974" s="149" t="s">
        <v>72</v>
      </c>
      <c r="AJ974" s="149" t="s">
        <v>73</v>
      </c>
      <c r="AK974" s="149" t="s">
        <v>72</v>
      </c>
      <c r="AL974" s="149" t="s">
        <v>72</v>
      </c>
      <c r="AM974" s="149" t="s">
        <v>72</v>
      </c>
      <c r="AN974" s="149" t="s">
        <v>72</v>
      </c>
      <c r="AO974" s="149" t="s">
        <v>74</v>
      </c>
      <c r="AP974" s="149" t="s">
        <v>74</v>
      </c>
      <c r="AQ974" s="149" t="s">
        <v>74</v>
      </c>
      <c r="AR974" s="149" t="s">
        <v>74</v>
      </c>
      <c r="AS974" s="149" t="s">
        <v>74</v>
      </c>
      <c r="AT974" s="149" t="s">
        <v>74</v>
      </c>
      <c r="AU974" s="149" t="s">
        <v>74</v>
      </c>
      <c r="AV974" s="149" t="s">
        <v>74</v>
      </c>
      <c r="AW974" s="149" t="s">
        <v>74</v>
      </c>
    </row>
    <row r="975" spans="1:49" ht="36" customHeight="1" x14ac:dyDescent="0.25">
      <c r="A975" s="150"/>
      <c r="B975" s="150"/>
      <c r="C975" s="150"/>
      <c r="D975" s="150"/>
      <c r="E975" s="150"/>
      <c r="F975" s="150"/>
      <c r="G975" s="150"/>
      <c r="H975" s="150"/>
      <c r="I975" s="150"/>
      <c r="J975" s="150"/>
      <c r="K975" s="171"/>
      <c r="L975" s="171"/>
      <c r="M975" s="96" t="s">
        <v>75</v>
      </c>
      <c r="N975" s="96" t="s">
        <v>77</v>
      </c>
      <c r="O975" s="96" t="s">
        <v>77</v>
      </c>
      <c r="P975" s="10" t="s">
        <v>175</v>
      </c>
      <c r="Q975" s="12">
        <v>142538.72</v>
      </c>
      <c r="R975" s="96" t="s">
        <v>77</v>
      </c>
      <c r="S975" s="96" t="s">
        <v>77</v>
      </c>
      <c r="T975" s="96" t="s">
        <v>77</v>
      </c>
      <c r="U975" s="10" t="s">
        <v>64</v>
      </c>
      <c r="V975" s="173"/>
      <c r="W975" s="176"/>
      <c r="X975" s="179"/>
      <c r="Y975" s="179"/>
      <c r="Z975" s="182"/>
      <c r="AA975" s="182"/>
      <c r="AB975" s="182"/>
      <c r="AC975" s="182"/>
      <c r="AD975" s="182"/>
      <c r="AE975" s="182"/>
      <c r="AF975" s="185"/>
      <c r="AG975" s="185"/>
      <c r="AH975" s="150"/>
      <c r="AI975" s="150"/>
      <c r="AJ975" s="150"/>
      <c r="AK975" s="150"/>
      <c r="AL975" s="150"/>
      <c r="AM975" s="150"/>
      <c r="AN975" s="150"/>
      <c r="AO975" s="150"/>
      <c r="AP975" s="150"/>
      <c r="AQ975" s="150"/>
      <c r="AR975" s="150"/>
      <c r="AS975" s="150"/>
      <c r="AT975" s="150"/>
      <c r="AU975" s="150"/>
      <c r="AV975" s="150"/>
      <c r="AW975" s="150"/>
    </row>
    <row r="976" spans="1:49" ht="36" customHeight="1" x14ac:dyDescent="0.25">
      <c r="A976" s="150"/>
      <c r="B976" s="150"/>
      <c r="C976" s="150"/>
      <c r="D976" s="150"/>
      <c r="E976" s="150"/>
      <c r="F976" s="150"/>
      <c r="G976" s="150"/>
      <c r="H976" s="150"/>
      <c r="I976" s="150"/>
      <c r="J976" s="150"/>
      <c r="K976" s="171"/>
      <c r="L976" s="171"/>
      <c r="M976" s="96" t="s">
        <v>75</v>
      </c>
      <c r="N976" s="96" t="s">
        <v>77</v>
      </c>
      <c r="O976" s="96" t="s">
        <v>77</v>
      </c>
      <c r="P976" s="10" t="s">
        <v>205</v>
      </c>
      <c r="Q976" s="12">
        <v>154740.51999999999</v>
      </c>
      <c r="R976" s="96" t="s">
        <v>77</v>
      </c>
      <c r="S976" s="96" t="s">
        <v>77</v>
      </c>
      <c r="T976" s="96" t="s">
        <v>77</v>
      </c>
      <c r="U976" s="10" t="s">
        <v>64</v>
      </c>
      <c r="V976" s="173"/>
      <c r="W976" s="176"/>
      <c r="X976" s="179"/>
      <c r="Y976" s="179"/>
      <c r="Z976" s="182"/>
      <c r="AA976" s="182"/>
      <c r="AB976" s="182"/>
      <c r="AC976" s="182"/>
      <c r="AD976" s="182"/>
      <c r="AE976" s="182"/>
      <c r="AF976" s="185"/>
      <c r="AG976" s="185"/>
      <c r="AH976" s="150"/>
      <c r="AI976" s="150"/>
      <c r="AJ976" s="150"/>
      <c r="AK976" s="150"/>
      <c r="AL976" s="150"/>
      <c r="AM976" s="150"/>
      <c r="AN976" s="150"/>
      <c r="AO976" s="150"/>
      <c r="AP976" s="150"/>
      <c r="AQ976" s="150"/>
      <c r="AR976" s="150"/>
      <c r="AS976" s="150"/>
      <c r="AT976" s="150"/>
      <c r="AU976" s="150"/>
      <c r="AV976" s="150"/>
      <c r="AW976" s="150"/>
    </row>
    <row r="977" spans="1:49" ht="36" customHeight="1" x14ac:dyDescent="0.25">
      <c r="A977" s="151"/>
      <c r="B977" s="151"/>
      <c r="C977" s="151"/>
      <c r="D977" s="151"/>
      <c r="E977" s="151"/>
      <c r="F977" s="151"/>
      <c r="G977" s="151"/>
      <c r="H977" s="151"/>
      <c r="I977" s="151"/>
      <c r="J977" s="151"/>
      <c r="K977" s="171"/>
      <c r="L977" s="171"/>
      <c r="M977" s="96" t="s">
        <v>75</v>
      </c>
      <c r="N977" s="96" t="s">
        <v>77</v>
      </c>
      <c r="O977" s="96" t="s">
        <v>77</v>
      </c>
      <c r="P977" s="10" t="s">
        <v>64</v>
      </c>
      <c r="Q977" s="96" t="s">
        <v>77</v>
      </c>
      <c r="R977" s="96" t="s">
        <v>77</v>
      </c>
      <c r="S977" s="96" t="s">
        <v>77</v>
      </c>
      <c r="T977" s="96" t="s">
        <v>77</v>
      </c>
      <c r="U977" s="10" t="s">
        <v>64</v>
      </c>
      <c r="V977" s="174"/>
      <c r="W977" s="177"/>
      <c r="X977" s="180"/>
      <c r="Y977" s="180"/>
      <c r="Z977" s="183"/>
      <c r="AA977" s="183"/>
      <c r="AB977" s="183"/>
      <c r="AC977" s="183"/>
      <c r="AD977" s="183"/>
      <c r="AE977" s="183"/>
      <c r="AF977" s="186"/>
      <c r="AG977" s="186"/>
      <c r="AH977" s="151"/>
      <c r="AI977" s="151"/>
      <c r="AJ977" s="151"/>
      <c r="AK977" s="151"/>
      <c r="AL977" s="151"/>
      <c r="AM977" s="151"/>
      <c r="AN977" s="151"/>
      <c r="AO977" s="151"/>
      <c r="AP977" s="151"/>
      <c r="AQ977" s="151"/>
      <c r="AR977" s="151"/>
      <c r="AS977" s="151"/>
      <c r="AT977" s="151"/>
      <c r="AU977" s="151"/>
      <c r="AV977" s="151"/>
      <c r="AW977" s="151"/>
    </row>
    <row r="978" spans="1:49" ht="36" customHeight="1" x14ac:dyDescent="0.25">
      <c r="A978" s="149" t="s">
        <v>53</v>
      </c>
      <c r="B978" s="149" t="s">
        <v>676</v>
      </c>
      <c r="C978" s="149">
        <v>2016</v>
      </c>
      <c r="D978" s="149" t="s">
        <v>1105</v>
      </c>
      <c r="E978" s="149">
        <v>441</v>
      </c>
      <c r="F978" s="149" t="s">
        <v>56</v>
      </c>
      <c r="G978" s="149" t="s">
        <v>57</v>
      </c>
      <c r="H978" s="149" t="s">
        <v>58</v>
      </c>
      <c r="I978" s="149" t="s">
        <v>58</v>
      </c>
      <c r="J978" s="149" t="s">
        <v>125</v>
      </c>
      <c r="K978" s="171" t="s">
        <v>93</v>
      </c>
      <c r="L978" s="171" t="s">
        <v>93</v>
      </c>
      <c r="M978" s="96" t="s">
        <v>75</v>
      </c>
      <c r="N978" s="96" t="s">
        <v>77</v>
      </c>
      <c r="O978" s="96" t="s">
        <v>77</v>
      </c>
      <c r="P978" s="10" t="s">
        <v>112</v>
      </c>
      <c r="Q978" s="12">
        <v>19717.68</v>
      </c>
      <c r="R978" s="96" t="s">
        <v>77</v>
      </c>
      <c r="S978" s="96" t="s">
        <v>77</v>
      </c>
      <c r="T978" s="96" t="s">
        <v>77</v>
      </c>
      <c r="U978" s="10" t="s">
        <v>112</v>
      </c>
      <c r="V978" s="172" t="s">
        <v>1134</v>
      </c>
      <c r="W978" s="175">
        <v>42633</v>
      </c>
      <c r="X978" s="178">
        <v>19717.68</v>
      </c>
      <c r="Y978" s="178">
        <v>16998</v>
      </c>
      <c r="Z978" s="181" t="s">
        <v>67</v>
      </c>
      <c r="AA978" s="181" t="s">
        <v>68</v>
      </c>
      <c r="AB978" s="181" t="s">
        <v>69</v>
      </c>
      <c r="AC978" s="181" t="s">
        <v>70</v>
      </c>
      <c r="AD978" s="181" t="s">
        <v>125</v>
      </c>
      <c r="AE978" s="181" t="s">
        <v>71</v>
      </c>
      <c r="AF978" s="184">
        <v>42633</v>
      </c>
      <c r="AG978" s="184">
        <v>42636</v>
      </c>
      <c r="AH978" s="149" t="s">
        <v>57</v>
      </c>
      <c r="AI978" s="149" t="s">
        <v>72</v>
      </c>
      <c r="AJ978" s="149" t="s">
        <v>73</v>
      </c>
      <c r="AK978" s="149" t="s">
        <v>72</v>
      </c>
      <c r="AL978" s="149" t="s">
        <v>72</v>
      </c>
      <c r="AM978" s="149" t="s">
        <v>72</v>
      </c>
      <c r="AN978" s="149" t="s">
        <v>72</v>
      </c>
      <c r="AO978" s="149" t="s">
        <v>74</v>
      </c>
      <c r="AP978" s="149" t="s">
        <v>74</v>
      </c>
      <c r="AQ978" s="149" t="s">
        <v>74</v>
      </c>
      <c r="AR978" s="149" t="s">
        <v>74</v>
      </c>
      <c r="AS978" s="149" t="s">
        <v>74</v>
      </c>
      <c r="AT978" s="149" t="s">
        <v>74</v>
      </c>
      <c r="AU978" s="149" t="s">
        <v>74</v>
      </c>
      <c r="AV978" s="149" t="s">
        <v>74</v>
      </c>
      <c r="AW978" s="149" t="s">
        <v>74</v>
      </c>
    </row>
    <row r="979" spans="1:49" ht="36" customHeight="1" x14ac:dyDescent="0.25">
      <c r="A979" s="150"/>
      <c r="B979" s="150"/>
      <c r="C979" s="150"/>
      <c r="D979" s="150"/>
      <c r="E979" s="150"/>
      <c r="F979" s="150"/>
      <c r="G979" s="150"/>
      <c r="H979" s="150"/>
      <c r="I979" s="150"/>
      <c r="J979" s="150"/>
      <c r="K979" s="171"/>
      <c r="L979" s="171"/>
      <c r="M979" s="96" t="s">
        <v>75</v>
      </c>
      <c r="N979" s="96" t="s">
        <v>77</v>
      </c>
      <c r="O979" s="96" t="s">
        <v>77</v>
      </c>
      <c r="P979" s="10" t="s">
        <v>64</v>
      </c>
      <c r="Q979" s="96" t="s">
        <v>77</v>
      </c>
      <c r="R979" s="96" t="s">
        <v>77</v>
      </c>
      <c r="S979" s="96" t="s">
        <v>77</v>
      </c>
      <c r="T979" s="96" t="s">
        <v>77</v>
      </c>
      <c r="U979" s="10" t="s">
        <v>64</v>
      </c>
      <c r="V979" s="173"/>
      <c r="W979" s="176"/>
      <c r="X979" s="179"/>
      <c r="Y979" s="179"/>
      <c r="Z979" s="182"/>
      <c r="AA979" s="182"/>
      <c r="AB979" s="182"/>
      <c r="AC979" s="182"/>
      <c r="AD979" s="182"/>
      <c r="AE979" s="182"/>
      <c r="AF979" s="185"/>
      <c r="AG979" s="185"/>
      <c r="AH979" s="150"/>
      <c r="AI979" s="150"/>
      <c r="AJ979" s="150"/>
      <c r="AK979" s="150"/>
      <c r="AL979" s="150"/>
      <c r="AM979" s="150"/>
      <c r="AN979" s="150"/>
      <c r="AO979" s="150"/>
      <c r="AP979" s="150"/>
      <c r="AQ979" s="150"/>
      <c r="AR979" s="150"/>
      <c r="AS979" s="150"/>
      <c r="AT979" s="150"/>
      <c r="AU979" s="150"/>
      <c r="AV979" s="150"/>
      <c r="AW979" s="150"/>
    </row>
    <row r="980" spans="1:49" ht="36" customHeight="1" x14ac:dyDescent="0.25">
      <c r="A980" s="150"/>
      <c r="B980" s="150"/>
      <c r="C980" s="150"/>
      <c r="D980" s="150"/>
      <c r="E980" s="150"/>
      <c r="F980" s="150"/>
      <c r="G980" s="150"/>
      <c r="H980" s="150"/>
      <c r="I980" s="150"/>
      <c r="J980" s="150"/>
      <c r="K980" s="171"/>
      <c r="L980" s="171"/>
      <c r="M980" s="96" t="s">
        <v>75</v>
      </c>
      <c r="N980" s="96" t="s">
        <v>77</v>
      </c>
      <c r="O980" s="96" t="s">
        <v>77</v>
      </c>
      <c r="P980" s="10" t="s">
        <v>64</v>
      </c>
      <c r="Q980" s="96" t="s">
        <v>77</v>
      </c>
      <c r="R980" s="96" t="s">
        <v>77</v>
      </c>
      <c r="S980" s="96" t="s">
        <v>77</v>
      </c>
      <c r="T980" s="96" t="s">
        <v>77</v>
      </c>
      <c r="U980" s="10" t="s">
        <v>64</v>
      </c>
      <c r="V980" s="173"/>
      <c r="W980" s="176"/>
      <c r="X980" s="179"/>
      <c r="Y980" s="179"/>
      <c r="Z980" s="182"/>
      <c r="AA980" s="182"/>
      <c r="AB980" s="182"/>
      <c r="AC980" s="182"/>
      <c r="AD980" s="182"/>
      <c r="AE980" s="182"/>
      <c r="AF980" s="185"/>
      <c r="AG980" s="185"/>
      <c r="AH980" s="150"/>
      <c r="AI980" s="150"/>
      <c r="AJ980" s="150"/>
      <c r="AK980" s="150"/>
      <c r="AL980" s="150"/>
      <c r="AM980" s="150"/>
      <c r="AN980" s="150"/>
      <c r="AO980" s="150"/>
      <c r="AP980" s="150"/>
      <c r="AQ980" s="150"/>
      <c r="AR980" s="150"/>
      <c r="AS980" s="150"/>
      <c r="AT980" s="150"/>
      <c r="AU980" s="150"/>
      <c r="AV980" s="150"/>
      <c r="AW980" s="150"/>
    </row>
    <row r="981" spans="1:49" ht="36" customHeight="1" x14ac:dyDescent="0.25">
      <c r="A981" s="151"/>
      <c r="B981" s="151"/>
      <c r="C981" s="151"/>
      <c r="D981" s="151"/>
      <c r="E981" s="151"/>
      <c r="F981" s="151"/>
      <c r="G981" s="151"/>
      <c r="H981" s="151"/>
      <c r="I981" s="151"/>
      <c r="J981" s="151"/>
      <c r="K981" s="171"/>
      <c r="L981" s="171"/>
      <c r="M981" s="96" t="s">
        <v>75</v>
      </c>
      <c r="N981" s="96" t="s">
        <v>77</v>
      </c>
      <c r="O981" s="96" t="s">
        <v>77</v>
      </c>
      <c r="P981" s="10" t="s">
        <v>64</v>
      </c>
      <c r="Q981" s="96" t="s">
        <v>77</v>
      </c>
      <c r="R981" s="96" t="s">
        <v>77</v>
      </c>
      <c r="S981" s="96" t="s">
        <v>77</v>
      </c>
      <c r="T981" s="96" t="s">
        <v>77</v>
      </c>
      <c r="U981" s="10" t="s">
        <v>64</v>
      </c>
      <c r="V981" s="174"/>
      <c r="W981" s="177"/>
      <c r="X981" s="180"/>
      <c r="Y981" s="180"/>
      <c r="Z981" s="183"/>
      <c r="AA981" s="183"/>
      <c r="AB981" s="183"/>
      <c r="AC981" s="183"/>
      <c r="AD981" s="183"/>
      <c r="AE981" s="183"/>
      <c r="AF981" s="186"/>
      <c r="AG981" s="186"/>
      <c r="AH981" s="151"/>
      <c r="AI981" s="151"/>
      <c r="AJ981" s="151"/>
      <c r="AK981" s="151"/>
      <c r="AL981" s="151"/>
      <c r="AM981" s="151"/>
      <c r="AN981" s="151"/>
      <c r="AO981" s="151"/>
      <c r="AP981" s="151"/>
      <c r="AQ981" s="151"/>
      <c r="AR981" s="151"/>
      <c r="AS981" s="151"/>
      <c r="AT981" s="151"/>
      <c r="AU981" s="151"/>
      <c r="AV981" s="151"/>
      <c r="AW981" s="151"/>
    </row>
    <row r="982" spans="1:49" ht="36" customHeight="1" x14ac:dyDescent="0.25">
      <c r="A982" s="149" t="s">
        <v>53</v>
      </c>
      <c r="B982" s="149" t="s">
        <v>676</v>
      </c>
      <c r="C982" s="149">
        <v>2016</v>
      </c>
      <c r="D982" s="149" t="s">
        <v>1105</v>
      </c>
      <c r="E982" s="149">
        <v>446</v>
      </c>
      <c r="F982" s="149" t="s">
        <v>56</v>
      </c>
      <c r="G982" s="149" t="s">
        <v>57</v>
      </c>
      <c r="H982" s="149" t="s">
        <v>58</v>
      </c>
      <c r="I982" s="149" t="s">
        <v>58</v>
      </c>
      <c r="J982" s="149" t="s">
        <v>125</v>
      </c>
      <c r="K982" s="171" t="s">
        <v>93</v>
      </c>
      <c r="L982" s="171" t="s">
        <v>93</v>
      </c>
      <c r="M982" s="96" t="s">
        <v>75</v>
      </c>
      <c r="N982" s="96" t="s">
        <v>77</v>
      </c>
      <c r="O982" s="96" t="s">
        <v>77</v>
      </c>
      <c r="P982" s="10" t="s">
        <v>112</v>
      </c>
      <c r="Q982" s="12">
        <v>5823.2</v>
      </c>
      <c r="R982" s="96" t="s">
        <v>77</v>
      </c>
      <c r="S982" s="96" t="s">
        <v>77</v>
      </c>
      <c r="T982" s="96" t="s">
        <v>77</v>
      </c>
      <c r="U982" s="10" t="s">
        <v>112</v>
      </c>
      <c r="V982" s="172" t="s">
        <v>1135</v>
      </c>
      <c r="W982" s="175">
        <v>42635</v>
      </c>
      <c r="X982" s="178">
        <v>5020</v>
      </c>
      <c r="Y982" s="178">
        <v>5823.2</v>
      </c>
      <c r="Z982" s="181" t="s">
        <v>67</v>
      </c>
      <c r="AA982" s="181" t="s">
        <v>68</v>
      </c>
      <c r="AB982" s="181" t="s">
        <v>69</v>
      </c>
      <c r="AC982" s="181" t="s">
        <v>70</v>
      </c>
      <c r="AD982" s="181" t="s">
        <v>125</v>
      </c>
      <c r="AE982" s="181" t="s">
        <v>71</v>
      </c>
      <c r="AF982" s="184">
        <v>42635</v>
      </c>
      <c r="AG982" s="184">
        <v>42640</v>
      </c>
      <c r="AH982" s="149" t="s">
        <v>57</v>
      </c>
      <c r="AI982" s="149" t="s">
        <v>72</v>
      </c>
      <c r="AJ982" s="149" t="s">
        <v>73</v>
      </c>
      <c r="AK982" s="149" t="s">
        <v>72</v>
      </c>
      <c r="AL982" s="149" t="s">
        <v>72</v>
      </c>
      <c r="AM982" s="149" t="s">
        <v>72</v>
      </c>
      <c r="AN982" s="149" t="s">
        <v>72</v>
      </c>
      <c r="AO982" s="149" t="s">
        <v>74</v>
      </c>
      <c r="AP982" s="149" t="s">
        <v>74</v>
      </c>
      <c r="AQ982" s="149" t="s">
        <v>74</v>
      </c>
      <c r="AR982" s="149" t="s">
        <v>74</v>
      </c>
      <c r="AS982" s="149" t="s">
        <v>74</v>
      </c>
      <c r="AT982" s="149" t="s">
        <v>74</v>
      </c>
      <c r="AU982" s="149" t="s">
        <v>74</v>
      </c>
      <c r="AV982" s="149" t="s">
        <v>74</v>
      </c>
      <c r="AW982" s="149" t="s">
        <v>74</v>
      </c>
    </row>
    <row r="983" spans="1:49" ht="36" customHeight="1" x14ac:dyDescent="0.25">
      <c r="A983" s="150"/>
      <c r="B983" s="150"/>
      <c r="C983" s="150"/>
      <c r="D983" s="150"/>
      <c r="E983" s="150"/>
      <c r="F983" s="150"/>
      <c r="G983" s="150"/>
      <c r="H983" s="150"/>
      <c r="I983" s="150"/>
      <c r="J983" s="150"/>
      <c r="K983" s="171"/>
      <c r="L983" s="171"/>
      <c r="M983" s="96" t="s">
        <v>75</v>
      </c>
      <c r="N983" s="96" t="s">
        <v>77</v>
      </c>
      <c r="O983" s="96" t="s">
        <v>77</v>
      </c>
      <c r="P983" s="10" t="s">
        <v>64</v>
      </c>
      <c r="Q983" s="96" t="s">
        <v>77</v>
      </c>
      <c r="R983" s="96" t="s">
        <v>77</v>
      </c>
      <c r="S983" s="96" t="s">
        <v>77</v>
      </c>
      <c r="T983" s="96" t="s">
        <v>77</v>
      </c>
      <c r="U983" s="10" t="s">
        <v>64</v>
      </c>
      <c r="V983" s="173"/>
      <c r="W983" s="176"/>
      <c r="X983" s="179"/>
      <c r="Y983" s="179"/>
      <c r="Z983" s="182"/>
      <c r="AA983" s="182"/>
      <c r="AB983" s="182"/>
      <c r="AC983" s="182"/>
      <c r="AD983" s="182"/>
      <c r="AE983" s="182"/>
      <c r="AF983" s="185"/>
      <c r="AG983" s="185"/>
      <c r="AH983" s="150"/>
      <c r="AI983" s="150"/>
      <c r="AJ983" s="150"/>
      <c r="AK983" s="150"/>
      <c r="AL983" s="150"/>
      <c r="AM983" s="150"/>
      <c r="AN983" s="150"/>
      <c r="AO983" s="150"/>
      <c r="AP983" s="150"/>
      <c r="AQ983" s="150"/>
      <c r="AR983" s="150"/>
      <c r="AS983" s="150"/>
      <c r="AT983" s="150"/>
      <c r="AU983" s="150"/>
      <c r="AV983" s="150"/>
      <c r="AW983" s="150"/>
    </row>
    <row r="984" spans="1:49" ht="36" customHeight="1" x14ac:dyDescent="0.25">
      <c r="A984" s="150"/>
      <c r="B984" s="150"/>
      <c r="C984" s="150"/>
      <c r="D984" s="150"/>
      <c r="E984" s="150"/>
      <c r="F984" s="150"/>
      <c r="G984" s="150"/>
      <c r="H984" s="150"/>
      <c r="I984" s="150"/>
      <c r="J984" s="150"/>
      <c r="K984" s="171"/>
      <c r="L984" s="171"/>
      <c r="M984" s="96" t="s">
        <v>75</v>
      </c>
      <c r="N984" s="96" t="s">
        <v>77</v>
      </c>
      <c r="O984" s="96" t="s">
        <v>77</v>
      </c>
      <c r="P984" s="10" t="s">
        <v>64</v>
      </c>
      <c r="Q984" s="96" t="s">
        <v>77</v>
      </c>
      <c r="R984" s="96" t="s">
        <v>77</v>
      </c>
      <c r="S984" s="96" t="s">
        <v>77</v>
      </c>
      <c r="T984" s="96" t="s">
        <v>77</v>
      </c>
      <c r="U984" s="10" t="s">
        <v>64</v>
      </c>
      <c r="V984" s="173"/>
      <c r="W984" s="176"/>
      <c r="X984" s="179"/>
      <c r="Y984" s="179"/>
      <c r="Z984" s="182"/>
      <c r="AA984" s="182"/>
      <c r="AB984" s="182"/>
      <c r="AC984" s="182"/>
      <c r="AD984" s="182"/>
      <c r="AE984" s="182"/>
      <c r="AF984" s="185"/>
      <c r="AG984" s="185"/>
      <c r="AH984" s="150"/>
      <c r="AI984" s="150"/>
      <c r="AJ984" s="150"/>
      <c r="AK984" s="150"/>
      <c r="AL984" s="150"/>
      <c r="AM984" s="150"/>
      <c r="AN984" s="150"/>
      <c r="AO984" s="150"/>
      <c r="AP984" s="150"/>
      <c r="AQ984" s="150"/>
      <c r="AR984" s="150"/>
      <c r="AS984" s="150"/>
      <c r="AT984" s="150"/>
      <c r="AU984" s="150"/>
      <c r="AV984" s="150"/>
      <c r="AW984" s="150"/>
    </row>
    <row r="985" spans="1:49" ht="36" customHeight="1" x14ac:dyDescent="0.25">
      <c r="A985" s="151"/>
      <c r="B985" s="151"/>
      <c r="C985" s="151"/>
      <c r="D985" s="151"/>
      <c r="E985" s="151"/>
      <c r="F985" s="151"/>
      <c r="G985" s="151"/>
      <c r="H985" s="151"/>
      <c r="I985" s="151"/>
      <c r="J985" s="151"/>
      <c r="K985" s="171"/>
      <c r="L985" s="171"/>
      <c r="M985" s="96" t="s">
        <v>75</v>
      </c>
      <c r="N985" s="96" t="s">
        <v>77</v>
      </c>
      <c r="O985" s="96" t="s">
        <v>77</v>
      </c>
      <c r="P985" s="10" t="s">
        <v>64</v>
      </c>
      <c r="Q985" s="96" t="s">
        <v>77</v>
      </c>
      <c r="R985" s="96" t="s">
        <v>77</v>
      </c>
      <c r="S985" s="96" t="s">
        <v>77</v>
      </c>
      <c r="T985" s="96" t="s">
        <v>77</v>
      </c>
      <c r="U985" s="10" t="s">
        <v>64</v>
      </c>
      <c r="V985" s="174"/>
      <c r="W985" s="177"/>
      <c r="X985" s="180"/>
      <c r="Y985" s="180"/>
      <c r="Z985" s="183"/>
      <c r="AA985" s="183"/>
      <c r="AB985" s="183"/>
      <c r="AC985" s="183"/>
      <c r="AD985" s="183"/>
      <c r="AE985" s="183"/>
      <c r="AF985" s="186"/>
      <c r="AG985" s="186"/>
      <c r="AH985" s="151"/>
      <c r="AI985" s="151"/>
      <c r="AJ985" s="151"/>
      <c r="AK985" s="151"/>
      <c r="AL985" s="151"/>
      <c r="AM985" s="151"/>
      <c r="AN985" s="151"/>
      <c r="AO985" s="151"/>
      <c r="AP985" s="151"/>
      <c r="AQ985" s="151"/>
      <c r="AR985" s="151"/>
      <c r="AS985" s="151"/>
      <c r="AT985" s="151"/>
      <c r="AU985" s="151"/>
      <c r="AV985" s="151"/>
      <c r="AW985" s="151"/>
    </row>
    <row r="986" spans="1:49" ht="36" customHeight="1" x14ac:dyDescent="0.25">
      <c r="A986" s="149" t="s">
        <v>53</v>
      </c>
      <c r="B986" s="149" t="s">
        <v>676</v>
      </c>
      <c r="C986" s="149">
        <v>2016</v>
      </c>
      <c r="D986" s="149" t="s">
        <v>1105</v>
      </c>
      <c r="E986" s="149">
        <v>455</v>
      </c>
      <c r="F986" s="149" t="s">
        <v>56</v>
      </c>
      <c r="G986" s="149" t="s">
        <v>57</v>
      </c>
      <c r="H986" s="149" t="s">
        <v>58</v>
      </c>
      <c r="I986" s="149" t="s">
        <v>58</v>
      </c>
      <c r="J986" s="149" t="s">
        <v>96</v>
      </c>
      <c r="K986" s="171" t="s">
        <v>202</v>
      </c>
      <c r="L986" s="171" t="s">
        <v>202</v>
      </c>
      <c r="M986" s="96" t="s">
        <v>75</v>
      </c>
      <c r="N986" s="96" t="s">
        <v>77</v>
      </c>
      <c r="O986" s="96" t="s">
        <v>77</v>
      </c>
      <c r="P986" s="10" t="s">
        <v>263</v>
      </c>
      <c r="Q986" s="12">
        <v>205569.4</v>
      </c>
      <c r="R986" s="96" t="s">
        <v>77</v>
      </c>
      <c r="S986" s="96" t="s">
        <v>77</v>
      </c>
      <c r="T986" s="96" t="s">
        <v>77</v>
      </c>
      <c r="U986" s="10" t="s">
        <v>263</v>
      </c>
      <c r="V986" s="172" t="s">
        <v>1136</v>
      </c>
      <c r="W986" s="175">
        <v>42636</v>
      </c>
      <c r="X986" s="178">
        <v>177215</v>
      </c>
      <c r="Y986" s="178">
        <v>205569.4</v>
      </c>
      <c r="Z986" s="181" t="s">
        <v>67</v>
      </c>
      <c r="AA986" s="181" t="s">
        <v>68</v>
      </c>
      <c r="AB986" s="181" t="s">
        <v>69</v>
      </c>
      <c r="AC986" s="181" t="s">
        <v>70</v>
      </c>
      <c r="AD986" s="181" t="s">
        <v>100</v>
      </c>
      <c r="AE986" s="181" t="s">
        <v>71</v>
      </c>
      <c r="AF986" s="184">
        <v>42636</v>
      </c>
      <c r="AG986" s="184">
        <v>42646</v>
      </c>
      <c r="AH986" s="149" t="s">
        <v>57</v>
      </c>
      <c r="AI986" s="149" t="s">
        <v>72</v>
      </c>
      <c r="AJ986" s="149" t="s">
        <v>73</v>
      </c>
      <c r="AK986" s="149" t="s">
        <v>72</v>
      </c>
      <c r="AL986" s="149" t="s">
        <v>72</v>
      </c>
      <c r="AM986" s="149" t="s">
        <v>72</v>
      </c>
      <c r="AN986" s="149" t="s">
        <v>72</v>
      </c>
      <c r="AO986" s="149" t="s">
        <v>74</v>
      </c>
      <c r="AP986" s="149" t="s">
        <v>74</v>
      </c>
      <c r="AQ986" s="149" t="s">
        <v>74</v>
      </c>
      <c r="AR986" s="149" t="s">
        <v>74</v>
      </c>
      <c r="AS986" s="149" t="s">
        <v>74</v>
      </c>
      <c r="AT986" s="149" t="s">
        <v>74</v>
      </c>
      <c r="AU986" s="149" t="s">
        <v>74</v>
      </c>
      <c r="AV986" s="149" t="s">
        <v>74</v>
      </c>
      <c r="AW986" s="149" t="s">
        <v>74</v>
      </c>
    </row>
    <row r="987" spans="1:49" ht="36" customHeight="1" x14ac:dyDescent="0.25">
      <c r="A987" s="150"/>
      <c r="B987" s="150"/>
      <c r="C987" s="150"/>
      <c r="D987" s="150"/>
      <c r="E987" s="150"/>
      <c r="F987" s="150"/>
      <c r="G987" s="150"/>
      <c r="H987" s="150"/>
      <c r="I987" s="150"/>
      <c r="J987" s="150"/>
      <c r="K987" s="171"/>
      <c r="L987" s="171"/>
      <c r="M987" s="96" t="s">
        <v>75</v>
      </c>
      <c r="N987" s="96" t="s">
        <v>77</v>
      </c>
      <c r="O987" s="96" t="s">
        <v>77</v>
      </c>
      <c r="P987" s="10" t="s">
        <v>101</v>
      </c>
      <c r="Q987" s="12">
        <v>225742.96</v>
      </c>
      <c r="R987" s="96" t="s">
        <v>77</v>
      </c>
      <c r="S987" s="96" t="s">
        <v>77</v>
      </c>
      <c r="T987" s="96" t="s">
        <v>77</v>
      </c>
      <c r="U987" s="10" t="s">
        <v>64</v>
      </c>
      <c r="V987" s="173"/>
      <c r="W987" s="176"/>
      <c r="X987" s="179"/>
      <c r="Y987" s="179"/>
      <c r="Z987" s="182"/>
      <c r="AA987" s="182"/>
      <c r="AB987" s="182"/>
      <c r="AC987" s="182"/>
      <c r="AD987" s="182"/>
      <c r="AE987" s="182"/>
      <c r="AF987" s="185"/>
      <c r="AG987" s="185"/>
      <c r="AH987" s="150"/>
      <c r="AI987" s="150"/>
      <c r="AJ987" s="150"/>
      <c r="AK987" s="150"/>
      <c r="AL987" s="150"/>
      <c r="AM987" s="150"/>
      <c r="AN987" s="150"/>
      <c r="AO987" s="150"/>
      <c r="AP987" s="150"/>
      <c r="AQ987" s="150"/>
      <c r="AR987" s="150"/>
      <c r="AS987" s="150"/>
      <c r="AT987" s="150"/>
      <c r="AU987" s="150"/>
      <c r="AV987" s="150"/>
      <c r="AW987" s="150"/>
    </row>
    <row r="988" spans="1:49" ht="36" customHeight="1" x14ac:dyDescent="0.25">
      <c r="A988" s="150"/>
      <c r="B988" s="150"/>
      <c r="C988" s="150"/>
      <c r="D988" s="150"/>
      <c r="E988" s="150"/>
      <c r="F988" s="150"/>
      <c r="G988" s="150"/>
      <c r="H988" s="150"/>
      <c r="I988" s="150"/>
      <c r="J988" s="150"/>
      <c r="K988" s="171"/>
      <c r="L988" s="171"/>
      <c r="M988" s="96" t="s">
        <v>102</v>
      </c>
      <c r="N988" s="96" t="s">
        <v>501</v>
      </c>
      <c r="O988" s="96" t="s">
        <v>104</v>
      </c>
      <c r="P988" s="10" t="s">
        <v>64</v>
      </c>
      <c r="Q988" s="12">
        <v>222419.56</v>
      </c>
      <c r="R988" s="96" t="s">
        <v>77</v>
      </c>
      <c r="S988" s="96" t="s">
        <v>77</v>
      </c>
      <c r="T988" s="96" t="s">
        <v>77</v>
      </c>
      <c r="U988" s="10" t="s">
        <v>64</v>
      </c>
      <c r="V988" s="173"/>
      <c r="W988" s="176"/>
      <c r="X988" s="179"/>
      <c r="Y988" s="179"/>
      <c r="Z988" s="182"/>
      <c r="AA988" s="182"/>
      <c r="AB988" s="182"/>
      <c r="AC988" s="182"/>
      <c r="AD988" s="182"/>
      <c r="AE988" s="182"/>
      <c r="AF988" s="185"/>
      <c r="AG988" s="185"/>
      <c r="AH988" s="150"/>
      <c r="AI988" s="150"/>
      <c r="AJ988" s="150"/>
      <c r="AK988" s="150"/>
      <c r="AL988" s="150"/>
      <c r="AM988" s="150"/>
      <c r="AN988" s="150"/>
      <c r="AO988" s="150"/>
      <c r="AP988" s="150"/>
      <c r="AQ988" s="150"/>
      <c r="AR988" s="150"/>
      <c r="AS988" s="150"/>
      <c r="AT988" s="150"/>
      <c r="AU988" s="150"/>
      <c r="AV988" s="150"/>
      <c r="AW988" s="150"/>
    </row>
    <row r="989" spans="1:49" ht="36" customHeight="1" x14ac:dyDescent="0.25">
      <c r="A989" s="151"/>
      <c r="B989" s="151"/>
      <c r="C989" s="151"/>
      <c r="D989" s="151"/>
      <c r="E989" s="151"/>
      <c r="F989" s="151"/>
      <c r="G989" s="151"/>
      <c r="H989" s="151"/>
      <c r="I989" s="151"/>
      <c r="J989" s="151"/>
      <c r="K989" s="171"/>
      <c r="L989" s="171"/>
      <c r="M989" s="96" t="s">
        <v>75</v>
      </c>
      <c r="N989" s="96" t="s">
        <v>77</v>
      </c>
      <c r="O989" s="96" t="s">
        <v>77</v>
      </c>
      <c r="P989" s="10" t="s">
        <v>64</v>
      </c>
      <c r="Q989" s="96" t="s">
        <v>77</v>
      </c>
      <c r="R989" s="96" t="s">
        <v>77</v>
      </c>
      <c r="S989" s="96" t="s">
        <v>77</v>
      </c>
      <c r="T989" s="96" t="s">
        <v>77</v>
      </c>
      <c r="U989" s="10" t="s">
        <v>64</v>
      </c>
      <c r="V989" s="174"/>
      <c r="W989" s="177"/>
      <c r="X989" s="180"/>
      <c r="Y989" s="180"/>
      <c r="Z989" s="183"/>
      <c r="AA989" s="183"/>
      <c r="AB989" s="183"/>
      <c r="AC989" s="183"/>
      <c r="AD989" s="183"/>
      <c r="AE989" s="183"/>
      <c r="AF989" s="186"/>
      <c r="AG989" s="186"/>
      <c r="AH989" s="151"/>
      <c r="AI989" s="151"/>
      <c r="AJ989" s="151"/>
      <c r="AK989" s="151"/>
      <c r="AL989" s="151"/>
      <c r="AM989" s="151"/>
      <c r="AN989" s="151"/>
      <c r="AO989" s="151"/>
      <c r="AP989" s="151"/>
      <c r="AQ989" s="151"/>
      <c r="AR989" s="151"/>
      <c r="AS989" s="151"/>
      <c r="AT989" s="151"/>
      <c r="AU989" s="151"/>
      <c r="AV989" s="151"/>
      <c r="AW989" s="151"/>
    </row>
    <row r="990" spans="1:49" ht="36" customHeight="1" x14ac:dyDescent="0.25">
      <c r="A990" s="149" t="s">
        <v>53</v>
      </c>
      <c r="B990" s="149" t="s">
        <v>676</v>
      </c>
      <c r="C990" s="149">
        <v>2016</v>
      </c>
      <c r="D990" s="149" t="s">
        <v>1105</v>
      </c>
      <c r="E990" s="149">
        <v>460</v>
      </c>
      <c r="F990" s="149" t="s">
        <v>56</v>
      </c>
      <c r="G990" s="149" t="s">
        <v>57</v>
      </c>
      <c r="H990" s="149" t="s">
        <v>58</v>
      </c>
      <c r="I990" s="149" t="s">
        <v>58</v>
      </c>
      <c r="J990" s="149" t="s">
        <v>96</v>
      </c>
      <c r="K990" s="171" t="s">
        <v>93</v>
      </c>
      <c r="L990" s="171" t="s">
        <v>93</v>
      </c>
      <c r="M990" s="96" t="s">
        <v>717</v>
      </c>
      <c r="N990" s="96" t="s">
        <v>718</v>
      </c>
      <c r="O990" s="96" t="s">
        <v>719</v>
      </c>
      <c r="P990" s="10" t="s">
        <v>64</v>
      </c>
      <c r="Q990" s="12">
        <v>1490.37</v>
      </c>
      <c r="R990" s="96" t="s">
        <v>717</v>
      </c>
      <c r="S990" s="96" t="s">
        <v>718</v>
      </c>
      <c r="T990" s="96" t="s">
        <v>719</v>
      </c>
      <c r="U990" s="10" t="s">
        <v>64</v>
      </c>
      <c r="V990" s="172" t="s">
        <v>1137</v>
      </c>
      <c r="W990" s="175">
        <v>42636</v>
      </c>
      <c r="X990" s="178">
        <v>1284.81</v>
      </c>
      <c r="Y990" s="178">
        <v>1490.37</v>
      </c>
      <c r="Z990" s="181" t="s">
        <v>67</v>
      </c>
      <c r="AA990" s="181" t="s">
        <v>68</v>
      </c>
      <c r="AB990" s="181" t="s">
        <v>69</v>
      </c>
      <c r="AC990" s="181" t="s">
        <v>70</v>
      </c>
      <c r="AD990" s="149" t="s">
        <v>1138</v>
      </c>
      <c r="AE990" s="181" t="s">
        <v>71</v>
      </c>
      <c r="AF990" s="184">
        <v>42636</v>
      </c>
      <c r="AG990" s="184">
        <v>42639</v>
      </c>
      <c r="AH990" s="149" t="s">
        <v>57</v>
      </c>
      <c r="AI990" s="149" t="s">
        <v>72</v>
      </c>
      <c r="AJ990" s="149" t="s">
        <v>73</v>
      </c>
      <c r="AK990" s="149" t="s">
        <v>72</v>
      </c>
      <c r="AL990" s="149" t="s">
        <v>72</v>
      </c>
      <c r="AM990" s="149" t="s">
        <v>72</v>
      </c>
      <c r="AN990" s="149" t="s">
        <v>72</v>
      </c>
      <c r="AO990" s="149" t="s">
        <v>74</v>
      </c>
      <c r="AP990" s="149" t="s">
        <v>74</v>
      </c>
      <c r="AQ990" s="149" t="s">
        <v>74</v>
      </c>
      <c r="AR990" s="149" t="s">
        <v>74</v>
      </c>
      <c r="AS990" s="149" t="s">
        <v>74</v>
      </c>
      <c r="AT990" s="149" t="s">
        <v>74</v>
      </c>
      <c r="AU990" s="149" t="s">
        <v>74</v>
      </c>
      <c r="AV990" s="149" t="s">
        <v>74</v>
      </c>
      <c r="AW990" s="149" t="s">
        <v>74</v>
      </c>
    </row>
    <row r="991" spans="1:49" ht="36" customHeight="1" x14ac:dyDescent="0.25">
      <c r="A991" s="150"/>
      <c r="B991" s="150"/>
      <c r="C991" s="150"/>
      <c r="D991" s="150"/>
      <c r="E991" s="150"/>
      <c r="F991" s="150"/>
      <c r="G991" s="150"/>
      <c r="H991" s="150"/>
      <c r="I991" s="150"/>
      <c r="J991" s="150"/>
      <c r="K991" s="171"/>
      <c r="L991" s="171"/>
      <c r="M991" s="96" t="s">
        <v>75</v>
      </c>
      <c r="N991" s="96" t="s">
        <v>77</v>
      </c>
      <c r="O991" s="96" t="s">
        <v>77</v>
      </c>
      <c r="P991" s="10" t="s">
        <v>64</v>
      </c>
      <c r="Q991" s="96" t="s">
        <v>77</v>
      </c>
      <c r="R991" s="96" t="s">
        <v>77</v>
      </c>
      <c r="S991" s="96" t="s">
        <v>77</v>
      </c>
      <c r="T991" s="96" t="s">
        <v>77</v>
      </c>
      <c r="U991" s="10" t="s">
        <v>64</v>
      </c>
      <c r="V991" s="173"/>
      <c r="W991" s="176"/>
      <c r="X991" s="179"/>
      <c r="Y991" s="179"/>
      <c r="Z991" s="182"/>
      <c r="AA991" s="182"/>
      <c r="AB991" s="182"/>
      <c r="AC991" s="182"/>
      <c r="AD991" s="150"/>
      <c r="AE991" s="182"/>
      <c r="AF991" s="185"/>
      <c r="AG991" s="185"/>
      <c r="AH991" s="150"/>
      <c r="AI991" s="150"/>
      <c r="AJ991" s="150"/>
      <c r="AK991" s="150"/>
      <c r="AL991" s="150"/>
      <c r="AM991" s="150"/>
      <c r="AN991" s="150"/>
      <c r="AO991" s="150"/>
      <c r="AP991" s="150"/>
      <c r="AQ991" s="150"/>
      <c r="AR991" s="150"/>
      <c r="AS991" s="150"/>
      <c r="AT991" s="150"/>
      <c r="AU991" s="150"/>
      <c r="AV991" s="150"/>
      <c r="AW991" s="150"/>
    </row>
    <row r="992" spans="1:49" ht="36" customHeight="1" x14ac:dyDescent="0.25">
      <c r="A992" s="150"/>
      <c r="B992" s="150"/>
      <c r="C992" s="150"/>
      <c r="D992" s="150"/>
      <c r="E992" s="150"/>
      <c r="F992" s="150"/>
      <c r="G992" s="150"/>
      <c r="H992" s="150"/>
      <c r="I992" s="150"/>
      <c r="J992" s="150"/>
      <c r="K992" s="171"/>
      <c r="L992" s="171"/>
      <c r="M992" s="96" t="s">
        <v>75</v>
      </c>
      <c r="N992" s="96" t="s">
        <v>77</v>
      </c>
      <c r="O992" s="96" t="s">
        <v>77</v>
      </c>
      <c r="P992" s="10" t="s">
        <v>64</v>
      </c>
      <c r="Q992" s="96" t="s">
        <v>77</v>
      </c>
      <c r="R992" s="96" t="s">
        <v>77</v>
      </c>
      <c r="S992" s="96" t="s">
        <v>77</v>
      </c>
      <c r="T992" s="96" t="s">
        <v>77</v>
      </c>
      <c r="U992" s="10" t="s">
        <v>64</v>
      </c>
      <c r="V992" s="173"/>
      <c r="W992" s="176"/>
      <c r="X992" s="179"/>
      <c r="Y992" s="179"/>
      <c r="Z992" s="182"/>
      <c r="AA992" s="182"/>
      <c r="AB992" s="182"/>
      <c r="AC992" s="182"/>
      <c r="AD992" s="150"/>
      <c r="AE992" s="182"/>
      <c r="AF992" s="185"/>
      <c r="AG992" s="185"/>
      <c r="AH992" s="150"/>
      <c r="AI992" s="150"/>
      <c r="AJ992" s="150"/>
      <c r="AK992" s="150"/>
      <c r="AL992" s="150"/>
      <c r="AM992" s="150"/>
      <c r="AN992" s="150"/>
      <c r="AO992" s="150"/>
      <c r="AP992" s="150"/>
      <c r="AQ992" s="150"/>
      <c r="AR992" s="150"/>
      <c r="AS992" s="150"/>
      <c r="AT992" s="150"/>
      <c r="AU992" s="150"/>
      <c r="AV992" s="150"/>
      <c r="AW992" s="150"/>
    </row>
    <row r="993" spans="1:49" ht="36" customHeight="1" x14ac:dyDescent="0.25">
      <c r="A993" s="151"/>
      <c r="B993" s="151"/>
      <c r="C993" s="151"/>
      <c r="D993" s="151"/>
      <c r="E993" s="151"/>
      <c r="F993" s="151"/>
      <c r="G993" s="151"/>
      <c r="H993" s="151"/>
      <c r="I993" s="151"/>
      <c r="J993" s="151"/>
      <c r="K993" s="171"/>
      <c r="L993" s="171"/>
      <c r="M993" s="96" t="s">
        <v>75</v>
      </c>
      <c r="N993" s="96" t="s">
        <v>77</v>
      </c>
      <c r="O993" s="96" t="s">
        <v>77</v>
      </c>
      <c r="P993" s="10" t="s">
        <v>64</v>
      </c>
      <c r="Q993" s="96" t="s">
        <v>77</v>
      </c>
      <c r="R993" s="96" t="s">
        <v>77</v>
      </c>
      <c r="S993" s="96" t="s">
        <v>77</v>
      </c>
      <c r="T993" s="96" t="s">
        <v>77</v>
      </c>
      <c r="U993" s="10" t="s">
        <v>64</v>
      </c>
      <c r="V993" s="174"/>
      <c r="W993" s="177"/>
      <c r="X993" s="180"/>
      <c r="Y993" s="180"/>
      <c r="Z993" s="183"/>
      <c r="AA993" s="183"/>
      <c r="AB993" s="183"/>
      <c r="AC993" s="183"/>
      <c r="AD993" s="151"/>
      <c r="AE993" s="183"/>
      <c r="AF993" s="186"/>
      <c r="AG993" s="186"/>
      <c r="AH993" s="151"/>
      <c r="AI993" s="151"/>
      <c r="AJ993" s="151"/>
      <c r="AK993" s="151"/>
      <c r="AL993" s="151"/>
      <c r="AM993" s="151"/>
      <c r="AN993" s="151"/>
      <c r="AO993" s="151"/>
      <c r="AP993" s="151"/>
      <c r="AQ993" s="151"/>
      <c r="AR993" s="151"/>
      <c r="AS993" s="151"/>
      <c r="AT993" s="151"/>
      <c r="AU993" s="151"/>
      <c r="AV993" s="151"/>
      <c r="AW993" s="151"/>
    </row>
    <row r="994" spans="1:49" ht="36" customHeight="1" x14ac:dyDescent="0.25">
      <c r="A994" s="149" t="s">
        <v>53</v>
      </c>
      <c r="B994" s="149" t="s">
        <v>676</v>
      </c>
      <c r="C994" s="149">
        <v>2016</v>
      </c>
      <c r="D994" s="149" t="s">
        <v>1105</v>
      </c>
      <c r="E994" s="149">
        <v>463</v>
      </c>
      <c r="F994" s="149" t="s">
        <v>56</v>
      </c>
      <c r="G994" s="149" t="s">
        <v>57</v>
      </c>
      <c r="H994" s="149" t="s">
        <v>58</v>
      </c>
      <c r="I994" s="149" t="s">
        <v>58</v>
      </c>
      <c r="J994" s="149" t="s">
        <v>125</v>
      </c>
      <c r="K994" s="171" t="s">
        <v>93</v>
      </c>
      <c r="L994" s="171" t="s">
        <v>93</v>
      </c>
      <c r="M994" s="96" t="s">
        <v>75</v>
      </c>
      <c r="N994" s="96" t="s">
        <v>77</v>
      </c>
      <c r="O994" s="96" t="s">
        <v>77</v>
      </c>
      <c r="P994" s="92" t="s">
        <v>121</v>
      </c>
      <c r="Q994" s="12">
        <v>9813.6</v>
      </c>
      <c r="R994" s="96" t="s">
        <v>77</v>
      </c>
      <c r="S994" s="96" t="s">
        <v>77</v>
      </c>
      <c r="T994" s="96" t="s">
        <v>77</v>
      </c>
      <c r="U994" s="92" t="s">
        <v>121</v>
      </c>
      <c r="V994" s="172" t="s">
        <v>1139</v>
      </c>
      <c r="W994" s="175">
        <v>42636</v>
      </c>
      <c r="X994" s="178">
        <v>8460</v>
      </c>
      <c r="Y994" s="178">
        <v>9813.6</v>
      </c>
      <c r="Z994" s="181" t="s">
        <v>67</v>
      </c>
      <c r="AA994" s="181" t="s">
        <v>68</v>
      </c>
      <c r="AB994" s="181" t="s">
        <v>69</v>
      </c>
      <c r="AC994" s="181" t="s">
        <v>70</v>
      </c>
      <c r="AD994" s="181" t="s">
        <v>125</v>
      </c>
      <c r="AE994" s="181" t="s">
        <v>71</v>
      </c>
      <c r="AF994" s="184">
        <v>42636</v>
      </c>
      <c r="AG994" s="184">
        <v>42636</v>
      </c>
      <c r="AH994" s="149" t="s">
        <v>57</v>
      </c>
      <c r="AI994" s="149" t="s">
        <v>72</v>
      </c>
      <c r="AJ994" s="149" t="s">
        <v>73</v>
      </c>
      <c r="AK994" s="149" t="s">
        <v>72</v>
      </c>
      <c r="AL994" s="149" t="s">
        <v>72</v>
      </c>
      <c r="AM994" s="149" t="s">
        <v>72</v>
      </c>
      <c r="AN994" s="149" t="s">
        <v>72</v>
      </c>
      <c r="AO994" s="149" t="s">
        <v>74</v>
      </c>
      <c r="AP994" s="149" t="s">
        <v>74</v>
      </c>
      <c r="AQ994" s="149" t="s">
        <v>74</v>
      </c>
      <c r="AR994" s="149" t="s">
        <v>74</v>
      </c>
      <c r="AS994" s="149" t="s">
        <v>74</v>
      </c>
      <c r="AT994" s="149" t="s">
        <v>74</v>
      </c>
      <c r="AU994" s="149" t="s">
        <v>74</v>
      </c>
      <c r="AV994" s="149" t="s">
        <v>74</v>
      </c>
      <c r="AW994" s="149" t="s">
        <v>74</v>
      </c>
    </row>
    <row r="995" spans="1:49" ht="36" customHeight="1" x14ac:dyDescent="0.25">
      <c r="A995" s="150"/>
      <c r="B995" s="150"/>
      <c r="C995" s="150"/>
      <c r="D995" s="150"/>
      <c r="E995" s="150"/>
      <c r="F995" s="150"/>
      <c r="G995" s="150"/>
      <c r="H995" s="150"/>
      <c r="I995" s="150"/>
      <c r="J995" s="150"/>
      <c r="K995" s="171"/>
      <c r="L995" s="171"/>
      <c r="M995" s="96" t="s">
        <v>75</v>
      </c>
      <c r="N995" s="96" t="s">
        <v>77</v>
      </c>
      <c r="O995" s="96" t="s">
        <v>77</v>
      </c>
      <c r="P995" s="10" t="s">
        <v>64</v>
      </c>
      <c r="Q995" s="96" t="s">
        <v>77</v>
      </c>
      <c r="R995" s="96" t="s">
        <v>77</v>
      </c>
      <c r="S995" s="96" t="s">
        <v>77</v>
      </c>
      <c r="T995" s="96" t="s">
        <v>77</v>
      </c>
      <c r="U995" s="10" t="s">
        <v>64</v>
      </c>
      <c r="V995" s="173"/>
      <c r="W995" s="176"/>
      <c r="X995" s="179"/>
      <c r="Y995" s="179"/>
      <c r="Z995" s="182"/>
      <c r="AA995" s="182"/>
      <c r="AB995" s="182"/>
      <c r="AC995" s="182"/>
      <c r="AD995" s="182"/>
      <c r="AE995" s="182"/>
      <c r="AF995" s="185"/>
      <c r="AG995" s="185"/>
      <c r="AH995" s="150"/>
      <c r="AI995" s="150"/>
      <c r="AJ995" s="150"/>
      <c r="AK995" s="150"/>
      <c r="AL995" s="150"/>
      <c r="AM995" s="150"/>
      <c r="AN995" s="150"/>
      <c r="AO995" s="150"/>
      <c r="AP995" s="150"/>
      <c r="AQ995" s="150"/>
      <c r="AR995" s="150"/>
      <c r="AS995" s="150"/>
      <c r="AT995" s="150"/>
      <c r="AU995" s="150"/>
      <c r="AV995" s="150"/>
      <c r="AW995" s="150"/>
    </row>
    <row r="996" spans="1:49" ht="36" customHeight="1" x14ac:dyDescent="0.25">
      <c r="A996" s="150"/>
      <c r="B996" s="150"/>
      <c r="C996" s="150"/>
      <c r="D996" s="150"/>
      <c r="E996" s="150"/>
      <c r="F996" s="150"/>
      <c r="G996" s="150"/>
      <c r="H996" s="150"/>
      <c r="I996" s="150"/>
      <c r="J996" s="150"/>
      <c r="K996" s="171"/>
      <c r="L996" s="171"/>
      <c r="M996" s="96" t="s">
        <v>75</v>
      </c>
      <c r="N996" s="96" t="s">
        <v>77</v>
      </c>
      <c r="O996" s="96" t="s">
        <v>77</v>
      </c>
      <c r="P996" s="10" t="s">
        <v>64</v>
      </c>
      <c r="Q996" s="96" t="s">
        <v>77</v>
      </c>
      <c r="R996" s="96" t="s">
        <v>77</v>
      </c>
      <c r="S996" s="96" t="s">
        <v>77</v>
      </c>
      <c r="T996" s="96" t="s">
        <v>77</v>
      </c>
      <c r="U996" s="10" t="s">
        <v>64</v>
      </c>
      <c r="V996" s="173"/>
      <c r="W996" s="176"/>
      <c r="X996" s="179"/>
      <c r="Y996" s="179"/>
      <c r="Z996" s="182"/>
      <c r="AA996" s="182"/>
      <c r="AB996" s="182"/>
      <c r="AC996" s="182"/>
      <c r="AD996" s="182"/>
      <c r="AE996" s="182"/>
      <c r="AF996" s="185"/>
      <c r="AG996" s="185"/>
      <c r="AH996" s="150"/>
      <c r="AI996" s="150"/>
      <c r="AJ996" s="150"/>
      <c r="AK996" s="150"/>
      <c r="AL996" s="150"/>
      <c r="AM996" s="150"/>
      <c r="AN996" s="150"/>
      <c r="AO996" s="150"/>
      <c r="AP996" s="150"/>
      <c r="AQ996" s="150"/>
      <c r="AR996" s="150"/>
      <c r="AS996" s="150"/>
      <c r="AT996" s="150"/>
      <c r="AU996" s="150"/>
      <c r="AV996" s="150"/>
      <c r="AW996" s="150"/>
    </row>
    <row r="997" spans="1:49" ht="36" customHeight="1" x14ac:dyDescent="0.25">
      <c r="A997" s="151"/>
      <c r="B997" s="151"/>
      <c r="C997" s="151"/>
      <c r="D997" s="151"/>
      <c r="E997" s="151"/>
      <c r="F997" s="151"/>
      <c r="G997" s="151"/>
      <c r="H997" s="151"/>
      <c r="I997" s="151"/>
      <c r="J997" s="151"/>
      <c r="K997" s="171"/>
      <c r="L997" s="171"/>
      <c r="M997" s="96" t="s">
        <v>75</v>
      </c>
      <c r="N997" s="96" t="s">
        <v>77</v>
      </c>
      <c r="O997" s="96" t="s">
        <v>77</v>
      </c>
      <c r="P997" s="10" t="s">
        <v>64</v>
      </c>
      <c r="Q997" s="96" t="s">
        <v>77</v>
      </c>
      <c r="R997" s="96" t="s">
        <v>77</v>
      </c>
      <c r="S997" s="96" t="s">
        <v>77</v>
      </c>
      <c r="T997" s="96" t="s">
        <v>77</v>
      </c>
      <c r="U997" s="10" t="s">
        <v>64</v>
      </c>
      <c r="V997" s="174"/>
      <c r="W997" s="177"/>
      <c r="X997" s="180"/>
      <c r="Y997" s="180"/>
      <c r="Z997" s="183"/>
      <c r="AA997" s="183"/>
      <c r="AB997" s="183"/>
      <c r="AC997" s="183"/>
      <c r="AD997" s="183"/>
      <c r="AE997" s="183"/>
      <c r="AF997" s="186"/>
      <c r="AG997" s="186"/>
      <c r="AH997" s="151"/>
      <c r="AI997" s="151"/>
      <c r="AJ997" s="151"/>
      <c r="AK997" s="151"/>
      <c r="AL997" s="151"/>
      <c r="AM997" s="151"/>
      <c r="AN997" s="151"/>
      <c r="AO997" s="151"/>
      <c r="AP997" s="151"/>
      <c r="AQ997" s="151"/>
      <c r="AR997" s="151"/>
      <c r="AS997" s="151"/>
      <c r="AT997" s="151"/>
      <c r="AU997" s="151"/>
      <c r="AV997" s="151"/>
      <c r="AW997" s="151"/>
    </row>
    <row r="998" spans="1:49" ht="36" customHeight="1" x14ac:dyDescent="0.25">
      <c r="A998" s="149" t="s">
        <v>53</v>
      </c>
      <c r="B998" s="149" t="s">
        <v>676</v>
      </c>
      <c r="C998" s="149">
        <v>2016</v>
      </c>
      <c r="D998" s="149" t="s">
        <v>1140</v>
      </c>
      <c r="E998" s="149">
        <v>505</v>
      </c>
      <c r="F998" s="149" t="s">
        <v>56</v>
      </c>
      <c r="G998" s="149" t="s">
        <v>57</v>
      </c>
      <c r="H998" s="149" t="s">
        <v>58</v>
      </c>
      <c r="I998" s="149" t="s">
        <v>58</v>
      </c>
      <c r="J998" s="149" t="s">
        <v>125</v>
      </c>
      <c r="K998" s="171" t="s">
        <v>93</v>
      </c>
      <c r="L998" s="171" t="s">
        <v>93</v>
      </c>
      <c r="M998" s="96" t="s">
        <v>75</v>
      </c>
      <c r="N998" s="96" t="s">
        <v>77</v>
      </c>
      <c r="O998" s="96" t="s">
        <v>77</v>
      </c>
      <c r="P998" s="10" t="s">
        <v>112</v>
      </c>
      <c r="Q998" s="12">
        <v>4000.84</v>
      </c>
      <c r="R998" s="96" t="s">
        <v>75</v>
      </c>
      <c r="S998" s="96" t="s">
        <v>77</v>
      </c>
      <c r="T998" s="96" t="s">
        <v>77</v>
      </c>
      <c r="U998" s="10" t="s">
        <v>112</v>
      </c>
      <c r="V998" s="172" t="s">
        <v>1141</v>
      </c>
      <c r="W998" s="175">
        <v>42646</v>
      </c>
      <c r="X998" s="178">
        <v>3449</v>
      </c>
      <c r="Y998" s="178">
        <v>4000.84</v>
      </c>
      <c r="Z998" s="181" t="s">
        <v>67</v>
      </c>
      <c r="AA998" s="181" t="s">
        <v>68</v>
      </c>
      <c r="AB998" s="181" t="s">
        <v>69</v>
      </c>
      <c r="AC998" s="181" t="s">
        <v>70</v>
      </c>
      <c r="AD998" s="181" t="s">
        <v>125</v>
      </c>
      <c r="AE998" s="181" t="s">
        <v>71</v>
      </c>
      <c r="AF998" s="184">
        <v>42646</v>
      </c>
      <c r="AG998" s="184">
        <v>42646</v>
      </c>
      <c r="AH998" s="149" t="s">
        <v>57</v>
      </c>
      <c r="AI998" s="149" t="s">
        <v>72</v>
      </c>
      <c r="AJ998" s="149" t="s">
        <v>73</v>
      </c>
      <c r="AK998" s="149" t="s">
        <v>72</v>
      </c>
      <c r="AL998" s="149" t="s">
        <v>72</v>
      </c>
      <c r="AM998" s="149" t="s">
        <v>72</v>
      </c>
      <c r="AN998" s="149" t="s">
        <v>72</v>
      </c>
      <c r="AO998" s="149" t="s">
        <v>74</v>
      </c>
      <c r="AP998" s="149" t="s">
        <v>74</v>
      </c>
      <c r="AQ998" s="149" t="s">
        <v>74</v>
      </c>
      <c r="AR998" s="149" t="s">
        <v>74</v>
      </c>
      <c r="AS998" s="149" t="s">
        <v>74</v>
      </c>
      <c r="AT998" s="149" t="s">
        <v>74</v>
      </c>
      <c r="AU998" s="149" t="s">
        <v>74</v>
      </c>
      <c r="AV998" s="149" t="s">
        <v>74</v>
      </c>
      <c r="AW998" s="149" t="s">
        <v>74</v>
      </c>
    </row>
    <row r="999" spans="1:49" ht="36" customHeight="1" x14ac:dyDescent="0.25">
      <c r="A999" s="150"/>
      <c r="B999" s="150"/>
      <c r="C999" s="150"/>
      <c r="D999" s="150"/>
      <c r="E999" s="150"/>
      <c r="F999" s="150"/>
      <c r="G999" s="150"/>
      <c r="H999" s="150"/>
      <c r="I999" s="150"/>
      <c r="J999" s="150"/>
      <c r="K999" s="171"/>
      <c r="L999" s="171"/>
      <c r="M999" s="96" t="s">
        <v>75</v>
      </c>
      <c r="N999" s="96" t="s">
        <v>77</v>
      </c>
      <c r="O999" s="96" t="s">
        <v>77</v>
      </c>
      <c r="P999" s="10" t="s">
        <v>64</v>
      </c>
      <c r="Q999" s="96" t="s">
        <v>77</v>
      </c>
      <c r="R999" s="96" t="s">
        <v>77</v>
      </c>
      <c r="S999" s="96" t="s">
        <v>77</v>
      </c>
      <c r="T999" s="96" t="s">
        <v>77</v>
      </c>
      <c r="U999" s="10" t="s">
        <v>64</v>
      </c>
      <c r="V999" s="173"/>
      <c r="W999" s="176"/>
      <c r="X999" s="179"/>
      <c r="Y999" s="179"/>
      <c r="Z999" s="182"/>
      <c r="AA999" s="182"/>
      <c r="AB999" s="182"/>
      <c r="AC999" s="182"/>
      <c r="AD999" s="182"/>
      <c r="AE999" s="182"/>
      <c r="AF999" s="185"/>
      <c r="AG999" s="185"/>
      <c r="AH999" s="150"/>
      <c r="AI999" s="150"/>
      <c r="AJ999" s="150"/>
      <c r="AK999" s="150"/>
      <c r="AL999" s="150"/>
      <c r="AM999" s="150"/>
      <c r="AN999" s="150"/>
      <c r="AO999" s="150"/>
      <c r="AP999" s="150"/>
      <c r="AQ999" s="150"/>
      <c r="AR999" s="150"/>
      <c r="AS999" s="150"/>
      <c r="AT999" s="150"/>
      <c r="AU999" s="150"/>
      <c r="AV999" s="150"/>
      <c r="AW999" s="150"/>
    </row>
    <row r="1000" spans="1:49" ht="36" customHeight="1" x14ac:dyDescent="0.25">
      <c r="A1000" s="150"/>
      <c r="B1000" s="150"/>
      <c r="C1000" s="150"/>
      <c r="D1000" s="150"/>
      <c r="E1000" s="150"/>
      <c r="F1000" s="150"/>
      <c r="G1000" s="150"/>
      <c r="H1000" s="150"/>
      <c r="I1000" s="150"/>
      <c r="J1000" s="150"/>
      <c r="K1000" s="171"/>
      <c r="L1000" s="171"/>
      <c r="M1000" s="96" t="s">
        <v>75</v>
      </c>
      <c r="N1000" s="96" t="s">
        <v>77</v>
      </c>
      <c r="O1000" s="96" t="s">
        <v>77</v>
      </c>
      <c r="P1000" s="10" t="s">
        <v>64</v>
      </c>
      <c r="Q1000" s="96" t="s">
        <v>77</v>
      </c>
      <c r="R1000" s="96" t="s">
        <v>77</v>
      </c>
      <c r="S1000" s="96" t="s">
        <v>77</v>
      </c>
      <c r="T1000" s="96" t="s">
        <v>77</v>
      </c>
      <c r="U1000" s="10" t="s">
        <v>64</v>
      </c>
      <c r="V1000" s="173"/>
      <c r="W1000" s="176"/>
      <c r="X1000" s="179"/>
      <c r="Y1000" s="179"/>
      <c r="Z1000" s="182"/>
      <c r="AA1000" s="182"/>
      <c r="AB1000" s="182"/>
      <c r="AC1000" s="182"/>
      <c r="AD1000" s="182"/>
      <c r="AE1000" s="182"/>
      <c r="AF1000" s="185"/>
      <c r="AG1000" s="185"/>
      <c r="AH1000" s="150"/>
      <c r="AI1000" s="150"/>
      <c r="AJ1000" s="150"/>
      <c r="AK1000" s="150"/>
      <c r="AL1000" s="150"/>
      <c r="AM1000" s="150"/>
      <c r="AN1000" s="150"/>
      <c r="AO1000" s="150"/>
      <c r="AP1000" s="150"/>
      <c r="AQ1000" s="150"/>
      <c r="AR1000" s="150"/>
      <c r="AS1000" s="150"/>
      <c r="AT1000" s="150"/>
      <c r="AU1000" s="150"/>
      <c r="AV1000" s="150"/>
      <c r="AW1000" s="150"/>
    </row>
    <row r="1001" spans="1:49" ht="36" customHeight="1" x14ac:dyDescent="0.25">
      <c r="A1001" s="151"/>
      <c r="B1001" s="151"/>
      <c r="C1001" s="151"/>
      <c r="D1001" s="151"/>
      <c r="E1001" s="151"/>
      <c r="F1001" s="151"/>
      <c r="G1001" s="151"/>
      <c r="H1001" s="151"/>
      <c r="I1001" s="151"/>
      <c r="J1001" s="151"/>
      <c r="K1001" s="171"/>
      <c r="L1001" s="171"/>
      <c r="M1001" s="96" t="s">
        <v>75</v>
      </c>
      <c r="N1001" s="96" t="s">
        <v>77</v>
      </c>
      <c r="O1001" s="96" t="s">
        <v>77</v>
      </c>
      <c r="P1001" s="10" t="s">
        <v>64</v>
      </c>
      <c r="Q1001" s="96" t="s">
        <v>77</v>
      </c>
      <c r="R1001" s="96" t="s">
        <v>77</v>
      </c>
      <c r="S1001" s="96" t="s">
        <v>77</v>
      </c>
      <c r="T1001" s="96" t="s">
        <v>77</v>
      </c>
      <c r="U1001" s="10" t="s">
        <v>64</v>
      </c>
      <c r="V1001" s="174"/>
      <c r="W1001" s="177"/>
      <c r="X1001" s="180"/>
      <c r="Y1001" s="180"/>
      <c r="Z1001" s="183"/>
      <c r="AA1001" s="183"/>
      <c r="AB1001" s="183"/>
      <c r="AC1001" s="183"/>
      <c r="AD1001" s="183"/>
      <c r="AE1001" s="183"/>
      <c r="AF1001" s="186"/>
      <c r="AG1001" s="186"/>
      <c r="AH1001" s="151"/>
      <c r="AI1001" s="151"/>
      <c r="AJ1001" s="151"/>
      <c r="AK1001" s="151"/>
      <c r="AL1001" s="151"/>
      <c r="AM1001" s="151"/>
      <c r="AN1001" s="151"/>
      <c r="AO1001" s="151"/>
      <c r="AP1001" s="151"/>
      <c r="AQ1001" s="151"/>
      <c r="AR1001" s="151"/>
      <c r="AS1001" s="151"/>
      <c r="AT1001" s="151"/>
      <c r="AU1001" s="151"/>
      <c r="AV1001" s="151"/>
      <c r="AW1001" s="151"/>
    </row>
    <row r="1002" spans="1:49" ht="36" customHeight="1" x14ac:dyDescent="0.25">
      <c r="A1002" s="149" t="s">
        <v>53</v>
      </c>
      <c r="B1002" s="149" t="s">
        <v>676</v>
      </c>
      <c r="C1002" s="149">
        <v>2016</v>
      </c>
      <c r="D1002" s="149" t="s">
        <v>1140</v>
      </c>
      <c r="E1002" s="149">
        <v>504</v>
      </c>
      <c r="F1002" s="149" t="s">
        <v>56</v>
      </c>
      <c r="G1002" s="149" t="s">
        <v>57</v>
      </c>
      <c r="H1002" s="149" t="s">
        <v>58</v>
      </c>
      <c r="I1002" s="149" t="s">
        <v>58</v>
      </c>
      <c r="J1002" s="149" t="s">
        <v>125</v>
      </c>
      <c r="K1002" s="171" t="s">
        <v>207</v>
      </c>
      <c r="L1002" s="171" t="s">
        <v>207</v>
      </c>
      <c r="M1002" s="96" t="s">
        <v>75</v>
      </c>
      <c r="N1002" s="96" t="s">
        <v>77</v>
      </c>
      <c r="O1002" s="96" t="s">
        <v>77</v>
      </c>
      <c r="P1002" s="10" t="s">
        <v>112</v>
      </c>
      <c r="Q1002" s="96" t="s">
        <v>1142</v>
      </c>
      <c r="R1002" s="96" t="s">
        <v>75</v>
      </c>
      <c r="S1002" s="96" t="s">
        <v>77</v>
      </c>
      <c r="T1002" s="96" t="s">
        <v>77</v>
      </c>
      <c r="U1002" s="10" t="s">
        <v>112</v>
      </c>
      <c r="V1002" s="172" t="s">
        <v>1143</v>
      </c>
      <c r="W1002" s="175">
        <v>42646</v>
      </c>
      <c r="X1002" s="178">
        <v>6409</v>
      </c>
      <c r="Y1002" s="178">
        <v>7434.44</v>
      </c>
      <c r="Z1002" s="181" t="s">
        <v>67</v>
      </c>
      <c r="AA1002" s="181" t="s">
        <v>68</v>
      </c>
      <c r="AB1002" s="181" t="s">
        <v>69</v>
      </c>
      <c r="AC1002" s="181" t="s">
        <v>70</v>
      </c>
      <c r="AD1002" s="181" t="s">
        <v>125</v>
      </c>
      <c r="AE1002" s="181" t="s">
        <v>71</v>
      </c>
      <c r="AF1002" s="184">
        <v>42646</v>
      </c>
      <c r="AG1002" s="184">
        <v>42646</v>
      </c>
      <c r="AH1002" s="149" t="s">
        <v>57</v>
      </c>
      <c r="AI1002" s="149" t="s">
        <v>72</v>
      </c>
      <c r="AJ1002" s="149" t="s">
        <v>73</v>
      </c>
      <c r="AK1002" s="149" t="s">
        <v>72</v>
      </c>
      <c r="AL1002" s="149" t="s">
        <v>72</v>
      </c>
      <c r="AM1002" s="149" t="s">
        <v>72</v>
      </c>
      <c r="AN1002" s="149" t="s">
        <v>72</v>
      </c>
      <c r="AO1002" s="149" t="s">
        <v>74</v>
      </c>
      <c r="AP1002" s="149" t="s">
        <v>74</v>
      </c>
      <c r="AQ1002" s="149" t="s">
        <v>74</v>
      </c>
      <c r="AR1002" s="149" t="s">
        <v>74</v>
      </c>
      <c r="AS1002" s="149" t="s">
        <v>74</v>
      </c>
      <c r="AT1002" s="149" t="s">
        <v>74</v>
      </c>
      <c r="AU1002" s="149" t="s">
        <v>74</v>
      </c>
      <c r="AV1002" s="149" t="s">
        <v>74</v>
      </c>
      <c r="AW1002" s="149" t="s">
        <v>74</v>
      </c>
    </row>
    <row r="1003" spans="1:49" ht="36" customHeight="1" x14ac:dyDescent="0.25">
      <c r="A1003" s="150"/>
      <c r="B1003" s="150"/>
      <c r="C1003" s="150"/>
      <c r="D1003" s="150"/>
      <c r="E1003" s="150"/>
      <c r="F1003" s="150"/>
      <c r="G1003" s="150"/>
      <c r="H1003" s="150"/>
      <c r="I1003" s="150"/>
      <c r="J1003" s="150"/>
      <c r="K1003" s="171"/>
      <c r="L1003" s="171"/>
      <c r="M1003" s="96" t="s">
        <v>75</v>
      </c>
      <c r="N1003" s="96" t="s">
        <v>77</v>
      </c>
      <c r="O1003" s="96" t="s">
        <v>77</v>
      </c>
      <c r="P1003" s="10" t="s">
        <v>64</v>
      </c>
      <c r="Q1003" s="96" t="s">
        <v>77</v>
      </c>
      <c r="R1003" s="96" t="s">
        <v>77</v>
      </c>
      <c r="S1003" s="96" t="s">
        <v>77</v>
      </c>
      <c r="T1003" s="96" t="s">
        <v>77</v>
      </c>
      <c r="U1003" s="10" t="s">
        <v>64</v>
      </c>
      <c r="V1003" s="173"/>
      <c r="W1003" s="176"/>
      <c r="X1003" s="179"/>
      <c r="Y1003" s="179"/>
      <c r="Z1003" s="182"/>
      <c r="AA1003" s="182"/>
      <c r="AB1003" s="182"/>
      <c r="AC1003" s="182"/>
      <c r="AD1003" s="182"/>
      <c r="AE1003" s="182"/>
      <c r="AF1003" s="185"/>
      <c r="AG1003" s="185"/>
      <c r="AH1003" s="150"/>
      <c r="AI1003" s="150"/>
      <c r="AJ1003" s="150"/>
      <c r="AK1003" s="150"/>
      <c r="AL1003" s="150"/>
      <c r="AM1003" s="150"/>
      <c r="AN1003" s="150"/>
      <c r="AO1003" s="150"/>
      <c r="AP1003" s="150"/>
      <c r="AQ1003" s="150"/>
      <c r="AR1003" s="150"/>
      <c r="AS1003" s="150"/>
      <c r="AT1003" s="150"/>
      <c r="AU1003" s="150"/>
      <c r="AV1003" s="150"/>
      <c r="AW1003" s="150"/>
    </row>
    <row r="1004" spans="1:49" ht="36" customHeight="1" x14ac:dyDescent="0.25">
      <c r="A1004" s="150"/>
      <c r="B1004" s="150"/>
      <c r="C1004" s="150"/>
      <c r="D1004" s="150"/>
      <c r="E1004" s="150"/>
      <c r="F1004" s="150"/>
      <c r="G1004" s="150"/>
      <c r="H1004" s="150"/>
      <c r="I1004" s="150"/>
      <c r="J1004" s="150"/>
      <c r="K1004" s="171"/>
      <c r="L1004" s="171"/>
      <c r="M1004" s="96" t="s">
        <v>75</v>
      </c>
      <c r="N1004" s="96" t="s">
        <v>77</v>
      </c>
      <c r="O1004" s="96" t="s">
        <v>77</v>
      </c>
      <c r="P1004" s="10" t="s">
        <v>64</v>
      </c>
      <c r="Q1004" s="96" t="s">
        <v>77</v>
      </c>
      <c r="R1004" s="96" t="s">
        <v>77</v>
      </c>
      <c r="S1004" s="96" t="s">
        <v>77</v>
      </c>
      <c r="T1004" s="96" t="s">
        <v>77</v>
      </c>
      <c r="U1004" s="10" t="s">
        <v>64</v>
      </c>
      <c r="V1004" s="173"/>
      <c r="W1004" s="176"/>
      <c r="X1004" s="179"/>
      <c r="Y1004" s="179"/>
      <c r="Z1004" s="182"/>
      <c r="AA1004" s="182"/>
      <c r="AB1004" s="182"/>
      <c r="AC1004" s="182"/>
      <c r="AD1004" s="182"/>
      <c r="AE1004" s="182"/>
      <c r="AF1004" s="185"/>
      <c r="AG1004" s="185"/>
      <c r="AH1004" s="150"/>
      <c r="AI1004" s="150"/>
      <c r="AJ1004" s="150"/>
      <c r="AK1004" s="150"/>
      <c r="AL1004" s="150"/>
      <c r="AM1004" s="150"/>
      <c r="AN1004" s="150"/>
      <c r="AO1004" s="150"/>
      <c r="AP1004" s="150"/>
      <c r="AQ1004" s="150"/>
      <c r="AR1004" s="150"/>
      <c r="AS1004" s="150"/>
      <c r="AT1004" s="150"/>
      <c r="AU1004" s="150"/>
      <c r="AV1004" s="150"/>
      <c r="AW1004" s="150"/>
    </row>
    <row r="1005" spans="1:49" ht="36" customHeight="1" x14ac:dyDescent="0.25">
      <c r="A1005" s="151"/>
      <c r="B1005" s="151"/>
      <c r="C1005" s="151"/>
      <c r="D1005" s="151"/>
      <c r="E1005" s="151"/>
      <c r="F1005" s="151"/>
      <c r="G1005" s="151"/>
      <c r="H1005" s="151"/>
      <c r="I1005" s="151"/>
      <c r="J1005" s="151"/>
      <c r="K1005" s="171"/>
      <c r="L1005" s="171"/>
      <c r="M1005" s="96" t="s">
        <v>75</v>
      </c>
      <c r="N1005" s="96" t="s">
        <v>77</v>
      </c>
      <c r="O1005" s="96" t="s">
        <v>77</v>
      </c>
      <c r="P1005" s="10" t="s">
        <v>64</v>
      </c>
      <c r="Q1005" s="96" t="s">
        <v>77</v>
      </c>
      <c r="R1005" s="96" t="s">
        <v>77</v>
      </c>
      <c r="S1005" s="96" t="s">
        <v>77</v>
      </c>
      <c r="T1005" s="96" t="s">
        <v>77</v>
      </c>
      <c r="U1005" s="10" t="s">
        <v>64</v>
      </c>
      <c r="V1005" s="174"/>
      <c r="W1005" s="177"/>
      <c r="X1005" s="180"/>
      <c r="Y1005" s="180"/>
      <c r="Z1005" s="183"/>
      <c r="AA1005" s="183"/>
      <c r="AB1005" s="183"/>
      <c r="AC1005" s="183"/>
      <c r="AD1005" s="183"/>
      <c r="AE1005" s="183"/>
      <c r="AF1005" s="186"/>
      <c r="AG1005" s="186"/>
      <c r="AH1005" s="151"/>
      <c r="AI1005" s="151"/>
      <c r="AJ1005" s="151"/>
      <c r="AK1005" s="151"/>
      <c r="AL1005" s="151"/>
      <c r="AM1005" s="151"/>
      <c r="AN1005" s="151"/>
      <c r="AO1005" s="151"/>
      <c r="AP1005" s="151"/>
      <c r="AQ1005" s="151"/>
      <c r="AR1005" s="151"/>
      <c r="AS1005" s="151"/>
      <c r="AT1005" s="151"/>
      <c r="AU1005" s="151"/>
      <c r="AV1005" s="151"/>
      <c r="AW1005" s="151"/>
    </row>
    <row r="1006" spans="1:49" ht="36" customHeight="1" x14ac:dyDescent="0.25">
      <c r="A1006" s="149" t="s">
        <v>53</v>
      </c>
      <c r="B1006" s="149" t="s">
        <v>747</v>
      </c>
      <c r="C1006" s="149">
        <v>2016</v>
      </c>
      <c r="D1006" s="149" t="s">
        <v>1140</v>
      </c>
      <c r="E1006" s="149">
        <v>474</v>
      </c>
      <c r="F1006" s="149" t="s">
        <v>56</v>
      </c>
      <c r="G1006" s="149" t="s">
        <v>57</v>
      </c>
      <c r="H1006" s="149" t="s">
        <v>58</v>
      </c>
      <c r="I1006" s="149" t="s">
        <v>58</v>
      </c>
      <c r="J1006" s="149" t="s">
        <v>783</v>
      </c>
      <c r="K1006" s="171" t="s">
        <v>93</v>
      </c>
      <c r="L1006" s="171" t="s">
        <v>93</v>
      </c>
      <c r="M1006" s="96" t="s">
        <v>1144</v>
      </c>
      <c r="N1006" s="96" t="s">
        <v>1145</v>
      </c>
      <c r="O1006" s="96" t="s">
        <v>1146</v>
      </c>
      <c r="P1006" s="10" t="s">
        <v>64</v>
      </c>
      <c r="Q1006" s="12">
        <v>6612</v>
      </c>
      <c r="R1006" s="96" t="s">
        <v>1144</v>
      </c>
      <c r="S1006" s="96" t="s">
        <v>1145</v>
      </c>
      <c r="T1006" s="96" t="s">
        <v>1146</v>
      </c>
      <c r="U1006" s="10" t="s">
        <v>64</v>
      </c>
      <c r="V1006" s="172" t="s">
        <v>1147</v>
      </c>
      <c r="W1006" s="175">
        <v>42646</v>
      </c>
      <c r="X1006" s="178">
        <v>5700</v>
      </c>
      <c r="Y1006" s="178">
        <v>6612</v>
      </c>
      <c r="Z1006" s="181" t="s">
        <v>67</v>
      </c>
      <c r="AA1006" s="181" t="s">
        <v>68</v>
      </c>
      <c r="AB1006" s="181" t="s">
        <v>69</v>
      </c>
      <c r="AC1006" s="181" t="s">
        <v>70</v>
      </c>
      <c r="AD1006" s="181" t="s">
        <v>783</v>
      </c>
      <c r="AE1006" s="181" t="s">
        <v>71</v>
      </c>
      <c r="AF1006" s="184">
        <v>42646</v>
      </c>
      <c r="AG1006" s="184">
        <v>42653</v>
      </c>
      <c r="AH1006" s="149" t="s">
        <v>57</v>
      </c>
      <c r="AI1006" s="149" t="s">
        <v>72</v>
      </c>
      <c r="AJ1006" s="149" t="s">
        <v>73</v>
      </c>
      <c r="AK1006" s="149" t="s">
        <v>72</v>
      </c>
      <c r="AL1006" s="149" t="s">
        <v>72</v>
      </c>
      <c r="AM1006" s="149" t="s">
        <v>72</v>
      </c>
      <c r="AN1006" s="149" t="s">
        <v>72</v>
      </c>
      <c r="AO1006" s="149" t="s">
        <v>74</v>
      </c>
      <c r="AP1006" s="149" t="s">
        <v>74</v>
      </c>
      <c r="AQ1006" s="149" t="s">
        <v>74</v>
      </c>
      <c r="AR1006" s="149" t="s">
        <v>74</v>
      </c>
      <c r="AS1006" s="149" t="s">
        <v>74</v>
      </c>
      <c r="AT1006" s="149" t="s">
        <v>74</v>
      </c>
      <c r="AU1006" s="149" t="s">
        <v>74</v>
      </c>
      <c r="AV1006" s="149" t="s">
        <v>74</v>
      </c>
      <c r="AW1006" s="149" t="s">
        <v>74</v>
      </c>
    </row>
    <row r="1007" spans="1:49" ht="36" customHeight="1" x14ac:dyDescent="0.25">
      <c r="A1007" s="150"/>
      <c r="B1007" s="150"/>
      <c r="C1007" s="150"/>
      <c r="D1007" s="150"/>
      <c r="E1007" s="150"/>
      <c r="F1007" s="150"/>
      <c r="G1007" s="150"/>
      <c r="H1007" s="150"/>
      <c r="I1007" s="150"/>
      <c r="J1007" s="150"/>
      <c r="K1007" s="171"/>
      <c r="L1007" s="171"/>
      <c r="M1007" s="96" t="s">
        <v>75</v>
      </c>
      <c r="N1007" s="96" t="s">
        <v>77</v>
      </c>
      <c r="O1007" s="96" t="s">
        <v>77</v>
      </c>
      <c r="P1007" s="10" t="s">
        <v>64</v>
      </c>
      <c r="Q1007" s="96" t="s">
        <v>77</v>
      </c>
      <c r="R1007" s="96" t="s">
        <v>77</v>
      </c>
      <c r="S1007" s="96" t="s">
        <v>77</v>
      </c>
      <c r="T1007" s="96" t="s">
        <v>77</v>
      </c>
      <c r="U1007" s="10" t="s">
        <v>64</v>
      </c>
      <c r="V1007" s="173"/>
      <c r="W1007" s="176"/>
      <c r="X1007" s="179"/>
      <c r="Y1007" s="179"/>
      <c r="Z1007" s="182"/>
      <c r="AA1007" s="182"/>
      <c r="AB1007" s="182"/>
      <c r="AC1007" s="182"/>
      <c r="AD1007" s="182"/>
      <c r="AE1007" s="182"/>
      <c r="AF1007" s="185"/>
      <c r="AG1007" s="185"/>
      <c r="AH1007" s="150"/>
      <c r="AI1007" s="150"/>
      <c r="AJ1007" s="150"/>
      <c r="AK1007" s="150"/>
      <c r="AL1007" s="150"/>
      <c r="AM1007" s="150"/>
      <c r="AN1007" s="150"/>
      <c r="AO1007" s="150"/>
      <c r="AP1007" s="150"/>
      <c r="AQ1007" s="150"/>
      <c r="AR1007" s="150"/>
      <c r="AS1007" s="150"/>
      <c r="AT1007" s="150"/>
      <c r="AU1007" s="150"/>
      <c r="AV1007" s="150"/>
      <c r="AW1007" s="150"/>
    </row>
    <row r="1008" spans="1:49" ht="36" customHeight="1" x14ac:dyDescent="0.25">
      <c r="A1008" s="150"/>
      <c r="B1008" s="150"/>
      <c r="C1008" s="150"/>
      <c r="D1008" s="150"/>
      <c r="E1008" s="150"/>
      <c r="F1008" s="150"/>
      <c r="G1008" s="150"/>
      <c r="H1008" s="150"/>
      <c r="I1008" s="150"/>
      <c r="J1008" s="150"/>
      <c r="K1008" s="171"/>
      <c r="L1008" s="171"/>
      <c r="M1008" s="96" t="s">
        <v>75</v>
      </c>
      <c r="N1008" s="96" t="s">
        <v>77</v>
      </c>
      <c r="O1008" s="96" t="s">
        <v>77</v>
      </c>
      <c r="P1008" s="10" t="s">
        <v>64</v>
      </c>
      <c r="Q1008" s="96" t="s">
        <v>77</v>
      </c>
      <c r="R1008" s="96" t="s">
        <v>77</v>
      </c>
      <c r="S1008" s="96" t="s">
        <v>77</v>
      </c>
      <c r="T1008" s="96" t="s">
        <v>77</v>
      </c>
      <c r="U1008" s="10" t="s">
        <v>64</v>
      </c>
      <c r="V1008" s="173"/>
      <c r="W1008" s="176"/>
      <c r="X1008" s="179"/>
      <c r="Y1008" s="179"/>
      <c r="Z1008" s="182"/>
      <c r="AA1008" s="182"/>
      <c r="AB1008" s="182"/>
      <c r="AC1008" s="182"/>
      <c r="AD1008" s="182"/>
      <c r="AE1008" s="182"/>
      <c r="AF1008" s="185"/>
      <c r="AG1008" s="185"/>
      <c r="AH1008" s="150"/>
      <c r="AI1008" s="150"/>
      <c r="AJ1008" s="150"/>
      <c r="AK1008" s="150"/>
      <c r="AL1008" s="150"/>
      <c r="AM1008" s="150"/>
      <c r="AN1008" s="150"/>
      <c r="AO1008" s="150"/>
      <c r="AP1008" s="150"/>
      <c r="AQ1008" s="150"/>
      <c r="AR1008" s="150"/>
      <c r="AS1008" s="150"/>
      <c r="AT1008" s="150"/>
      <c r="AU1008" s="150"/>
      <c r="AV1008" s="150"/>
      <c r="AW1008" s="150"/>
    </row>
    <row r="1009" spans="1:49" ht="36" customHeight="1" x14ac:dyDescent="0.25">
      <c r="A1009" s="151"/>
      <c r="B1009" s="151"/>
      <c r="C1009" s="151"/>
      <c r="D1009" s="151"/>
      <c r="E1009" s="151"/>
      <c r="F1009" s="151"/>
      <c r="G1009" s="151"/>
      <c r="H1009" s="151"/>
      <c r="I1009" s="151"/>
      <c r="J1009" s="151"/>
      <c r="K1009" s="171"/>
      <c r="L1009" s="171"/>
      <c r="M1009" s="96" t="s">
        <v>75</v>
      </c>
      <c r="N1009" s="96" t="s">
        <v>77</v>
      </c>
      <c r="O1009" s="96" t="s">
        <v>77</v>
      </c>
      <c r="P1009" s="10" t="s">
        <v>64</v>
      </c>
      <c r="Q1009" s="96" t="s">
        <v>77</v>
      </c>
      <c r="R1009" s="96" t="s">
        <v>77</v>
      </c>
      <c r="S1009" s="96" t="s">
        <v>77</v>
      </c>
      <c r="T1009" s="96" t="s">
        <v>77</v>
      </c>
      <c r="U1009" s="10" t="s">
        <v>64</v>
      </c>
      <c r="V1009" s="174"/>
      <c r="W1009" s="177"/>
      <c r="X1009" s="180"/>
      <c r="Y1009" s="180"/>
      <c r="Z1009" s="183"/>
      <c r="AA1009" s="183"/>
      <c r="AB1009" s="183"/>
      <c r="AC1009" s="183"/>
      <c r="AD1009" s="183"/>
      <c r="AE1009" s="183"/>
      <c r="AF1009" s="186"/>
      <c r="AG1009" s="186"/>
      <c r="AH1009" s="151"/>
      <c r="AI1009" s="151"/>
      <c r="AJ1009" s="151"/>
      <c r="AK1009" s="151"/>
      <c r="AL1009" s="151"/>
      <c r="AM1009" s="151"/>
      <c r="AN1009" s="151"/>
      <c r="AO1009" s="151"/>
      <c r="AP1009" s="151"/>
      <c r="AQ1009" s="151"/>
      <c r="AR1009" s="151"/>
      <c r="AS1009" s="151"/>
      <c r="AT1009" s="151"/>
      <c r="AU1009" s="151"/>
      <c r="AV1009" s="151"/>
      <c r="AW1009" s="151"/>
    </row>
    <row r="1010" spans="1:49" ht="36" customHeight="1" x14ac:dyDescent="0.25">
      <c r="A1010" s="149" t="s">
        <v>53</v>
      </c>
      <c r="B1010" s="149" t="s">
        <v>747</v>
      </c>
      <c r="C1010" s="149">
        <v>2016</v>
      </c>
      <c r="D1010" s="149" t="s">
        <v>1140</v>
      </c>
      <c r="E1010" s="149">
        <v>468</v>
      </c>
      <c r="F1010" s="149" t="s">
        <v>56</v>
      </c>
      <c r="G1010" s="149" t="s">
        <v>57</v>
      </c>
      <c r="H1010" s="149" t="s">
        <v>58</v>
      </c>
      <c r="I1010" s="149" t="s">
        <v>58</v>
      </c>
      <c r="J1010" s="149" t="s">
        <v>59</v>
      </c>
      <c r="K1010" s="171" t="s">
        <v>60</v>
      </c>
      <c r="L1010" s="171" t="s">
        <v>60</v>
      </c>
      <c r="M1010" s="96" t="s">
        <v>61</v>
      </c>
      <c r="N1010" s="96" t="s">
        <v>62</v>
      </c>
      <c r="O1010" s="96" t="s">
        <v>63</v>
      </c>
      <c r="P1010" s="10" t="s">
        <v>64</v>
      </c>
      <c r="Q1010" s="12">
        <v>7192</v>
      </c>
      <c r="R1010" s="96" t="s">
        <v>61</v>
      </c>
      <c r="S1010" s="96" t="s">
        <v>62</v>
      </c>
      <c r="T1010" s="96" t="s">
        <v>63</v>
      </c>
      <c r="U1010" s="10" t="s">
        <v>64</v>
      </c>
      <c r="V1010" s="172" t="s">
        <v>1148</v>
      </c>
      <c r="W1010" s="175">
        <v>42647</v>
      </c>
      <c r="X1010" s="178">
        <v>6200</v>
      </c>
      <c r="Y1010" s="178">
        <v>7192</v>
      </c>
      <c r="Z1010" s="181" t="s">
        <v>67</v>
      </c>
      <c r="AA1010" s="181" t="s">
        <v>68</v>
      </c>
      <c r="AB1010" s="181" t="s">
        <v>69</v>
      </c>
      <c r="AC1010" s="181" t="s">
        <v>70</v>
      </c>
      <c r="AD1010" s="181" t="s">
        <v>59</v>
      </c>
      <c r="AE1010" s="181" t="s">
        <v>71</v>
      </c>
      <c r="AF1010" s="184">
        <v>42647</v>
      </c>
      <c r="AG1010" s="184">
        <v>42648</v>
      </c>
      <c r="AH1010" s="149" t="s">
        <v>57</v>
      </c>
      <c r="AI1010" s="149" t="s">
        <v>72</v>
      </c>
      <c r="AJ1010" s="149" t="s">
        <v>73</v>
      </c>
      <c r="AK1010" s="149" t="s">
        <v>72</v>
      </c>
      <c r="AL1010" s="149" t="s">
        <v>72</v>
      </c>
      <c r="AM1010" s="149" t="s">
        <v>72</v>
      </c>
      <c r="AN1010" s="149" t="s">
        <v>72</v>
      </c>
      <c r="AO1010" s="149" t="s">
        <v>74</v>
      </c>
      <c r="AP1010" s="149" t="s">
        <v>74</v>
      </c>
      <c r="AQ1010" s="149" t="s">
        <v>74</v>
      </c>
      <c r="AR1010" s="149" t="s">
        <v>74</v>
      </c>
      <c r="AS1010" s="149" t="s">
        <v>74</v>
      </c>
      <c r="AT1010" s="149" t="s">
        <v>74</v>
      </c>
      <c r="AU1010" s="149" t="s">
        <v>74</v>
      </c>
      <c r="AV1010" s="149" t="s">
        <v>74</v>
      </c>
      <c r="AW1010" s="149" t="s">
        <v>74</v>
      </c>
    </row>
    <row r="1011" spans="1:49" ht="36" customHeight="1" x14ac:dyDescent="0.25">
      <c r="A1011" s="150"/>
      <c r="B1011" s="150"/>
      <c r="C1011" s="150"/>
      <c r="D1011" s="150"/>
      <c r="E1011" s="150"/>
      <c r="F1011" s="150"/>
      <c r="G1011" s="150"/>
      <c r="H1011" s="150"/>
      <c r="I1011" s="150"/>
      <c r="J1011" s="150"/>
      <c r="K1011" s="171"/>
      <c r="L1011" s="171"/>
      <c r="M1011" s="96" t="s">
        <v>75</v>
      </c>
      <c r="N1011" s="96" t="s">
        <v>77</v>
      </c>
      <c r="O1011" s="96" t="s">
        <v>77</v>
      </c>
      <c r="P1011" s="10" t="s">
        <v>64</v>
      </c>
      <c r="Q1011" s="96" t="s">
        <v>77</v>
      </c>
      <c r="R1011" s="96" t="s">
        <v>77</v>
      </c>
      <c r="S1011" s="96" t="s">
        <v>77</v>
      </c>
      <c r="T1011" s="96" t="s">
        <v>77</v>
      </c>
      <c r="U1011" s="10" t="s">
        <v>64</v>
      </c>
      <c r="V1011" s="173"/>
      <c r="W1011" s="176"/>
      <c r="X1011" s="179"/>
      <c r="Y1011" s="179"/>
      <c r="Z1011" s="182"/>
      <c r="AA1011" s="182"/>
      <c r="AB1011" s="182"/>
      <c r="AC1011" s="182"/>
      <c r="AD1011" s="182"/>
      <c r="AE1011" s="182"/>
      <c r="AF1011" s="185"/>
      <c r="AG1011" s="185"/>
      <c r="AH1011" s="150"/>
      <c r="AI1011" s="150"/>
      <c r="AJ1011" s="150"/>
      <c r="AK1011" s="150"/>
      <c r="AL1011" s="150"/>
      <c r="AM1011" s="150"/>
      <c r="AN1011" s="150"/>
      <c r="AO1011" s="150"/>
      <c r="AP1011" s="150"/>
      <c r="AQ1011" s="150"/>
      <c r="AR1011" s="150"/>
      <c r="AS1011" s="150"/>
      <c r="AT1011" s="150"/>
      <c r="AU1011" s="150"/>
      <c r="AV1011" s="150"/>
      <c r="AW1011" s="150"/>
    </row>
    <row r="1012" spans="1:49" ht="36" customHeight="1" x14ac:dyDescent="0.25">
      <c r="A1012" s="150"/>
      <c r="B1012" s="150"/>
      <c r="C1012" s="150"/>
      <c r="D1012" s="150"/>
      <c r="E1012" s="150"/>
      <c r="F1012" s="150"/>
      <c r="G1012" s="150"/>
      <c r="H1012" s="150"/>
      <c r="I1012" s="150"/>
      <c r="J1012" s="150"/>
      <c r="K1012" s="171"/>
      <c r="L1012" s="171"/>
      <c r="M1012" s="96" t="s">
        <v>75</v>
      </c>
      <c r="N1012" s="96" t="s">
        <v>77</v>
      </c>
      <c r="O1012" s="96" t="s">
        <v>77</v>
      </c>
      <c r="P1012" s="10" t="s">
        <v>64</v>
      </c>
      <c r="Q1012" s="96" t="s">
        <v>77</v>
      </c>
      <c r="R1012" s="96" t="s">
        <v>77</v>
      </c>
      <c r="S1012" s="96" t="s">
        <v>77</v>
      </c>
      <c r="T1012" s="96" t="s">
        <v>77</v>
      </c>
      <c r="U1012" s="10" t="s">
        <v>64</v>
      </c>
      <c r="V1012" s="173"/>
      <c r="W1012" s="176"/>
      <c r="X1012" s="179"/>
      <c r="Y1012" s="179"/>
      <c r="Z1012" s="182"/>
      <c r="AA1012" s="182"/>
      <c r="AB1012" s="182"/>
      <c r="AC1012" s="182"/>
      <c r="AD1012" s="182"/>
      <c r="AE1012" s="182"/>
      <c r="AF1012" s="185"/>
      <c r="AG1012" s="185"/>
      <c r="AH1012" s="150"/>
      <c r="AI1012" s="150"/>
      <c r="AJ1012" s="150"/>
      <c r="AK1012" s="150"/>
      <c r="AL1012" s="150"/>
      <c r="AM1012" s="150"/>
      <c r="AN1012" s="150"/>
      <c r="AO1012" s="150"/>
      <c r="AP1012" s="150"/>
      <c r="AQ1012" s="150"/>
      <c r="AR1012" s="150"/>
      <c r="AS1012" s="150"/>
      <c r="AT1012" s="150"/>
      <c r="AU1012" s="150"/>
      <c r="AV1012" s="150"/>
      <c r="AW1012" s="150"/>
    </row>
    <row r="1013" spans="1:49" ht="36" customHeight="1" x14ac:dyDescent="0.25">
      <c r="A1013" s="151"/>
      <c r="B1013" s="151"/>
      <c r="C1013" s="151"/>
      <c r="D1013" s="151"/>
      <c r="E1013" s="151"/>
      <c r="F1013" s="151"/>
      <c r="G1013" s="151"/>
      <c r="H1013" s="151"/>
      <c r="I1013" s="151"/>
      <c r="J1013" s="151"/>
      <c r="K1013" s="171"/>
      <c r="L1013" s="171"/>
      <c r="M1013" s="96" t="s">
        <v>75</v>
      </c>
      <c r="N1013" s="96" t="s">
        <v>77</v>
      </c>
      <c r="O1013" s="96" t="s">
        <v>77</v>
      </c>
      <c r="P1013" s="10" t="s">
        <v>64</v>
      </c>
      <c r="Q1013" s="96" t="s">
        <v>77</v>
      </c>
      <c r="R1013" s="96" t="s">
        <v>77</v>
      </c>
      <c r="S1013" s="96" t="s">
        <v>77</v>
      </c>
      <c r="T1013" s="96" t="s">
        <v>77</v>
      </c>
      <c r="U1013" s="10" t="s">
        <v>64</v>
      </c>
      <c r="V1013" s="174"/>
      <c r="W1013" s="177"/>
      <c r="X1013" s="180"/>
      <c r="Y1013" s="180"/>
      <c r="Z1013" s="183"/>
      <c r="AA1013" s="183"/>
      <c r="AB1013" s="183"/>
      <c r="AC1013" s="183"/>
      <c r="AD1013" s="183"/>
      <c r="AE1013" s="183"/>
      <c r="AF1013" s="186"/>
      <c r="AG1013" s="186"/>
      <c r="AH1013" s="151"/>
      <c r="AI1013" s="151"/>
      <c r="AJ1013" s="151"/>
      <c r="AK1013" s="151"/>
      <c r="AL1013" s="151"/>
      <c r="AM1013" s="151"/>
      <c r="AN1013" s="151"/>
      <c r="AO1013" s="151"/>
      <c r="AP1013" s="151"/>
      <c r="AQ1013" s="151"/>
      <c r="AR1013" s="151"/>
      <c r="AS1013" s="151"/>
      <c r="AT1013" s="151"/>
      <c r="AU1013" s="151"/>
      <c r="AV1013" s="151"/>
      <c r="AW1013" s="151"/>
    </row>
    <row r="1014" spans="1:49" ht="36" customHeight="1" x14ac:dyDescent="0.25">
      <c r="A1014" s="149" t="s">
        <v>53</v>
      </c>
      <c r="B1014" s="149" t="s">
        <v>676</v>
      </c>
      <c r="C1014" s="149">
        <v>2016</v>
      </c>
      <c r="D1014" s="149" t="s">
        <v>1140</v>
      </c>
      <c r="E1014" s="149">
        <v>415</v>
      </c>
      <c r="F1014" s="149" t="s">
        <v>56</v>
      </c>
      <c r="G1014" s="149" t="s">
        <v>57</v>
      </c>
      <c r="H1014" s="149" t="s">
        <v>58</v>
      </c>
      <c r="I1014" s="149" t="s">
        <v>58</v>
      </c>
      <c r="J1014" s="149" t="s">
        <v>125</v>
      </c>
      <c r="K1014" s="171" t="s">
        <v>312</v>
      </c>
      <c r="L1014" s="171" t="s">
        <v>312</v>
      </c>
      <c r="M1014" s="96" t="s">
        <v>75</v>
      </c>
      <c r="N1014" s="96" t="s">
        <v>77</v>
      </c>
      <c r="O1014" s="96" t="s">
        <v>77</v>
      </c>
      <c r="P1014" s="92" t="s">
        <v>276</v>
      </c>
      <c r="Q1014" s="12">
        <v>360623.7</v>
      </c>
      <c r="R1014" s="96" t="s">
        <v>77</v>
      </c>
      <c r="S1014" s="96" t="s">
        <v>77</v>
      </c>
      <c r="T1014" s="96" t="s">
        <v>77</v>
      </c>
      <c r="U1014" s="92" t="s">
        <v>276</v>
      </c>
      <c r="V1014" s="172" t="s">
        <v>1149</v>
      </c>
      <c r="W1014" s="175">
        <v>42647</v>
      </c>
      <c r="X1014" s="178">
        <v>310882.5</v>
      </c>
      <c r="Y1014" s="178">
        <v>360623.7</v>
      </c>
      <c r="Z1014" s="181" t="s">
        <v>67</v>
      </c>
      <c r="AA1014" s="181" t="s">
        <v>68</v>
      </c>
      <c r="AB1014" s="181" t="s">
        <v>69</v>
      </c>
      <c r="AC1014" s="181" t="s">
        <v>70</v>
      </c>
      <c r="AD1014" s="181" t="s">
        <v>125</v>
      </c>
      <c r="AE1014" s="181" t="s">
        <v>71</v>
      </c>
      <c r="AF1014" s="184">
        <v>42647</v>
      </c>
      <c r="AG1014" s="184">
        <v>42653</v>
      </c>
      <c r="AH1014" s="149" t="s">
        <v>57</v>
      </c>
      <c r="AI1014" s="149" t="s">
        <v>72</v>
      </c>
      <c r="AJ1014" s="149" t="s">
        <v>73</v>
      </c>
      <c r="AK1014" s="149" t="s">
        <v>72</v>
      </c>
      <c r="AL1014" s="149" t="s">
        <v>72</v>
      </c>
      <c r="AM1014" s="149" t="s">
        <v>72</v>
      </c>
      <c r="AN1014" s="149" t="s">
        <v>72</v>
      </c>
      <c r="AO1014" s="149" t="s">
        <v>74</v>
      </c>
      <c r="AP1014" s="149" t="s">
        <v>74</v>
      </c>
      <c r="AQ1014" s="149" t="s">
        <v>74</v>
      </c>
      <c r="AR1014" s="149" t="s">
        <v>74</v>
      </c>
      <c r="AS1014" s="149" t="s">
        <v>74</v>
      </c>
      <c r="AT1014" s="149" t="s">
        <v>74</v>
      </c>
      <c r="AU1014" s="149" t="s">
        <v>74</v>
      </c>
      <c r="AV1014" s="149" t="s">
        <v>74</v>
      </c>
      <c r="AW1014" s="149" t="s">
        <v>74</v>
      </c>
    </row>
    <row r="1015" spans="1:49" ht="36" customHeight="1" x14ac:dyDescent="0.25">
      <c r="A1015" s="150"/>
      <c r="B1015" s="150"/>
      <c r="C1015" s="150"/>
      <c r="D1015" s="150"/>
      <c r="E1015" s="150"/>
      <c r="F1015" s="150"/>
      <c r="G1015" s="150"/>
      <c r="H1015" s="150"/>
      <c r="I1015" s="150"/>
      <c r="J1015" s="150"/>
      <c r="K1015" s="171"/>
      <c r="L1015" s="171"/>
      <c r="M1015" s="96" t="s">
        <v>75</v>
      </c>
      <c r="N1015" s="96" t="s">
        <v>77</v>
      </c>
      <c r="O1015" s="96" t="s">
        <v>77</v>
      </c>
      <c r="P1015" s="10" t="s">
        <v>121</v>
      </c>
      <c r="Q1015" s="12">
        <v>381282.72</v>
      </c>
      <c r="R1015" s="96" t="s">
        <v>77</v>
      </c>
      <c r="S1015" s="96" t="s">
        <v>77</v>
      </c>
      <c r="T1015" s="96" t="s">
        <v>77</v>
      </c>
      <c r="U1015" s="10" t="s">
        <v>64</v>
      </c>
      <c r="V1015" s="173"/>
      <c r="W1015" s="176"/>
      <c r="X1015" s="179"/>
      <c r="Y1015" s="179"/>
      <c r="Z1015" s="182"/>
      <c r="AA1015" s="182"/>
      <c r="AB1015" s="182"/>
      <c r="AC1015" s="182"/>
      <c r="AD1015" s="182"/>
      <c r="AE1015" s="182"/>
      <c r="AF1015" s="185"/>
      <c r="AG1015" s="185"/>
      <c r="AH1015" s="150"/>
      <c r="AI1015" s="150"/>
      <c r="AJ1015" s="150"/>
      <c r="AK1015" s="150"/>
      <c r="AL1015" s="150"/>
      <c r="AM1015" s="150"/>
      <c r="AN1015" s="150"/>
      <c r="AO1015" s="150"/>
      <c r="AP1015" s="150"/>
      <c r="AQ1015" s="150"/>
      <c r="AR1015" s="150"/>
      <c r="AS1015" s="150"/>
      <c r="AT1015" s="150"/>
      <c r="AU1015" s="150"/>
      <c r="AV1015" s="150"/>
      <c r="AW1015" s="150"/>
    </row>
    <row r="1016" spans="1:49" ht="36" customHeight="1" x14ac:dyDescent="0.25">
      <c r="A1016" s="150"/>
      <c r="B1016" s="150"/>
      <c r="C1016" s="150"/>
      <c r="D1016" s="150"/>
      <c r="E1016" s="150"/>
      <c r="F1016" s="150"/>
      <c r="G1016" s="150"/>
      <c r="H1016" s="150"/>
      <c r="I1016" s="150"/>
      <c r="J1016" s="150"/>
      <c r="K1016" s="171"/>
      <c r="L1016" s="171"/>
      <c r="M1016" s="96" t="s">
        <v>75</v>
      </c>
      <c r="N1016" s="96" t="s">
        <v>77</v>
      </c>
      <c r="O1016" s="96" t="s">
        <v>77</v>
      </c>
      <c r="P1016" s="10" t="s">
        <v>115</v>
      </c>
      <c r="Q1016" s="12">
        <v>367452.51</v>
      </c>
      <c r="R1016" s="96" t="s">
        <v>77</v>
      </c>
      <c r="S1016" s="96" t="s">
        <v>77</v>
      </c>
      <c r="T1016" s="96" t="s">
        <v>77</v>
      </c>
      <c r="U1016" s="10" t="s">
        <v>64</v>
      </c>
      <c r="V1016" s="173"/>
      <c r="W1016" s="176"/>
      <c r="X1016" s="179"/>
      <c r="Y1016" s="179"/>
      <c r="Z1016" s="182"/>
      <c r="AA1016" s="182"/>
      <c r="AB1016" s="182"/>
      <c r="AC1016" s="182"/>
      <c r="AD1016" s="182"/>
      <c r="AE1016" s="182"/>
      <c r="AF1016" s="185"/>
      <c r="AG1016" s="185"/>
      <c r="AH1016" s="150"/>
      <c r="AI1016" s="150"/>
      <c r="AJ1016" s="150"/>
      <c r="AK1016" s="150"/>
      <c r="AL1016" s="150"/>
      <c r="AM1016" s="150"/>
      <c r="AN1016" s="150"/>
      <c r="AO1016" s="150"/>
      <c r="AP1016" s="150"/>
      <c r="AQ1016" s="150"/>
      <c r="AR1016" s="150"/>
      <c r="AS1016" s="150"/>
      <c r="AT1016" s="150"/>
      <c r="AU1016" s="150"/>
      <c r="AV1016" s="150"/>
      <c r="AW1016" s="150"/>
    </row>
    <row r="1017" spans="1:49" ht="36" customHeight="1" x14ac:dyDescent="0.25">
      <c r="A1017" s="151"/>
      <c r="B1017" s="151"/>
      <c r="C1017" s="151"/>
      <c r="D1017" s="151"/>
      <c r="E1017" s="151"/>
      <c r="F1017" s="151"/>
      <c r="G1017" s="151"/>
      <c r="H1017" s="151"/>
      <c r="I1017" s="151"/>
      <c r="J1017" s="151"/>
      <c r="K1017" s="171"/>
      <c r="L1017" s="171"/>
      <c r="M1017" s="96" t="s">
        <v>75</v>
      </c>
      <c r="N1017" s="96" t="s">
        <v>77</v>
      </c>
      <c r="O1017" s="96" t="s">
        <v>77</v>
      </c>
      <c r="P1017" s="10" t="s">
        <v>64</v>
      </c>
      <c r="Q1017" s="96" t="s">
        <v>77</v>
      </c>
      <c r="R1017" s="96" t="s">
        <v>77</v>
      </c>
      <c r="S1017" s="96" t="s">
        <v>77</v>
      </c>
      <c r="T1017" s="96" t="s">
        <v>77</v>
      </c>
      <c r="U1017" s="10" t="s">
        <v>64</v>
      </c>
      <c r="V1017" s="174"/>
      <c r="W1017" s="177"/>
      <c r="X1017" s="180"/>
      <c r="Y1017" s="180"/>
      <c r="Z1017" s="183"/>
      <c r="AA1017" s="183"/>
      <c r="AB1017" s="183"/>
      <c r="AC1017" s="183"/>
      <c r="AD1017" s="183"/>
      <c r="AE1017" s="183"/>
      <c r="AF1017" s="186"/>
      <c r="AG1017" s="186"/>
      <c r="AH1017" s="151"/>
      <c r="AI1017" s="151"/>
      <c r="AJ1017" s="151"/>
      <c r="AK1017" s="151"/>
      <c r="AL1017" s="151"/>
      <c r="AM1017" s="151"/>
      <c r="AN1017" s="151"/>
      <c r="AO1017" s="151"/>
      <c r="AP1017" s="151"/>
      <c r="AQ1017" s="151"/>
      <c r="AR1017" s="151"/>
      <c r="AS1017" s="151"/>
      <c r="AT1017" s="151"/>
      <c r="AU1017" s="151"/>
      <c r="AV1017" s="151"/>
      <c r="AW1017" s="151"/>
    </row>
    <row r="1018" spans="1:49" ht="36" customHeight="1" x14ac:dyDescent="0.25">
      <c r="A1018" s="149" t="s">
        <v>53</v>
      </c>
      <c r="B1018" s="149" t="s">
        <v>676</v>
      </c>
      <c r="C1018" s="149">
        <v>2016</v>
      </c>
      <c r="D1018" s="149" t="s">
        <v>1140</v>
      </c>
      <c r="E1018" s="149">
        <v>473</v>
      </c>
      <c r="F1018" s="149" t="s">
        <v>56</v>
      </c>
      <c r="G1018" s="149" t="s">
        <v>57</v>
      </c>
      <c r="H1018" s="149" t="s">
        <v>58</v>
      </c>
      <c r="I1018" s="149" t="s">
        <v>58</v>
      </c>
      <c r="J1018" s="149" t="s">
        <v>92</v>
      </c>
      <c r="K1018" s="171" t="s">
        <v>93</v>
      </c>
      <c r="L1018" s="171" t="s">
        <v>93</v>
      </c>
      <c r="M1018" s="96" t="s">
        <v>75</v>
      </c>
      <c r="N1018" s="96" t="s">
        <v>77</v>
      </c>
      <c r="O1018" s="96" t="s">
        <v>77</v>
      </c>
      <c r="P1018" s="92" t="s">
        <v>94</v>
      </c>
      <c r="Q1018" s="12">
        <v>80040</v>
      </c>
      <c r="R1018" s="96" t="s">
        <v>77</v>
      </c>
      <c r="S1018" s="96" t="s">
        <v>77</v>
      </c>
      <c r="T1018" s="96" t="s">
        <v>77</v>
      </c>
      <c r="U1018" s="92" t="s">
        <v>94</v>
      </c>
      <c r="V1018" s="172" t="s">
        <v>1150</v>
      </c>
      <c r="W1018" s="175">
        <v>42650</v>
      </c>
      <c r="X1018" s="178">
        <v>69000</v>
      </c>
      <c r="Y1018" s="178">
        <v>80040</v>
      </c>
      <c r="Z1018" s="181" t="s">
        <v>67</v>
      </c>
      <c r="AA1018" s="181" t="s">
        <v>68</v>
      </c>
      <c r="AB1018" s="181" t="s">
        <v>69</v>
      </c>
      <c r="AC1018" s="181" t="s">
        <v>70</v>
      </c>
      <c r="AD1018" s="181" t="s">
        <v>92</v>
      </c>
      <c r="AE1018" s="181" t="s">
        <v>71</v>
      </c>
      <c r="AF1018" s="184">
        <v>42650</v>
      </c>
      <c r="AG1018" s="184">
        <v>42653</v>
      </c>
      <c r="AH1018" s="149" t="s">
        <v>57</v>
      </c>
      <c r="AI1018" s="149" t="s">
        <v>72</v>
      </c>
      <c r="AJ1018" s="149" t="s">
        <v>73</v>
      </c>
      <c r="AK1018" s="149" t="s">
        <v>72</v>
      </c>
      <c r="AL1018" s="149" t="s">
        <v>72</v>
      </c>
      <c r="AM1018" s="149" t="s">
        <v>72</v>
      </c>
      <c r="AN1018" s="149" t="s">
        <v>72</v>
      </c>
      <c r="AO1018" s="149" t="s">
        <v>74</v>
      </c>
      <c r="AP1018" s="149" t="s">
        <v>74</v>
      </c>
      <c r="AQ1018" s="149" t="s">
        <v>74</v>
      </c>
      <c r="AR1018" s="149" t="s">
        <v>74</v>
      </c>
      <c r="AS1018" s="149" t="s">
        <v>74</v>
      </c>
      <c r="AT1018" s="149" t="s">
        <v>74</v>
      </c>
      <c r="AU1018" s="149" t="s">
        <v>74</v>
      </c>
      <c r="AV1018" s="149" t="s">
        <v>74</v>
      </c>
      <c r="AW1018" s="149" t="s">
        <v>74</v>
      </c>
    </row>
    <row r="1019" spans="1:49" ht="36" customHeight="1" x14ac:dyDescent="0.25">
      <c r="A1019" s="150"/>
      <c r="B1019" s="150"/>
      <c r="C1019" s="150"/>
      <c r="D1019" s="150"/>
      <c r="E1019" s="150"/>
      <c r="F1019" s="150"/>
      <c r="G1019" s="150"/>
      <c r="H1019" s="150"/>
      <c r="I1019" s="150"/>
      <c r="J1019" s="150"/>
      <c r="K1019" s="171"/>
      <c r="L1019" s="171"/>
      <c r="M1019" s="96" t="s">
        <v>75</v>
      </c>
      <c r="N1019" s="96" t="s">
        <v>77</v>
      </c>
      <c r="O1019" s="96" t="s">
        <v>77</v>
      </c>
      <c r="P1019" s="10" t="s">
        <v>311</v>
      </c>
      <c r="Q1019" s="12">
        <v>89552</v>
      </c>
      <c r="R1019" s="96" t="s">
        <v>77</v>
      </c>
      <c r="S1019" s="96" t="s">
        <v>77</v>
      </c>
      <c r="T1019" s="96" t="s">
        <v>77</v>
      </c>
      <c r="U1019" s="10" t="s">
        <v>64</v>
      </c>
      <c r="V1019" s="173"/>
      <c r="W1019" s="176"/>
      <c r="X1019" s="179"/>
      <c r="Y1019" s="179"/>
      <c r="Z1019" s="182"/>
      <c r="AA1019" s="182"/>
      <c r="AB1019" s="182"/>
      <c r="AC1019" s="182"/>
      <c r="AD1019" s="182"/>
      <c r="AE1019" s="182"/>
      <c r="AF1019" s="185"/>
      <c r="AG1019" s="185"/>
      <c r="AH1019" s="150"/>
      <c r="AI1019" s="150"/>
      <c r="AJ1019" s="150"/>
      <c r="AK1019" s="150"/>
      <c r="AL1019" s="150"/>
      <c r="AM1019" s="150"/>
      <c r="AN1019" s="150"/>
      <c r="AO1019" s="150"/>
      <c r="AP1019" s="150"/>
      <c r="AQ1019" s="150"/>
      <c r="AR1019" s="150"/>
      <c r="AS1019" s="150"/>
      <c r="AT1019" s="150"/>
      <c r="AU1019" s="150"/>
      <c r="AV1019" s="150"/>
      <c r="AW1019" s="150"/>
    </row>
    <row r="1020" spans="1:49" ht="36" customHeight="1" x14ac:dyDescent="0.25">
      <c r="A1020" s="150"/>
      <c r="B1020" s="150"/>
      <c r="C1020" s="150"/>
      <c r="D1020" s="150"/>
      <c r="E1020" s="150"/>
      <c r="F1020" s="150"/>
      <c r="G1020" s="150"/>
      <c r="H1020" s="150"/>
      <c r="I1020" s="150"/>
      <c r="J1020" s="150"/>
      <c r="K1020" s="171"/>
      <c r="L1020" s="171"/>
      <c r="M1020" s="96" t="s">
        <v>75</v>
      </c>
      <c r="N1020" s="96" t="s">
        <v>77</v>
      </c>
      <c r="O1020" s="96" t="s">
        <v>77</v>
      </c>
      <c r="P1020" s="10" t="s">
        <v>310</v>
      </c>
      <c r="Q1020" s="12">
        <v>86420</v>
      </c>
      <c r="R1020" s="96" t="s">
        <v>77</v>
      </c>
      <c r="S1020" s="96" t="s">
        <v>77</v>
      </c>
      <c r="T1020" s="96" t="s">
        <v>77</v>
      </c>
      <c r="U1020" s="10" t="s">
        <v>64</v>
      </c>
      <c r="V1020" s="173"/>
      <c r="W1020" s="176"/>
      <c r="X1020" s="179"/>
      <c r="Y1020" s="179"/>
      <c r="Z1020" s="182"/>
      <c r="AA1020" s="182"/>
      <c r="AB1020" s="182"/>
      <c r="AC1020" s="182"/>
      <c r="AD1020" s="182"/>
      <c r="AE1020" s="182"/>
      <c r="AF1020" s="185"/>
      <c r="AG1020" s="185"/>
      <c r="AH1020" s="150"/>
      <c r="AI1020" s="150"/>
      <c r="AJ1020" s="150"/>
      <c r="AK1020" s="150"/>
      <c r="AL1020" s="150"/>
      <c r="AM1020" s="150"/>
      <c r="AN1020" s="150"/>
      <c r="AO1020" s="150"/>
      <c r="AP1020" s="150"/>
      <c r="AQ1020" s="150"/>
      <c r="AR1020" s="150"/>
      <c r="AS1020" s="150"/>
      <c r="AT1020" s="150"/>
      <c r="AU1020" s="150"/>
      <c r="AV1020" s="150"/>
      <c r="AW1020" s="150"/>
    </row>
    <row r="1021" spans="1:49" ht="36" customHeight="1" x14ac:dyDescent="0.25">
      <c r="A1021" s="151"/>
      <c r="B1021" s="151"/>
      <c r="C1021" s="151"/>
      <c r="D1021" s="151"/>
      <c r="E1021" s="151"/>
      <c r="F1021" s="151"/>
      <c r="G1021" s="151"/>
      <c r="H1021" s="151"/>
      <c r="I1021" s="151"/>
      <c r="J1021" s="151"/>
      <c r="K1021" s="171"/>
      <c r="L1021" s="171"/>
      <c r="M1021" s="96" t="s">
        <v>75</v>
      </c>
      <c r="N1021" s="96" t="s">
        <v>77</v>
      </c>
      <c r="O1021" s="96" t="s">
        <v>77</v>
      </c>
      <c r="P1021" s="10" t="s">
        <v>64</v>
      </c>
      <c r="Q1021" s="96" t="s">
        <v>77</v>
      </c>
      <c r="R1021" s="96" t="s">
        <v>77</v>
      </c>
      <c r="S1021" s="96" t="s">
        <v>77</v>
      </c>
      <c r="T1021" s="96" t="s">
        <v>77</v>
      </c>
      <c r="U1021" s="10" t="s">
        <v>64</v>
      </c>
      <c r="V1021" s="174"/>
      <c r="W1021" s="177"/>
      <c r="X1021" s="180"/>
      <c r="Y1021" s="180"/>
      <c r="Z1021" s="183"/>
      <c r="AA1021" s="183"/>
      <c r="AB1021" s="183"/>
      <c r="AC1021" s="183"/>
      <c r="AD1021" s="183"/>
      <c r="AE1021" s="183"/>
      <c r="AF1021" s="186"/>
      <c r="AG1021" s="186"/>
      <c r="AH1021" s="151"/>
      <c r="AI1021" s="151"/>
      <c r="AJ1021" s="151"/>
      <c r="AK1021" s="151"/>
      <c r="AL1021" s="151"/>
      <c r="AM1021" s="151"/>
      <c r="AN1021" s="151"/>
      <c r="AO1021" s="151"/>
      <c r="AP1021" s="151"/>
      <c r="AQ1021" s="151"/>
      <c r="AR1021" s="151"/>
      <c r="AS1021" s="151"/>
      <c r="AT1021" s="151"/>
      <c r="AU1021" s="151"/>
      <c r="AV1021" s="151"/>
      <c r="AW1021" s="151"/>
    </row>
    <row r="1022" spans="1:49" ht="36" customHeight="1" x14ac:dyDescent="0.25">
      <c r="A1022" s="149" t="s">
        <v>53</v>
      </c>
      <c r="B1022" s="149" t="s">
        <v>676</v>
      </c>
      <c r="C1022" s="149">
        <v>2016</v>
      </c>
      <c r="D1022" s="149" t="s">
        <v>1140</v>
      </c>
      <c r="E1022" s="149">
        <v>472</v>
      </c>
      <c r="F1022" s="149" t="s">
        <v>56</v>
      </c>
      <c r="G1022" s="149" t="s">
        <v>57</v>
      </c>
      <c r="H1022" s="149" t="s">
        <v>58</v>
      </c>
      <c r="I1022" s="149" t="s">
        <v>58</v>
      </c>
      <c r="J1022" s="149" t="s">
        <v>147</v>
      </c>
      <c r="K1022" s="171" t="s">
        <v>60</v>
      </c>
      <c r="L1022" s="171" t="s">
        <v>60</v>
      </c>
      <c r="M1022" s="96" t="s">
        <v>75</v>
      </c>
      <c r="N1022" s="96" t="s">
        <v>77</v>
      </c>
      <c r="O1022" s="96" t="s">
        <v>77</v>
      </c>
      <c r="P1022" s="92" t="s">
        <v>148</v>
      </c>
      <c r="Q1022" s="12">
        <v>48000</v>
      </c>
      <c r="R1022" s="96" t="s">
        <v>77</v>
      </c>
      <c r="S1022" s="96" t="s">
        <v>77</v>
      </c>
      <c r="T1022" s="96" t="s">
        <v>77</v>
      </c>
      <c r="U1022" s="92" t="s">
        <v>148</v>
      </c>
      <c r="V1022" s="172" t="s">
        <v>1151</v>
      </c>
      <c r="W1022" s="175">
        <v>42650</v>
      </c>
      <c r="X1022" s="178">
        <v>48000</v>
      </c>
      <c r="Y1022" s="178">
        <v>48000</v>
      </c>
      <c r="Z1022" s="181" t="s">
        <v>67</v>
      </c>
      <c r="AA1022" s="181" t="s">
        <v>68</v>
      </c>
      <c r="AB1022" s="181" t="s">
        <v>69</v>
      </c>
      <c r="AC1022" s="181" t="s">
        <v>70</v>
      </c>
      <c r="AD1022" s="181" t="s">
        <v>147</v>
      </c>
      <c r="AE1022" s="181" t="s">
        <v>71</v>
      </c>
      <c r="AF1022" s="184">
        <v>42650</v>
      </c>
      <c r="AG1022" s="184">
        <v>42653</v>
      </c>
      <c r="AH1022" s="149" t="s">
        <v>57</v>
      </c>
      <c r="AI1022" s="149" t="s">
        <v>72</v>
      </c>
      <c r="AJ1022" s="149" t="s">
        <v>73</v>
      </c>
      <c r="AK1022" s="149" t="s">
        <v>72</v>
      </c>
      <c r="AL1022" s="149" t="s">
        <v>72</v>
      </c>
      <c r="AM1022" s="149" t="s">
        <v>72</v>
      </c>
      <c r="AN1022" s="149" t="s">
        <v>72</v>
      </c>
      <c r="AO1022" s="149" t="s">
        <v>74</v>
      </c>
      <c r="AP1022" s="149" t="s">
        <v>74</v>
      </c>
      <c r="AQ1022" s="149" t="s">
        <v>74</v>
      </c>
      <c r="AR1022" s="149" t="s">
        <v>74</v>
      </c>
      <c r="AS1022" s="149" t="s">
        <v>74</v>
      </c>
      <c r="AT1022" s="149" t="s">
        <v>74</v>
      </c>
      <c r="AU1022" s="149" t="s">
        <v>74</v>
      </c>
      <c r="AV1022" s="149" t="s">
        <v>74</v>
      </c>
      <c r="AW1022" s="149" t="s">
        <v>74</v>
      </c>
    </row>
    <row r="1023" spans="1:49" ht="36" customHeight="1" x14ac:dyDescent="0.25">
      <c r="A1023" s="150"/>
      <c r="B1023" s="150"/>
      <c r="C1023" s="150"/>
      <c r="D1023" s="150"/>
      <c r="E1023" s="150"/>
      <c r="F1023" s="150"/>
      <c r="G1023" s="150"/>
      <c r="H1023" s="150"/>
      <c r="I1023" s="150"/>
      <c r="J1023" s="150"/>
      <c r="K1023" s="171"/>
      <c r="L1023" s="171"/>
      <c r="M1023" s="96" t="s">
        <v>87</v>
      </c>
      <c r="N1023" s="96" t="s">
        <v>321</v>
      </c>
      <c r="O1023" s="96" t="s">
        <v>89</v>
      </c>
      <c r="P1023" s="10" t="s">
        <v>64</v>
      </c>
      <c r="Q1023" s="12">
        <v>50400</v>
      </c>
      <c r="R1023" s="96" t="s">
        <v>77</v>
      </c>
      <c r="S1023" s="96" t="s">
        <v>77</v>
      </c>
      <c r="T1023" s="96" t="s">
        <v>77</v>
      </c>
      <c r="U1023" s="10" t="s">
        <v>64</v>
      </c>
      <c r="V1023" s="173"/>
      <c r="W1023" s="176"/>
      <c r="X1023" s="179"/>
      <c r="Y1023" s="179"/>
      <c r="Z1023" s="182"/>
      <c r="AA1023" s="182"/>
      <c r="AB1023" s="182"/>
      <c r="AC1023" s="182"/>
      <c r="AD1023" s="182"/>
      <c r="AE1023" s="182"/>
      <c r="AF1023" s="185"/>
      <c r="AG1023" s="185"/>
      <c r="AH1023" s="150"/>
      <c r="AI1023" s="150"/>
      <c r="AJ1023" s="150"/>
      <c r="AK1023" s="150"/>
      <c r="AL1023" s="150"/>
      <c r="AM1023" s="150"/>
      <c r="AN1023" s="150"/>
      <c r="AO1023" s="150"/>
      <c r="AP1023" s="150"/>
      <c r="AQ1023" s="150"/>
      <c r="AR1023" s="150"/>
      <c r="AS1023" s="150"/>
      <c r="AT1023" s="150"/>
      <c r="AU1023" s="150"/>
      <c r="AV1023" s="150"/>
      <c r="AW1023" s="150"/>
    </row>
    <row r="1024" spans="1:49" ht="36" customHeight="1" x14ac:dyDescent="0.25">
      <c r="A1024" s="150"/>
      <c r="B1024" s="150"/>
      <c r="C1024" s="150"/>
      <c r="D1024" s="150"/>
      <c r="E1024" s="150"/>
      <c r="F1024" s="150"/>
      <c r="G1024" s="150"/>
      <c r="H1024" s="150"/>
      <c r="I1024" s="150"/>
      <c r="J1024" s="150"/>
      <c r="K1024" s="171"/>
      <c r="L1024" s="171"/>
      <c r="M1024" s="96" t="s">
        <v>75</v>
      </c>
      <c r="N1024" s="96" t="s">
        <v>77</v>
      </c>
      <c r="O1024" s="96" t="s">
        <v>77</v>
      </c>
      <c r="P1024" s="10" t="s">
        <v>79</v>
      </c>
      <c r="Q1024" s="12">
        <v>52500</v>
      </c>
      <c r="R1024" s="96" t="s">
        <v>77</v>
      </c>
      <c r="S1024" s="96" t="s">
        <v>77</v>
      </c>
      <c r="T1024" s="96" t="s">
        <v>77</v>
      </c>
      <c r="U1024" s="10" t="s">
        <v>64</v>
      </c>
      <c r="V1024" s="173"/>
      <c r="W1024" s="176"/>
      <c r="X1024" s="179"/>
      <c r="Y1024" s="179"/>
      <c r="Z1024" s="182"/>
      <c r="AA1024" s="182"/>
      <c r="AB1024" s="182"/>
      <c r="AC1024" s="182"/>
      <c r="AD1024" s="182"/>
      <c r="AE1024" s="182"/>
      <c r="AF1024" s="185"/>
      <c r="AG1024" s="185"/>
      <c r="AH1024" s="150"/>
      <c r="AI1024" s="150"/>
      <c r="AJ1024" s="150"/>
      <c r="AK1024" s="150"/>
      <c r="AL1024" s="150"/>
      <c r="AM1024" s="150"/>
      <c r="AN1024" s="150"/>
      <c r="AO1024" s="150"/>
      <c r="AP1024" s="150"/>
      <c r="AQ1024" s="150"/>
      <c r="AR1024" s="150"/>
      <c r="AS1024" s="150"/>
      <c r="AT1024" s="150"/>
      <c r="AU1024" s="150"/>
      <c r="AV1024" s="150"/>
      <c r="AW1024" s="150"/>
    </row>
    <row r="1025" spans="1:49" ht="36" customHeight="1" x14ac:dyDescent="0.25">
      <c r="A1025" s="151"/>
      <c r="B1025" s="151"/>
      <c r="C1025" s="151"/>
      <c r="D1025" s="151"/>
      <c r="E1025" s="151"/>
      <c r="F1025" s="151"/>
      <c r="G1025" s="151"/>
      <c r="H1025" s="151"/>
      <c r="I1025" s="151"/>
      <c r="J1025" s="151"/>
      <c r="K1025" s="171"/>
      <c r="L1025" s="171"/>
      <c r="M1025" s="96" t="s">
        <v>75</v>
      </c>
      <c r="N1025" s="96" t="s">
        <v>77</v>
      </c>
      <c r="O1025" s="96" t="s">
        <v>77</v>
      </c>
      <c r="P1025" s="10" t="s">
        <v>64</v>
      </c>
      <c r="Q1025" s="96" t="s">
        <v>77</v>
      </c>
      <c r="R1025" s="96" t="s">
        <v>77</v>
      </c>
      <c r="S1025" s="96" t="s">
        <v>77</v>
      </c>
      <c r="T1025" s="96" t="s">
        <v>77</v>
      </c>
      <c r="U1025" s="10" t="s">
        <v>64</v>
      </c>
      <c r="V1025" s="174"/>
      <c r="W1025" s="177"/>
      <c r="X1025" s="180"/>
      <c r="Y1025" s="180"/>
      <c r="Z1025" s="183"/>
      <c r="AA1025" s="183"/>
      <c r="AB1025" s="183"/>
      <c r="AC1025" s="183"/>
      <c r="AD1025" s="183"/>
      <c r="AE1025" s="183"/>
      <c r="AF1025" s="186"/>
      <c r="AG1025" s="186"/>
      <c r="AH1025" s="151"/>
      <c r="AI1025" s="151"/>
      <c r="AJ1025" s="151"/>
      <c r="AK1025" s="151"/>
      <c r="AL1025" s="151"/>
      <c r="AM1025" s="151"/>
      <c r="AN1025" s="151"/>
      <c r="AO1025" s="151"/>
      <c r="AP1025" s="151"/>
      <c r="AQ1025" s="151"/>
      <c r="AR1025" s="151"/>
      <c r="AS1025" s="151"/>
      <c r="AT1025" s="151"/>
      <c r="AU1025" s="151"/>
      <c r="AV1025" s="151"/>
      <c r="AW1025" s="151"/>
    </row>
    <row r="1026" spans="1:49" ht="36" customHeight="1" x14ac:dyDescent="0.25">
      <c r="A1026" s="149" t="s">
        <v>53</v>
      </c>
      <c r="B1026" s="149" t="s">
        <v>676</v>
      </c>
      <c r="C1026" s="149">
        <v>2016</v>
      </c>
      <c r="D1026" s="149" t="s">
        <v>1140</v>
      </c>
      <c r="E1026" s="149">
        <v>470</v>
      </c>
      <c r="F1026" s="149" t="s">
        <v>56</v>
      </c>
      <c r="G1026" s="149" t="s">
        <v>57</v>
      </c>
      <c r="H1026" s="149" t="s">
        <v>58</v>
      </c>
      <c r="I1026" s="149" t="s">
        <v>58</v>
      </c>
      <c r="J1026" s="149" t="s">
        <v>172</v>
      </c>
      <c r="K1026" s="171" t="s">
        <v>93</v>
      </c>
      <c r="L1026" s="171" t="s">
        <v>93</v>
      </c>
      <c r="M1026" s="96" t="s">
        <v>75</v>
      </c>
      <c r="N1026" s="96" t="s">
        <v>77</v>
      </c>
      <c r="O1026" s="96" t="s">
        <v>77</v>
      </c>
      <c r="P1026" s="92" t="s">
        <v>175</v>
      </c>
      <c r="Q1026" s="12">
        <v>4060</v>
      </c>
      <c r="R1026" s="96" t="s">
        <v>77</v>
      </c>
      <c r="S1026" s="96" t="s">
        <v>77</v>
      </c>
      <c r="T1026" s="96" t="s">
        <v>77</v>
      </c>
      <c r="U1026" s="92" t="s">
        <v>175</v>
      </c>
      <c r="V1026" s="172" t="s">
        <v>1152</v>
      </c>
      <c r="W1026" s="175">
        <v>42650</v>
      </c>
      <c r="X1026" s="178">
        <v>3500</v>
      </c>
      <c r="Y1026" s="178">
        <v>4060</v>
      </c>
      <c r="Z1026" s="181" t="s">
        <v>67</v>
      </c>
      <c r="AA1026" s="181" t="s">
        <v>68</v>
      </c>
      <c r="AB1026" s="181" t="s">
        <v>69</v>
      </c>
      <c r="AC1026" s="181" t="s">
        <v>70</v>
      </c>
      <c r="AD1026" s="181" t="s">
        <v>172</v>
      </c>
      <c r="AE1026" s="181" t="s">
        <v>71</v>
      </c>
      <c r="AF1026" s="184">
        <v>42650</v>
      </c>
      <c r="AG1026" s="184">
        <v>42650</v>
      </c>
      <c r="AH1026" s="149" t="s">
        <v>57</v>
      </c>
      <c r="AI1026" s="149" t="s">
        <v>72</v>
      </c>
      <c r="AJ1026" s="149" t="s">
        <v>73</v>
      </c>
      <c r="AK1026" s="149" t="s">
        <v>72</v>
      </c>
      <c r="AL1026" s="149" t="s">
        <v>72</v>
      </c>
      <c r="AM1026" s="149" t="s">
        <v>72</v>
      </c>
      <c r="AN1026" s="149" t="s">
        <v>72</v>
      </c>
      <c r="AO1026" s="149" t="s">
        <v>74</v>
      </c>
      <c r="AP1026" s="149" t="s">
        <v>74</v>
      </c>
      <c r="AQ1026" s="149" t="s">
        <v>74</v>
      </c>
      <c r="AR1026" s="149" t="s">
        <v>74</v>
      </c>
      <c r="AS1026" s="149" t="s">
        <v>74</v>
      </c>
      <c r="AT1026" s="149" t="s">
        <v>74</v>
      </c>
      <c r="AU1026" s="149" t="s">
        <v>74</v>
      </c>
      <c r="AV1026" s="149" t="s">
        <v>74</v>
      </c>
      <c r="AW1026" s="149" t="s">
        <v>74</v>
      </c>
    </row>
    <row r="1027" spans="1:49" ht="36" customHeight="1" x14ac:dyDescent="0.25">
      <c r="A1027" s="150"/>
      <c r="B1027" s="150"/>
      <c r="C1027" s="150"/>
      <c r="D1027" s="150"/>
      <c r="E1027" s="150"/>
      <c r="F1027" s="150"/>
      <c r="G1027" s="150"/>
      <c r="H1027" s="150"/>
      <c r="I1027" s="150"/>
      <c r="J1027" s="150"/>
      <c r="K1027" s="171"/>
      <c r="L1027" s="171"/>
      <c r="M1027" s="96" t="s">
        <v>75</v>
      </c>
      <c r="N1027" s="96" t="s">
        <v>77</v>
      </c>
      <c r="O1027" s="96" t="s">
        <v>77</v>
      </c>
      <c r="P1027" s="10" t="s">
        <v>64</v>
      </c>
      <c r="Q1027" s="96" t="s">
        <v>77</v>
      </c>
      <c r="R1027" s="96" t="s">
        <v>77</v>
      </c>
      <c r="S1027" s="96" t="s">
        <v>77</v>
      </c>
      <c r="T1027" s="96" t="s">
        <v>77</v>
      </c>
      <c r="U1027" s="10" t="s">
        <v>64</v>
      </c>
      <c r="V1027" s="173"/>
      <c r="W1027" s="176"/>
      <c r="X1027" s="179"/>
      <c r="Y1027" s="179"/>
      <c r="Z1027" s="182"/>
      <c r="AA1027" s="182"/>
      <c r="AB1027" s="182"/>
      <c r="AC1027" s="182"/>
      <c r="AD1027" s="182"/>
      <c r="AE1027" s="182"/>
      <c r="AF1027" s="185"/>
      <c r="AG1027" s="185"/>
      <c r="AH1027" s="150"/>
      <c r="AI1027" s="150"/>
      <c r="AJ1027" s="150"/>
      <c r="AK1027" s="150"/>
      <c r="AL1027" s="150"/>
      <c r="AM1027" s="150"/>
      <c r="AN1027" s="150"/>
      <c r="AO1027" s="150"/>
      <c r="AP1027" s="150"/>
      <c r="AQ1027" s="150"/>
      <c r="AR1027" s="150"/>
      <c r="AS1027" s="150"/>
      <c r="AT1027" s="150"/>
      <c r="AU1027" s="150"/>
      <c r="AV1027" s="150"/>
      <c r="AW1027" s="150"/>
    </row>
    <row r="1028" spans="1:49" ht="36" customHeight="1" x14ac:dyDescent="0.25">
      <c r="A1028" s="150"/>
      <c r="B1028" s="150"/>
      <c r="C1028" s="150"/>
      <c r="D1028" s="150"/>
      <c r="E1028" s="150"/>
      <c r="F1028" s="150"/>
      <c r="G1028" s="150"/>
      <c r="H1028" s="150"/>
      <c r="I1028" s="150"/>
      <c r="J1028" s="150"/>
      <c r="K1028" s="171"/>
      <c r="L1028" s="171"/>
      <c r="M1028" s="96" t="s">
        <v>75</v>
      </c>
      <c r="N1028" s="96" t="s">
        <v>77</v>
      </c>
      <c r="O1028" s="96" t="s">
        <v>77</v>
      </c>
      <c r="P1028" s="10" t="s">
        <v>64</v>
      </c>
      <c r="Q1028" s="96" t="s">
        <v>77</v>
      </c>
      <c r="R1028" s="96" t="s">
        <v>77</v>
      </c>
      <c r="S1028" s="96" t="s">
        <v>77</v>
      </c>
      <c r="T1028" s="96" t="s">
        <v>77</v>
      </c>
      <c r="U1028" s="10" t="s">
        <v>64</v>
      </c>
      <c r="V1028" s="173"/>
      <c r="W1028" s="176"/>
      <c r="X1028" s="179"/>
      <c r="Y1028" s="179"/>
      <c r="Z1028" s="182"/>
      <c r="AA1028" s="182"/>
      <c r="AB1028" s="182"/>
      <c r="AC1028" s="182"/>
      <c r="AD1028" s="182"/>
      <c r="AE1028" s="182"/>
      <c r="AF1028" s="185"/>
      <c r="AG1028" s="185"/>
      <c r="AH1028" s="150"/>
      <c r="AI1028" s="150"/>
      <c r="AJ1028" s="150"/>
      <c r="AK1028" s="150"/>
      <c r="AL1028" s="150"/>
      <c r="AM1028" s="150"/>
      <c r="AN1028" s="150"/>
      <c r="AO1028" s="150"/>
      <c r="AP1028" s="150"/>
      <c r="AQ1028" s="150"/>
      <c r="AR1028" s="150"/>
      <c r="AS1028" s="150"/>
      <c r="AT1028" s="150"/>
      <c r="AU1028" s="150"/>
      <c r="AV1028" s="150"/>
      <c r="AW1028" s="150"/>
    </row>
    <row r="1029" spans="1:49" ht="36" customHeight="1" x14ac:dyDescent="0.25">
      <c r="A1029" s="151"/>
      <c r="B1029" s="151"/>
      <c r="C1029" s="151"/>
      <c r="D1029" s="151"/>
      <c r="E1029" s="151"/>
      <c r="F1029" s="151"/>
      <c r="G1029" s="151"/>
      <c r="H1029" s="151"/>
      <c r="I1029" s="151"/>
      <c r="J1029" s="151"/>
      <c r="K1029" s="171"/>
      <c r="L1029" s="171"/>
      <c r="M1029" s="96" t="s">
        <v>75</v>
      </c>
      <c r="N1029" s="96" t="s">
        <v>77</v>
      </c>
      <c r="O1029" s="96" t="s">
        <v>77</v>
      </c>
      <c r="P1029" s="10" t="s">
        <v>64</v>
      </c>
      <c r="Q1029" s="96" t="s">
        <v>77</v>
      </c>
      <c r="R1029" s="96" t="s">
        <v>77</v>
      </c>
      <c r="S1029" s="96" t="s">
        <v>77</v>
      </c>
      <c r="T1029" s="96" t="s">
        <v>77</v>
      </c>
      <c r="U1029" s="10" t="s">
        <v>64</v>
      </c>
      <c r="V1029" s="174"/>
      <c r="W1029" s="177"/>
      <c r="X1029" s="180"/>
      <c r="Y1029" s="180"/>
      <c r="Z1029" s="183"/>
      <c r="AA1029" s="183"/>
      <c r="AB1029" s="183"/>
      <c r="AC1029" s="183"/>
      <c r="AD1029" s="183"/>
      <c r="AE1029" s="183"/>
      <c r="AF1029" s="186"/>
      <c r="AG1029" s="186"/>
      <c r="AH1029" s="151"/>
      <c r="AI1029" s="151"/>
      <c r="AJ1029" s="151"/>
      <c r="AK1029" s="151"/>
      <c r="AL1029" s="151"/>
      <c r="AM1029" s="151"/>
      <c r="AN1029" s="151"/>
      <c r="AO1029" s="151"/>
      <c r="AP1029" s="151"/>
      <c r="AQ1029" s="151"/>
      <c r="AR1029" s="151"/>
      <c r="AS1029" s="151"/>
      <c r="AT1029" s="151"/>
      <c r="AU1029" s="151"/>
      <c r="AV1029" s="151"/>
      <c r="AW1029" s="151"/>
    </row>
    <row r="1030" spans="1:49" ht="36" customHeight="1" x14ac:dyDescent="0.25">
      <c r="A1030" s="149" t="s">
        <v>53</v>
      </c>
      <c r="B1030" s="149" t="s">
        <v>676</v>
      </c>
      <c r="C1030" s="149">
        <v>2016</v>
      </c>
      <c r="D1030" s="149" t="s">
        <v>1140</v>
      </c>
      <c r="E1030" s="149">
        <v>410</v>
      </c>
      <c r="F1030" s="149" t="s">
        <v>56</v>
      </c>
      <c r="G1030" s="149" t="s">
        <v>57</v>
      </c>
      <c r="H1030" s="149" t="s">
        <v>58</v>
      </c>
      <c r="I1030" s="149" t="s">
        <v>58</v>
      </c>
      <c r="J1030" s="149" t="s">
        <v>172</v>
      </c>
      <c r="K1030" s="171" t="s">
        <v>312</v>
      </c>
      <c r="L1030" s="171" t="s">
        <v>312</v>
      </c>
      <c r="M1030" s="96" t="s">
        <v>717</v>
      </c>
      <c r="N1030" s="96" t="s">
        <v>718</v>
      </c>
      <c r="O1030" s="96" t="s">
        <v>719</v>
      </c>
      <c r="P1030" s="10" t="s">
        <v>64</v>
      </c>
      <c r="Q1030" s="12">
        <v>272187.92</v>
      </c>
      <c r="R1030" s="96" t="s">
        <v>717</v>
      </c>
      <c r="S1030" s="96" t="s">
        <v>718</v>
      </c>
      <c r="T1030" s="96" t="s">
        <v>719</v>
      </c>
      <c r="U1030" s="10" t="s">
        <v>64</v>
      </c>
      <c r="V1030" s="56" t="s">
        <v>1153</v>
      </c>
      <c r="W1030" s="292">
        <v>42650</v>
      </c>
      <c r="X1030" s="104">
        <v>234644.76</v>
      </c>
      <c r="Y1030" s="104">
        <v>272187.92</v>
      </c>
      <c r="Z1030" s="181" t="s">
        <v>67</v>
      </c>
      <c r="AA1030" s="181" t="s">
        <v>68</v>
      </c>
      <c r="AB1030" s="181" t="s">
        <v>69</v>
      </c>
      <c r="AC1030" s="181" t="s">
        <v>70</v>
      </c>
      <c r="AD1030" s="181" t="s">
        <v>172</v>
      </c>
      <c r="AE1030" s="181" t="s">
        <v>71</v>
      </c>
      <c r="AF1030" s="184">
        <v>42650</v>
      </c>
      <c r="AG1030" s="184">
        <v>42660</v>
      </c>
      <c r="AH1030" s="149" t="s">
        <v>57</v>
      </c>
      <c r="AI1030" s="149" t="s">
        <v>72</v>
      </c>
      <c r="AJ1030" s="149" t="s">
        <v>73</v>
      </c>
      <c r="AK1030" s="149" t="s">
        <v>72</v>
      </c>
      <c r="AL1030" s="149" t="s">
        <v>72</v>
      </c>
      <c r="AM1030" s="149" t="s">
        <v>72</v>
      </c>
      <c r="AN1030" s="149" t="s">
        <v>72</v>
      </c>
      <c r="AO1030" s="149" t="s">
        <v>74</v>
      </c>
      <c r="AP1030" s="149" t="s">
        <v>74</v>
      </c>
      <c r="AQ1030" s="149" t="s">
        <v>74</v>
      </c>
      <c r="AR1030" s="149" t="s">
        <v>74</v>
      </c>
      <c r="AS1030" s="149" t="s">
        <v>74</v>
      </c>
      <c r="AT1030" s="149" t="s">
        <v>74</v>
      </c>
      <c r="AU1030" s="149" t="s">
        <v>74</v>
      </c>
      <c r="AV1030" s="149" t="s">
        <v>74</v>
      </c>
      <c r="AW1030" s="149" t="s">
        <v>74</v>
      </c>
    </row>
    <row r="1031" spans="1:49" ht="36" customHeight="1" x14ac:dyDescent="0.25">
      <c r="A1031" s="150"/>
      <c r="B1031" s="150"/>
      <c r="C1031" s="150"/>
      <c r="D1031" s="150"/>
      <c r="E1031" s="150"/>
      <c r="F1031" s="150"/>
      <c r="G1031" s="150"/>
      <c r="H1031" s="150"/>
      <c r="I1031" s="150"/>
      <c r="J1031" s="150"/>
      <c r="K1031" s="171"/>
      <c r="L1031" s="171"/>
      <c r="M1031" s="96" t="s">
        <v>75</v>
      </c>
      <c r="N1031" s="96" t="s">
        <v>77</v>
      </c>
      <c r="O1031" s="96" t="s">
        <v>77</v>
      </c>
      <c r="P1031" s="10" t="s">
        <v>205</v>
      </c>
      <c r="Q1031" s="12">
        <v>3115.3</v>
      </c>
      <c r="R1031" s="96" t="s">
        <v>77</v>
      </c>
      <c r="S1031" s="96" t="s">
        <v>77</v>
      </c>
      <c r="T1031" s="96" t="s">
        <v>77</v>
      </c>
      <c r="U1031" s="10" t="s">
        <v>205</v>
      </c>
      <c r="V1031" s="57" t="s">
        <v>1154</v>
      </c>
      <c r="W1031" s="293"/>
      <c r="X1031" s="103">
        <v>2685.61</v>
      </c>
      <c r="Y1031" s="104">
        <v>3115.3</v>
      </c>
      <c r="Z1031" s="182"/>
      <c r="AA1031" s="182"/>
      <c r="AB1031" s="182"/>
      <c r="AC1031" s="182"/>
      <c r="AD1031" s="182"/>
      <c r="AE1031" s="182"/>
      <c r="AF1031" s="185"/>
      <c r="AG1031" s="185"/>
      <c r="AH1031" s="150"/>
      <c r="AI1031" s="150"/>
      <c r="AJ1031" s="150"/>
      <c r="AK1031" s="150"/>
      <c r="AL1031" s="150"/>
      <c r="AM1031" s="150"/>
      <c r="AN1031" s="150"/>
      <c r="AO1031" s="150"/>
      <c r="AP1031" s="150"/>
      <c r="AQ1031" s="150"/>
      <c r="AR1031" s="150"/>
      <c r="AS1031" s="150"/>
      <c r="AT1031" s="150"/>
      <c r="AU1031" s="150"/>
      <c r="AV1031" s="150"/>
      <c r="AW1031" s="150"/>
    </row>
    <row r="1032" spans="1:49" ht="36" customHeight="1" x14ac:dyDescent="0.25">
      <c r="A1032" s="150"/>
      <c r="B1032" s="150"/>
      <c r="C1032" s="150"/>
      <c r="D1032" s="150"/>
      <c r="E1032" s="150"/>
      <c r="F1032" s="150"/>
      <c r="G1032" s="150"/>
      <c r="H1032" s="150"/>
      <c r="I1032" s="150"/>
      <c r="J1032" s="150"/>
      <c r="K1032" s="171"/>
      <c r="L1032" s="171"/>
      <c r="M1032" s="96" t="s">
        <v>75</v>
      </c>
      <c r="N1032" s="96" t="s">
        <v>77</v>
      </c>
      <c r="O1032" s="96" t="s">
        <v>77</v>
      </c>
      <c r="P1032" s="10" t="s">
        <v>175</v>
      </c>
      <c r="Q1032" s="12">
        <v>283395.53999999998</v>
      </c>
      <c r="R1032" s="96" t="s">
        <v>77</v>
      </c>
      <c r="S1032" s="96" t="s">
        <v>77</v>
      </c>
      <c r="T1032" s="96" t="s">
        <v>77</v>
      </c>
      <c r="U1032" s="10" t="s">
        <v>64</v>
      </c>
      <c r="V1032" s="280"/>
      <c r="W1032" s="291"/>
      <c r="X1032" s="232"/>
      <c r="Y1032" s="233"/>
      <c r="Z1032" s="182"/>
      <c r="AA1032" s="182"/>
      <c r="AB1032" s="182"/>
      <c r="AC1032" s="182"/>
      <c r="AD1032" s="182"/>
      <c r="AE1032" s="182"/>
      <c r="AF1032" s="185"/>
      <c r="AG1032" s="185"/>
      <c r="AH1032" s="150"/>
      <c r="AI1032" s="150"/>
      <c r="AJ1032" s="150"/>
      <c r="AK1032" s="150"/>
      <c r="AL1032" s="150"/>
      <c r="AM1032" s="150"/>
      <c r="AN1032" s="150"/>
      <c r="AO1032" s="150"/>
      <c r="AP1032" s="150"/>
      <c r="AQ1032" s="150"/>
      <c r="AR1032" s="150"/>
      <c r="AS1032" s="150"/>
      <c r="AT1032" s="150"/>
      <c r="AU1032" s="150"/>
      <c r="AV1032" s="150"/>
      <c r="AW1032" s="150"/>
    </row>
    <row r="1033" spans="1:49" ht="36" customHeight="1" x14ac:dyDescent="0.25">
      <c r="A1033" s="151"/>
      <c r="B1033" s="151"/>
      <c r="C1033" s="151"/>
      <c r="D1033" s="151"/>
      <c r="E1033" s="151"/>
      <c r="F1033" s="151"/>
      <c r="G1033" s="151"/>
      <c r="H1033" s="151"/>
      <c r="I1033" s="151"/>
      <c r="J1033" s="151"/>
      <c r="K1033" s="171"/>
      <c r="L1033" s="171"/>
      <c r="M1033" s="96" t="s">
        <v>279</v>
      </c>
      <c r="N1033" s="96" t="s">
        <v>280</v>
      </c>
      <c r="O1033" s="96" t="s">
        <v>281</v>
      </c>
      <c r="P1033" s="10" t="s">
        <v>64</v>
      </c>
      <c r="Q1033" s="12">
        <v>300665.17</v>
      </c>
      <c r="R1033" s="96" t="s">
        <v>77</v>
      </c>
      <c r="S1033" s="96" t="s">
        <v>77</v>
      </c>
      <c r="T1033" s="96" t="s">
        <v>77</v>
      </c>
      <c r="U1033" s="10" t="s">
        <v>64</v>
      </c>
      <c r="V1033" s="281"/>
      <c r="W1033" s="283"/>
      <c r="X1033" s="234"/>
      <c r="Y1033" s="234"/>
      <c r="Z1033" s="183"/>
      <c r="AA1033" s="183"/>
      <c r="AB1033" s="183"/>
      <c r="AC1033" s="183"/>
      <c r="AD1033" s="183"/>
      <c r="AE1033" s="183"/>
      <c r="AF1033" s="186"/>
      <c r="AG1033" s="186"/>
      <c r="AH1033" s="151"/>
      <c r="AI1033" s="151"/>
      <c r="AJ1033" s="151"/>
      <c r="AK1033" s="151"/>
      <c r="AL1033" s="151"/>
      <c r="AM1033" s="151"/>
      <c r="AN1033" s="151"/>
      <c r="AO1033" s="151"/>
      <c r="AP1033" s="151"/>
      <c r="AQ1033" s="151"/>
      <c r="AR1033" s="151"/>
      <c r="AS1033" s="151"/>
      <c r="AT1033" s="151"/>
      <c r="AU1033" s="151"/>
      <c r="AV1033" s="151"/>
      <c r="AW1033" s="151"/>
    </row>
    <row r="1034" spans="1:49" ht="36" customHeight="1" x14ac:dyDescent="0.25">
      <c r="A1034" s="149" t="s">
        <v>53</v>
      </c>
      <c r="B1034" s="149" t="s">
        <v>747</v>
      </c>
      <c r="C1034" s="149">
        <v>2016</v>
      </c>
      <c r="D1034" s="149" t="s">
        <v>1140</v>
      </c>
      <c r="E1034" s="149">
        <v>478</v>
      </c>
      <c r="F1034" s="149" t="s">
        <v>56</v>
      </c>
      <c r="G1034" s="149" t="s">
        <v>57</v>
      </c>
      <c r="H1034" s="149" t="s">
        <v>58</v>
      </c>
      <c r="I1034" s="149" t="s">
        <v>58</v>
      </c>
      <c r="J1034" s="149" t="s">
        <v>1131</v>
      </c>
      <c r="K1034" s="171" t="s">
        <v>93</v>
      </c>
      <c r="L1034" s="171" t="s">
        <v>93</v>
      </c>
      <c r="M1034" s="96" t="s">
        <v>1144</v>
      </c>
      <c r="N1034" s="96" t="s">
        <v>1145</v>
      </c>
      <c r="O1034" s="96" t="s">
        <v>1146</v>
      </c>
      <c r="P1034" s="10" t="s">
        <v>64</v>
      </c>
      <c r="Q1034" s="12">
        <v>2088</v>
      </c>
      <c r="R1034" s="96" t="s">
        <v>1144</v>
      </c>
      <c r="S1034" s="96" t="s">
        <v>1145</v>
      </c>
      <c r="T1034" s="96" t="s">
        <v>1146</v>
      </c>
      <c r="U1034" s="10" t="s">
        <v>64</v>
      </c>
      <c r="V1034" s="172" t="s">
        <v>1155</v>
      </c>
      <c r="W1034" s="175">
        <v>42650</v>
      </c>
      <c r="X1034" s="178">
        <v>1800</v>
      </c>
      <c r="Y1034" s="178">
        <v>2088</v>
      </c>
      <c r="Z1034" s="181" t="s">
        <v>67</v>
      </c>
      <c r="AA1034" s="181" t="s">
        <v>68</v>
      </c>
      <c r="AB1034" s="181" t="s">
        <v>69</v>
      </c>
      <c r="AC1034" s="181" t="s">
        <v>70</v>
      </c>
      <c r="AD1034" s="181" t="s">
        <v>1131</v>
      </c>
      <c r="AE1034" s="181" t="s">
        <v>71</v>
      </c>
      <c r="AF1034" s="184">
        <v>42650</v>
      </c>
      <c r="AG1034" s="184">
        <v>42653</v>
      </c>
      <c r="AH1034" s="149" t="s">
        <v>57</v>
      </c>
      <c r="AI1034" s="149" t="s">
        <v>72</v>
      </c>
      <c r="AJ1034" s="149" t="s">
        <v>73</v>
      </c>
      <c r="AK1034" s="149" t="s">
        <v>72</v>
      </c>
      <c r="AL1034" s="149" t="s">
        <v>72</v>
      </c>
      <c r="AM1034" s="149" t="s">
        <v>72</v>
      </c>
      <c r="AN1034" s="149" t="s">
        <v>72</v>
      </c>
      <c r="AO1034" s="149" t="s">
        <v>74</v>
      </c>
      <c r="AP1034" s="149" t="s">
        <v>74</v>
      </c>
      <c r="AQ1034" s="149" t="s">
        <v>74</v>
      </c>
      <c r="AR1034" s="149" t="s">
        <v>74</v>
      </c>
      <c r="AS1034" s="149" t="s">
        <v>74</v>
      </c>
      <c r="AT1034" s="149" t="s">
        <v>74</v>
      </c>
      <c r="AU1034" s="149" t="s">
        <v>74</v>
      </c>
      <c r="AV1034" s="149" t="s">
        <v>74</v>
      </c>
      <c r="AW1034" s="149" t="s">
        <v>74</v>
      </c>
    </row>
    <row r="1035" spans="1:49" ht="36" customHeight="1" x14ac:dyDescent="0.25">
      <c r="A1035" s="150"/>
      <c r="B1035" s="150"/>
      <c r="C1035" s="150"/>
      <c r="D1035" s="150"/>
      <c r="E1035" s="150"/>
      <c r="F1035" s="150"/>
      <c r="G1035" s="150"/>
      <c r="H1035" s="150"/>
      <c r="I1035" s="150"/>
      <c r="J1035" s="150"/>
      <c r="K1035" s="171"/>
      <c r="L1035" s="171"/>
      <c r="M1035" s="96" t="s">
        <v>75</v>
      </c>
      <c r="N1035" s="96" t="s">
        <v>77</v>
      </c>
      <c r="O1035" s="96" t="s">
        <v>77</v>
      </c>
      <c r="P1035" s="10" t="s">
        <v>64</v>
      </c>
      <c r="Q1035" s="96" t="s">
        <v>77</v>
      </c>
      <c r="R1035" s="96" t="s">
        <v>77</v>
      </c>
      <c r="S1035" s="96" t="s">
        <v>77</v>
      </c>
      <c r="T1035" s="96" t="s">
        <v>77</v>
      </c>
      <c r="U1035" s="10" t="s">
        <v>64</v>
      </c>
      <c r="V1035" s="173"/>
      <c r="W1035" s="176"/>
      <c r="X1035" s="179"/>
      <c r="Y1035" s="179"/>
      <c r="Z1035" s="182"/>
      <c r="AA1035" s="182"/>
      <c r="AB1035" s="182"/>
      <c r="AC1035" s="182"/>
      <c r="AD1035" s="182"/>
      <c r="AE1035" s="182"/>
      <c r="AF1035" s="185"/>
      <c r="AG1035" s="185"/>
      <c r="AH1035" s="150"/>
      <c r="AI1035" s="150"/>
      <c r="AJ1035" s="150"/>
      <c r="AK1035" s="150"/>
      <c r="AL1035" s="150"/>
      <c r="AM1035" s="150"/>
      <c r="AN1035" s="150"/>
      <c r="AO1035" s="150"/>
      <c r="AP1035" s="150"/>
      <c r="AQ1035" s="150"/>
      <c r="AR1035" s="150"/>
      <c r="AS1035" s="150"/>
      <c r="AT1035" s="150"/>
      <c r="AU1035" s="150"/>
      <c r="AV1035" s="150"/>
      <c r="AW1035" s="150"/>
    </row>
    <row r="1036" spans="1:49" ht="36" customHeight="1" x14ac:dyDescent="0.25">
      <c r="A1036" s="150"/>
      <c r="B1036" s="150"/>
      <c r="C1036" s="150"/>
      <c r="D1036" s="150"/>
      <c r="E1036" s="150"/>
      <c r="F1036" s="150"/>
      <c r="G1036" s="150"/>
      <c r="H1036" s="150"/>
      <c r="I1036" s="150"/>
      <c r="J1036" s="150"/>
      <c r="K1036" s="171"/>
      <c r="L1036" s="171"/>
      <c r="M1036" s="96" t="s">
        <v>75</v>
      </c>
      <c r="N1036" s="96" t="s">
        <v>77</v>
      </c>
      <c r="O1036" s="96" t="s">
        <v>77</v>
      </c>
      <c r="P1036" s="10" t="s">
        <v>64</v>
      </c>
      <c r="Q1036" s="96" t="s">
        <v>77</v>
      </c>
      <c r="R1036" s="96" t="s">
        <v>77</v>
      </c>
      <c r="S1036" s="96" t="s">
        <v>77</v>
      </c>
      <c r="T1036" s="96" t="s">
        <v>77</v>
      </c>
      <c r="U1036" s="10" t="s">
        <v>64</v>
      </c>
      <c r="V1036" s="173"/>
      <c r="W1036" s="176"/>
      <c r="X1036" s="179"/>
      <c r="Y1036" s="179"/>
      <c r="Z1036" s="182"/>
      <c r="AA1036" s="182"/>
      <c r="AB1036" s="182"/>
      <c r="AC1036" s="182"/>
      <c r="AD1036" s="182"/>
      <c r="AE1036" s="182"/>
      <c r="AF1036" s="185"/>
      <c r="AG1036" s="185"/>
      <c r="AH1036" s="150"/>
      <c r="AI1036" s="150"/>
      <c r="AJ1036" s="150"/>
      <c r="AK1036" s="150"/>
      <c r="AL1036" s="150"/>
      <c r="AM1036" s="150"/>
      <c r="AN1036" s="150"/>
      <c r="AO1036" s="150"/>
      <c r="AP1036" s="150"/>
      <c r="AQ1036" s="150"/>
      <c r="AR1036" s="150"/>
      <c r="AS1036" s="150"/>
      <c r="AT1036" s="150"/>
      <c r="AU1036" s="150"/>
      <c r="AV1036" s="150"/>
      <c r="AW1036" s="150"/>
    </row>
    <row r="1037" spans="1:49" ht="36" customHeight="1" x14ac:dyDescent="0.25">
      <c r="A1037" s="151"/>
      <c r="B1037" s="151"/>
      <c r="C1037" s="151"/>
      <c r="D1037" s="151"/>
      <c r="E1037" s="151"/>
      <c r="F1037" s="151"/>
      <c r="G1037" s="151"/>
      <c r="H1037" s="151"/>
      <c r="I1037" s="151"/>
      <c r="J1037" s="151"/>
      <c r="K1037" s="171"/>
      <c r="L1037" s="171"/>
      <c r="M1037" s="96" t="s">
        <v>75</v>
      </c>
      <c r="N1037" s="96" t="s">
        <v>77</v>
      </c>
      <c r="O1037" s="96" t="s">
        <v>77</v>
      </c>
      <c r="P1037" s="10" t="s">
        <v>64</v>
      </c>
      <c r="Q1037" s="96" t="s">
        <v>77</v>
      </c>
      <c r="R1037" s="96" t="s">
        <v>77</v>
      </c>
      <c r="S1037" s="96" t="s">
        <v>77</v>
      </c>
      <c r="T1037" s="96" t="s">
        <v>77</v>
      </c>
      <c r="U1037" s="10" t="s">
        <v>64</v>
      </c>
      <c r="V1037" s="174"/>
      <c r="W1037" s="177"/>
      <c r="X1037" s="180"/>
      <c r="Y1037" s="180"/>
      <c r="Z1037" s="183"/>
      <c r="AA1037" s="183"/>
      <c r="AB1037" s="183"/>
      <c r="AC1037" s="183"/>
      <c r="AD1037" s="183"/>
      <c r="AE1037" s="183"/>
      <c r="AF1037" s="186"/>
      <c r="AG1037" s="186"/>
      <c r="AH1037" s="151"/>
      <c r="AI1037" s="151"/>
      <c r="AJ1037" s="151"/>
      <c r="AK1037" s="151"/>
      <c r="AL1037" s="151"/>
      <c r="AM1037" s="151"/>
      <c r="AN1037" s="151"/>
      <c r="AO1037" s="151"/>
      <c r="AP1037" s="151"/>
      <c r="AQ1037" s="151"/>
      <c r="AR1037" s="151"/>
      <c r="AS1037" s="151"/>
      <c r="AT1037" s="151"/>
      <c r="AU1037" s="151"/>
      <c r="AV1037" s="151"/>
      <c r="AW1037" s="151"/>
    </row>
    <row r="1038" spans="1:49" ht="36" customHeight="1" x14ac:dyDescent="0.25">
      <c r="A1038" s="149" t="s">
        <v>53</v>
      </c>
      <c r="B1038" s="149" t="s">
        <v>747</v>
      </c>
      <c r="C1038" s="149">
        <v>2016</v>
      </c>
      <c r="D1038" s="149" t="s">
        <v>1140</v>
      </c>
      <c r="E1038" s="149">
        <v>497</v>
      </c>
      <c r="F1038" s="149" t="s">
        <v>56</v>
      </c>
      <c r="G1038" s="149" t="s">
        <v>57</v>
      </c>
      <c r="H1038" s="149" t="s">
        <v>58</v>
      </c>
      <c r="I1038" s="149" t="s">
        <v>58</v>
      </c>
      <c r="J1038" s="149" t="s">
        <v>59</v>
      </c>
      <c r="K1038" s="171" t="s">
        <v>60</v>
      </c>
      <c r="L1038" s="171" t="s">
        <v>60</v>
      </c>
      <c r="M1038" s="96" t="s">
        <v>1111</v>
      </c>
      <c r="N1038" s="96" t="s">
        <v>1112</v>
      </c>
      <c r="O1038" s="96" t="s">
        <v>231</v>
      </c>
      <c r="P1038" s="10" t="s">
        <v>64</v>
      </c>
      <c r="Q1038" s="12">
        <v>10440</v>
      </c>
      <c r="R1038" s="96" t="s">
        <v>1111</v>
      </c>
      <c r="S1038" s="96" t="s">
        <v>1112</v>
      </c>
      <c r="T1038" s="96" t="s">
        <v>231</v>
      </c>
      <c r="U1038" s="10" t="s">
        <v>64</v>
      </c>
      <c r="V1038" s="172" t="s">
        <v>1156</v>
      </c>
      <c r="W1038" s="175">
        <v>42656</v>
      </c>
      <c r="X1038" s="178">
        <v>9000</v>
      </c>
      <c r="Y1038" s="178">
        <v>10440</v>
      </c>
      <c r="Z1038" s="181" t="s">
        <v>67</v>
      </c>
      <c r="AA1038" s="181" t="s">
        <v>68</v>
      </c>
      <c r="AB1038" s="181" t="s">
        <v>69</v>
      </c>
      <c r="AC1038" s="181" t="s">
        <v>70</v>
      </c>
      <c r="AD1038" s="181" t="s">
        <v>59</v>
      </c>
      <c r="AE1038" s="181" t="s">
        <v>71</v>
      </c>
      <c r="AF1038" s="184">
        <v>42656</v>
      </c>
      <c r="AG1038" s="184">
        <v>42656</v>
      </c>
      <c r="AH1038" s="149" t="s">
        <v>57</v>
      </c>
      <c r="AI1038" s="149" t="s">
        <v>72</v>
      </c>
      <c r="AJ1038" s="149" t="s">
        <v>73</v>
      </c>
      <c r="AK1038" s="149" t="s">
        <v>72</v>
      </c>
      <c r="AL1038" s="149" t="s">
        <v>72</v>
      </c>
      <c r="AM1038" s="149" t="s">
        <v>72</v>
      </c>
      <c r="AN1038" s="149" t="s">
        <v>72</v>
      </c>
      <c r="AO1038" s="149" t="s">
        <v>74</v>
      </c>
      <c r="AP1038" s="149" t="s">
        <v>74</v>
      </c>
      <c r="AQ1038" s="149" t="s">
        <v>74</v>
      </c>
      <c r="AR1038" s="149" t="s">
        <v>74</v>
      </c>
      <c r="AS1038" s="149" t="s">
        <v>74</v>
      </c>
      <c r="AT1038" s="149" t="s">
        <v>74</v>
      </c>
      <c r="AU1038" s="149" t="s">
        <v>74</v>
      </c>
      <c r="AV1038" s="149" t="s">
        <v>74</v>
      </c>
      <c r="AW1038" s="149" t="s">
        <v>74</v>
      </c>
    </row>
    <row r="1039" spans="1:49" ht="36" customHeight="1" x14ac:dyDescent="0.25">
      <c r="A1039" s="150"/>
      <c r="B1039" s="150"/>
      <c r="C1039" s="150"/>
      <c r="D1039" s="150"/>
      <c r="E1039" s="150"/>
      <c r="F1039" s="150"/>
      <c r="G1039" s="150"/>
      <c r="H1039" s="150"/>
      <c r="I1039" s="150"/>
      <c r="J1039" s="150"/>
      <c r="K1039" s="171"/>
      <c r="L1039" s="171"/>
      <c r="M1039" s="96" t="s">
        <v>75</v>
      </c>
      <c r="N1039" s="96" t="s">
        <v>77</v>
      </c>
      <c r="O1039" s="96" t="s">
        <v>77</v>
      </c>
      <c r="P1039" s="10" t="s">
        <v>64</v>
      </c>
      <c r="Q1039" s="96" t="s">
        <v>77</v>
      </c>
      <c r="R1039" s="96" t="s">
        <v>77</v>
      </c>
      <c r="S1039" s="96" t="s">
        <v>77</v>
      </c>
      <c r="T1039" s="96" t="s">
        <v>77</v>
      </c>
      <c r="U1039" s="10" t="s">
        <v>64</v>
      </c>
      <c r="V1039" s="173"/>
      <c r="W1039" s="176"/>
      <c r="X1039" s="179"/>
      <c r="Y1039" s="179"/>
      <c r="Z1039" s="182"/>
      <c r="AA1039" s="182"/>
      <c r="AB1039" s="182"/>
      <c r="AC1039" s="182"/>
      <c r="AD1039" s="182"/>
      <c r="AE1039" s="182"/>
      <c r="AF1039" s="185"/>
      <c r="AG1039" s="185"/>
      <c r="AH1039" s="150"/>
      <c r="AI1039" s="150"/>
      <c r="AJ1039" s="150"/>
      <c r="AK1039" s="150"/>
      <c r="AL1039" s="150"/>
      <c r="AM1039" s="150"/>
      <c r="AN1039" s="150"/>
      <c r="AO1039" s="150"/>
      <c r="AP1039" s="150"/>
      <c r="AQ1039" s="150"/>
      <c r="AR1039" s="150"/>
      <c r="AS1039" s="150"/>
      <c r="AT1039" s="150"/>
      <c r="AU1039" s="150"/>
      <c r="AV1039" s="150"/>
      <c r="AW1039" s="150"/>
    </row>
    <row r="1040" spans="1:49" ht="36" customHeight="1" x14ac:dyDescent="0.25">
      <c r="A1040" s="150"/>
      <c r="B1040" s="150"/>
      <c r="C1040" s="150"/>
      <c r="D1040" s="150"/>
      <c r="E1040" s="150"/>
      <c r="F1040" s="150"/>
      <c r="G1040" s="150"/>
      <c r="H1040" s="150"/>
      <c r="I1040" s="150"/>
      <c r="J1040" s="150"/>
      <c r="K1040" s="171"/>
      <c r="L1040" s="171"/>
      <c r="M1040" s="96" t="s">
        <v>75</v>
      </c>
      <c r="N1040" s="96" t="s">
        <v>77</v>
      </c>
      <c r="O1040" s="96" t="s">
        <v>77</v>
      </c>
      <c r="P1040" s="10" t="s">
        <v>64</v>
      </c>
      <c r="Q1040" s="96" t="s">
        <v>77</v>
      </c>
      <c r="R1040" s="96" t="s">
        <v>77</v>
      </c>
      <c r="S1040" s="96" t="s">
        <v>77</v>
      </c>
      <c r="T1040" s="96" t="s">
        <v>77</v>
      </c>
      <c r="U1040" s="10" t="s">
        <v>64</v>
      </c>
      <c r="V1040" s="173"/>
      <c r="W1040" s="176"/>
      <c r="X1040" s="179"/>
      <c r="Y1040" s="179"/>
      <c r="Z1040" s="182"/>
      <c r="AA1040" s="182"/>
      <c r="AB1040" s="182"/>
      <c r="AC1040" s="182"/>
      <c r="AD1040" s="182"/>
      <c r="AE1040" s="182"/>
      <c r="AF1040" s="185"/>
      <c r="AG1040" s="185"/>
      <c r="AH1040" s="150"/>
      <c r="AI1040" s="150"/>
      <c r="AJ1040" s="150"/>
      <c r="AK1040" s="150"/>
      <c r="AL1040" s="150"/>
      <c r="AM1040" s="150"/>
      <c r="AN1040" s="150"/>
      <c r="AO1040" s="150"/>
      <c r="AP1040" s="150"/>
      <c r="AQ1040" s="150"/>
      <c r="AR1040" s="150"/>
      <c r="AS1040" s="150"/>
      <c r="AT1040" s="150"/>
      <c r="AU1040" s="150"/>
      <c r="AV1040" s="150"/>
      <c r="AW1040" s="150"/>
    </row>
    <row r="1041" spans="1:49" ht="36" customHeight="1" x14ac:dyDescent="0.25">
      <c r="A1041" s="151"/>
      <c r="B1041" s="151"/>
      <c r="C1041" s="151"/>
      <c r="D1041" s="151"/>
      <c r="E1041" s="151"/>
      <c r="F1041" s="151"/>
      <c r="G1041" s="151"/>
      <c r="H1041" s="151"/>
      <c r="I1041" s="151"/>
      <c r="J1041" s="151"/>
      <c r="K1041" s="171"/>
      <c r="L1041" s="171"/>
      <c r="M1041" s="96" t="s">
        <v>75</v>
      </c>
      <c r="N1041" s="96" t="s">
        <v>77</v>
      </c>
      <c r="O1041" s="96" t="s">
        <v>77</v>
      </c>
      <c r="P1041" s="10" t="s">
        <v>64</v>
      </c>
      <c r="Q1041" s="96" t="s">
        <v>77</v>
      </c>
      <c r="R1041" s="96" t="s">
        <v>77</v>
      </c>
      <c r="S1041" s="96" t="s">
        <v>77</v>
      </c>
      <c r="T1041" s="96" t="s">
        <v>77</v>
      </c>
      <c r="U1041" s="10" t="s">
        <v>64</v>
      </c>
      <c r="V1041" s="174"/>
      <c r="W1041" s="177"/>
      <c r="X1041" s="180"/>
      <c r="Y1041" s="180"/>
      <c r="Z1041" s="183"/>
      <c r="AA1041" s="183"/>
      <c r="AB1041" s="183"/>
      <c r="AC1041" s="183"/>
      <c r="AD1041" s="183"/>
      <c r="AE1041" s="183"/>
      <c r="AF1041" s="186"/>
      <c r="AG1041" s="186"/>
      <c r="AH1041" s="151"/>
      <c r="AI1041" s="151"/>
      <c r="AJ1041" s="151"/>
      <c r="AK1041" s="151"/>
      <c r="AL1041" s="151"/>
      <c r="AM1041" s="151"/>
      <c r="AN1041" s="151"/>
      <c r="AO1041" s="151"/>
      <c r="AP1041" s="151"/>
      <c r="AQ1041" s="151"/>
      <c r="AR1041" s="151"/>
      <c r="AS1041" s="151"/>
      <c r="AT1041" s="151"/>
      <c r="AU1041" s="151"/>
      <c r="AV1041" s="151"/>
      <c r="AW1041" s="151"/>
    </row>
    <row r="1042" spans="1:49" ht="36" customHeight="1" x14ac:dyDescent="0.25">
      <c r="A1042" s="149" t="s">
        <v>53</v>
      </c>
      <c r="B1042" s="149" t="s">
        <v>676</v>
      </c>
      <c r="C1042" s="149">
        <v>2016</v>
      </c>
      <c r="D1042" s="149" t="s">
        <v>1140</v>
      </c>
      <c r="E1042" s="149">
        <v>479</v>
      </c>
      <c r="F1042" s="149" t="s">
        <v>56</v>
      </c>
      <c r="G1042" s="149" t="s">
        <v>57</v>
      </c>
      <c r="H1042" s="149" t="s">
        <v>58</v>
      </c>
      <c r="I1042" s="149" t="s">
        <v>58</v>
      </c>
      <c r="J1042" s="149" t="s">
        <v>219</v>
      </c>
      <c r="K1042" s="171" t="s">
        <v>93</v>
      </c>
      <c r="L1042" s="171" t="s">
        <v>93</v>
      </c>
      <c r="M1042" s="96" t="s">
        <v>75</v>
      </c>
      <c r="N1042" s="96" t="s">
        <v>77</v>
      </c>
      <c r="O1042" s="96" t="s">
        <v>77</v>
      </c>
      <c r="P1042" s="10" t="s">
        <v>265</v>
      </c>
      <c r="Q1042" s="12">
        <v>121162</v>
      </c>
      <c r="R1042" s="96" t="s">
        <v>77</v>
      </c>
      <c r="S1042" s="96" t="s">
        <v>77</v>
      </c>
      <c r="T1042" s="96" t="s">
        <v>77</v>
      </c>
      <c r="U1042" s="10" t="s">
        <v>265</v>
      </c>
      <c r="V1042" s="172" t="s">
        <v>1157</v>
      </c>
      <c r="W1042" s="175">
        <v>42657</v>
      </c>
      <c r="X1042" s="178">
        <v>104450</v>
      </c>
      <c r="Y1042" s="178">
        <v>121162</v>
      </c>
      <c r="Z1042" s="181" t="s">
        <v>67</v>
      </c>
      <c r="AA1042" s="181" t="s">
        <v>68</v>
      </c>
      <c r="AB1042" s="181" t="s">
        <v>69</v>
      </c>
      <c r="AC1042" s="181" t="s">
        <v>70</v>
      </c>
      <c r="AD1042" s="181" t="s">
        <v>219</v>
      </c>
      <c r="AE1042" s="181" t="s">
        <v>71</v>
      </c>
      <c r="AF1042" s="184">
        <v>42657</v>
      </c>
      <c r="AG1042" s="184">
        <v>42748</v>
      </c>
      <c r="AH1042" s="149" t="s">
        <v>57</v>
      </c>
      <c r="AI1042" s="149" t="s">
        <v>72</v>
      </c>
      <c r="AJ1042" s="149" t="s">
        <v>73</v>
      </c>
      <c r="AK1042" s="149" t="s">
        <v>72</v>
      </c>
      <c r="AL1042" s="149" t="s">
        <v>72</v>
      </c>
      <c r="AM1042" s="149" t="s">
        <v>72</v>
      </c>
      <c r="AN1042" s="149" t="s">
        <v>72</v>
      </c>
      <c r="AO1042" s="149" t="s">
        <v>74</v>
      </c>
      <c r="AP1042" s="149" t="s">
        <v>74</v>
      </c>
      <c r="AQ1042" s="149" t="s">
        <v>74</v>
      </c>
      <c r="AR1042" s="149" t="s">
        <v>74</v>
      </c>
      <c r="AS1042" s="149" t="s">
        <v>74</v>
      </c>
      <c r="AT1042" s="149" t="s">
        <v>74</v>
      </c>
      <c r="AU1042" s="149" t="s">
        <v>74</v>
      </c>
      <c r="AV1042" s="149" t="s">
        <v>74</v>
      </c>
      <c r="AW1042" s="149" t="s">
        <v>74</v>
      </c>
    </row>
    <row r="1043" spans="1:49" ht="36" customHeight="1" x14ac:dyDescent="0.25">
      <c r="A1043" s="150"/>
      <c r="B1043" s="150"/>
      <c r="C1043" s="150"/>
      <c r="D1043" s="150"/>
      <c r="E1043" s="150"/>
      <c r="F1043" s="150"/>
      <c r="G1043" s="150"/>
      <c r="H1043" s="150"/>
      <c r="I1043" s="150"/>
      <c r="J1043" s="150"/>
      <c r="K1043" s="171"/>
      <c r="L1043" s="171"/>
      <c r="M1043" s="96" t="s">
        <v>75</v>
      </c>
      <c r="N1043" s="96" t="s">
        <v>77</v>
      </c>
      <c r="O1043" s="96" t="s">
        <v>77</v>
      </c>
      <c r="P1043" s="10" t="s">
        <v>175</v>
      </c>
      <c r="Q1043" s="12">
        <v>125952.8</v>
      </c>
      <c r="R1043" s="96" t="s">
        <v>77</v>
      </c>
      <c r="S1043" s="96" t="s">
        <v>77</v>
      </c>
      <c r="T1043" s="96" t="s">
        <v>77</v>
      </c>
      <c r="U1043" s="10" t="s">
        <v>64</v>
      </c>
      <c r="V1043" s="173"/>
      <c r="W1043" s="176"/>
      <c r="X1043" s="179"/>
      <c r="Y1043" s="179"/>
      <c r="Z1043" s="182"/>
      <c r="AA1043" s="182"/>
      <c r="AB1043" s="182"/>
      <c r="AC1043" s="182"/>
      <c r="AD1043" s="182"/>
      <c r="AE1043" s="182"/>
      <c r="AF1043" s="185"/>
      <c r="AG1043" s="185"/>
      <c r="AH1043" s="150"/>
      <c r="AI1043" s="150"/>
      <c r="AJ1043" s="150"/>
      <c r="AK1043" s="150"/>
      <c r="AL1043" s="150"/>
      <c r="AM1043" s="150"/>
      <c r="AN1043" s="150"/>
      <c r="AO1043" s="150"/>
      <c r="AP1043" s="150"/>
      <c r="AQ1043" s="150"/>
      <c r="AR1043" s="150"/>
      <c r="AS1043" s="150"/>
      <c r="AT1043" s="150"/>
      <c r="AU1043" s="150"/>
      <c r="AV1043" s="150"/>
      <c r="AW1043" s="150"/>
    </row>
    <row r="1044" spans="1:49" ht="36" customHeight="1" x14ac:dyDescent="0.25">
      <c r="A1044" s="150"/>
      <c r="B1044" s="150"/>
      <c r="C1044" s="150"/>
      <c r="D1044" s="150"/>
      <c r="E1044" s="150"/>
      <c r="F1044" s="150"/>
      <c r="G1044" s="150"/>
      <c r="H1044" s="150"/>
      <c r="I1044" s="150"/>
      <c r="J1044" s="150"/>
      <c r="K1044" s="171"/>
      <c r="L1044" s="171"/>
      <c r="M1044" s="96" t="s">
        <v>75</v>
      </c>
      <c r="N1044" s="96" t="s">
        <v>77</v>
      </c>
      <c r="O1044" s="96" t="s">
        <v>77</v>
      </c>
      <c r="P1044" s="10" t="s">
        <v>1158</v>
      </c>
      <c r="Q1044" s="12">
        <v>124799.76</v>
      </c>
      <c r="R1044" s="96" t="s">
        <v>77</v>
      </c>
      <c r="S1044" s="96" t="s">
        <v>77</v>
      </c>
      <c r="T1044" s="96" t="s">
        <v>77</v>
      </c>
      <c r="U1044" s="10" t="s">
        <v>64</v>
      </c>
      <c r="V1044" s="173"/>
      <c r="W1044" s="176"/>
      <c r="X1044" s="179"/>
      <c r="Y1044" s="179"/>
      <c r="Z1044" s="182"/>
      <c r="AA1044" s="182"/>
      <c r="AB1044" s="182"/>
      <c r="AC1044" s="182"/>
      <c r="AD1044" s="182"/>
      <c r="AE1044" s="182"/>
      <c r="AF1044" s="185"/>
      <c r="AG1044" s="185"/>
      <c r="AH1044" s="150"/>
      <c r="AI1044" s="150"/>
      <c r="AJ1044" s="150"/>
      <c r="AK1044" s="150"/>
      <c r="AL1044" s="150"/>
      <c r="AM1044" s="150"/>
      <c r="AN1044" s="150"/>
      <c r="AO1044" s="150"/>
      <c r="AP1044" s="150"/>
      <c r="AQ1044" s="150"/>
      <c r="AR1044" s="150"/>
      <c r="AS1044" s="150"/>
      <c r="AT1044" s="150"/>
      <c r="AU1044" s="150"/>
      <c r="AV1044" s="150"/>
      <c r="AW1044" s="150"/>
    </row>
    <row r="1045" spans="1:49" ht="36" customHeight="1" x14ac:dyDescent="0.25">
      <c r="A1045" s="151"/>
      <c r="B1045" s="151"/>
      <c r="C1045" s="151"/>
      <c r="D1045" s="151"/>
      <c r="E1045" s="151"/>
      <c r="F1045" s="151"/>
      <c r="G1045" s="151"/>
      <c r="H1045" s="151"/>
      <c r="I1045" s="151"/>
      <c r="J1045" s="151"/>
      <c r="K1045" s="171"/>
      <c r="L1045" s="171"/>
      <c r="M1045" s="96" t="s">
        <v>75</v>
      </c>
      <c r="N1045" s="96" t="s">
        <v>77</v>
      </c>
      <c r="O1045" s="96" t="s">
        <v>77</v>
      </c>
      <c r="P1045" s="10" t="s">
        <v>64</v>
      </c>
      <c r="Q1045" s="96" t="s">
        <v>77</v>
      </c>
      <c r="R1045" s="96" t="s">
        <v>77</v>
      </c>
      <c r="S1045" s="96" t="s">
        <v>77</v>
      </c>
      <c r="T1045" s="96" t="s">
        <v>77</v>
      </c>
      <c r="U1045" s="10" t="s">
        <v>64</v>
      </c>
      <c r="V1045" s="174"/>
      <c r="W1045" s="177"/>
      <c r="X1045" s="180"/>
      <c r="Y1045" s="180"/>
      <c r="Z1045" s="183"/>
      <c r="AA1045" s="183"/>
      <c r="AB1045" s="183"/>
      <c r="AC1045" s="183"/>
      <c r="AD1045" s="183"/>
      <c r="AE1045" s="183"/>
      <c r="AF1045" s="186"/>
      <c r="AG1045" s="186"/>
      <c r="AH1045" s="151"/>
      <c r="AI1045" s="151"/>
      <c r="AJ1045" s="151"/>
      <c r="AK1045" s="151"/>
      <c r="AL1045" s="151"/>
      <c r="AM1045" s="151"/>
      <c r="AN1045" s="151"/>
      <c r="AO1045" s="151"/>
      <c r="AP1045" s="151"/>
      <c r="AQ1045" s="151"/>
      <c r="AR1045" s="151"/>
      <c r="AS1045" s="151"/>
      <c r="AT1045" s="151"/>
      <c r="AU1045" s="151"/>
      <c r="AV1045" s="151"/>
      <c r="AW1045" s="151"/>
    </row>
    <row r="1046" spans="1:49" ht="36" customHeight="1" x14ac:dyDescent="0.25">
      <c r="A1046" s="149" t="s">
        <v>134</v>
      </c>
      <c r="B1046" s="149" t="s">
        <v>747</v>
      </c>
      <c r="C1046" s="149">
        <v>2016</v>
      </c>
      <c r="D1046" s="149" t="s">
        <v>1140</v>
      </c>
      <c r="E1046" s="149">
        <v>480</v>
      </c>
      <c r="F1046" s="149" t="s">
        <v>1107</v>
      </c>
      <c r="G1046" s="149" t="s">
        <v>57</v>
      </c>
      <c r="H1046" s="149" t="s">
        <v>58</v>
      </c>
      <c r="I1046" s="149" t="s">
        <v>58</v>
      </c>
      <c r="J1046" s="149" t="s">
        <v>228</v>
      </c>
      <c r="K1046" s="171" t="s">
        <v>114</v>
      </c>
      <c r="L1046" s="171" t="s">
        <v>114</v>
      </c>
      <c r="M1046" s="96" t="s">
        <v>554</v>
      </c>
      <c r="N1046" s="96" t="s">
        <v>230</v>
      </c>
      <c r="O1046" s="96" t="s">
        <v>231</v>
      </c>
      <c r="P1046" s="10" t="s">
        <v>64</v>
      </c>
      <c r="Q1046" s="12">
        <v>27840</v>
      </c>
      <c r="R1046" s="96" t="s">
        <v>554</v>
      </c>
      <c r="S1046" s="96" t="s">
        <v>230</v>
      </c>
      <c r="T1046" s="96" t="s">
        <v>231</v>
      </c>
      <c r="U1046" s="10" t="s">
        <v>64</v>
      </c>
      <c r="V1046" s="172" t="s">
        <v>1159</v>
      </c>
      <c r="W1046" s="175">
        <v>42657</v>
      </c>
      <c r="X1046" s="178">
        <v>24000</v>
      </c>
      <c r="Y1046" s="178">
        <v>27840</v>
      </c>
      <c r="Z1046" s="181" t="s">
        <v>67</v>
      </c>
      <c r="AA1046" s="181" t="s">
        <v>68</v>
      </c>
      <c r="AB1046" s="181" t="s">
        <v>69</v>
      </c>
      <c r="AC1046" s="181" t="s">
        <v>70</v>
      </c>
      <c r="AD1046" s="181" t="s">
        <v>228</v>
      </c>
      <c r="AE1046" s="181" t="s">
        <v>71</v>
      </c>
      <c r="AF1046" s="184">
        <v>42657</v>
      </c>
      <c r="AG1046" s="184">
        <v>42660</v>
      </c>
      <c r="AH1046" s="149" t="s">
        <v>57</v>
      </c>
      <c r="AI1046" s="149" t="s">
        <v>72</v>
      </c>
      <c r="AJ1046" s="149" t="s">
        <v>73</v>
      </c>
      <c r="AK1046" s="149" t="s">
        <v>72</v>
      </c>
      <c r="AL1046" s="149" t="s">
        <v>72</v>
      </c>
      <c r="AM1046" s="149" t="s">
        <v>72</v>
      </c>
      <c r="AN1046" s="149" t="s">
        <v>72</v>
      </c>
      <c r="AO1046" s="149" t="s">
        <v>74</v>
      </c>
      <c r="AP1046" s="149" t="s">
        <v>74</v>
      </c>
      <c r="AQ1046" s="149" t="s">
        <v>74</v>
      </c>
      <c r="AR1046" s="149" t="s">
        <v>74</v>
      </c>
      <c r="AS1046" s="149" t="s">
        <v>74</v>
      </c>
      <c r="AT1046" s="149" t="s">
        <v>74</v>
      </c>
      <c r="AU1046" s="149" t="s">
        <v>74</v>
      </c>
      <c r="AV1046" s="149" t="s">
        <v>74</v>
      </c>
      <c r="AW1046" s="149" t="s">
        <v>74</v>
      </c>
    </row>
    <row r="1047" spans="1:49" ht="36" customHeight="1" x14ac:dyDescent="0.25">
      <c r="A1047" s="150"/>
      <c r="B1047" s="150"/>
      <c r="C1047" s="150"/>
      <c r="D1047" s="150"/>
      <c r="E1047" s="150"/>
      <c r="F1047" s="150"/>
      <c r="G1047" s="150"/>
      <c r="H1047" s="150"/>
      <c r="I1047" s="150"/>
      <c r="J1047" s="150"/>
      <c r="K1047" s="171"/>
      <c r="L1047" s="171"/>
      <c r="M1047" s="96" t="s">
        <v>75</v>
      </c>
      <c r="N1047" s="96" t="s">
        <v>77</v>
      </c>
      <c r="O1047" s="96" t="s">
        <v>77</v>
      </c>
      <c r="P1047" s="10" t="s">
        <v>64</v>
      </c>
      <c r="Q1047" s="96" t="s">
        <v>77</v>
      </c>
      <c r="R1047" s="96" t="s">
        <v>77</v>
      </c>
      <c r="S1047" s="96" t="s">
        <v>77</v>
      </c>
      <c r="T1047" s="96" t="s">
        <v>77</v>
      </c>
      <c r="U1047" s="10" t="s">
        <v>64</v>
      </c>
      <c r="V1047" s="173"/>
      <c r="W1047" s="176"/>
      <c r="X1047" s="179"/>
      <c r="Y1047" s="179"/>
      <c r="Z1047" s="182"/>
      <c r="AA1047" s="182"/>
      <c r="AB1047" s="182"/>
      <c r="AC1047" s="182"/>
      <c r="AD1047" s="182"/>
      <c r="AE1047" s="182"/>
      <c r="AF1047" s="185"/>
      <c r="AG1047" s="185"/>
      <c r="AH1047" s="150"/>
      <c r="AI1047" s="150"/>
      <c r="AJ1047" s="150"/>
      <c r="AK1047" s="150"/>
      <c r="AL1047" s="150"/>
      <c r="AM1047" s="150"/>
      <c r="AN1047" s="150"/>
      <c r="AO1047" s="150"/>
      <c r="AP1047" s="150"/>
      <c r="AQ1047" s="150"/>
      <c r="AR1047" s="150"/>
      <c r="AS1047" s="150"/>
      <c r="AT1047" s="150"/>
      <c r="AU1047" s="150"/>
      <c r="AV1047" s="150"/>
      <c r="AW1047" s="150"/>
    </row>
    <row r="1048" spans="1:49" ht="36" customHeight="1" x14ac:dyDescent="0.25">
      <c r="A1048" s="150"/>
      <c r="B1048" s="150"/>
      <c r="C1048" s="150"/>
      <c r="D1048" s="150"/>
      <c r="E1048" s="150"/>
      <c r="F1048" s="150"/>
      <c r="G1048" s="150"/>
      <c r="H1048" s="150"/>
      <c r="I1048" s="150"/>
      <c r="J1048" s="150"/>
      <c r="K1048" s="171"/>
      <c r="L1048" s="171"/>
      <c r="M1048" s="96" t="s">
        <v>75</v>
      </c>
      <c r="N1048" s="96" t="s">
        <v>77</v>
      </c>
      <c r="O1048" s="96" t="s">
        <v>77</v>
      </c>
      <c r="P1048" s="10" t="s">
        <v>64</v>
      </c>
      <c r="Q1048" s="96" t="s">
        <v>77</v>
      </c>
      <c r="R1048" s="96" t="s">
        <v>77</v>
      </c>
      <c r="S1048" s="96" t="s">
        <v>77</v>
      </c>
      <c r="T1048" s="96" t="s">
        <v>77</v>
      </c>
      <c r="U1048" s="10" t="s">
        <v>64</v>
      </c>
      <c r="V1048" s="173"/>
      <c r="W1048" s="176"/>
      <c r="X1048" s="179"/>
      <c r="Y1048" s="179"/>
      <c r="Z1048" s="182"/>
      <c r="AA1048" s="182"/>
      <c r="AB1048" s="182"/>
      <c r="AC1048" s="182"/>
      <c r="AD1048" s="182"/>
      <c r="AE1048" s="182"/>
      <c r="AF1048" s="185"/>
      <c r="AG1048" s="185"/>
      <c r="AH1048" s="150"/>
      <c r="AI1048" s="150"/>
      <c r="AJ1048" s="150"/>
      <c r="AK1048" s="150"/>
      <c r="AL1048" s="150"/>
      <c r="AM1048" s="150"/>
      <c r="AN1048" s="150"/>
      <c r="AO1048" s="150"/>
      <c r="AP1048" s="150"/>
      <c r="AQ1048" s="150"/>
      <c r="AR1048" s="150"/>
      <c r="AS1048" s="150"/>
      <c r="AT1048" s="150"/>
      <c r="AU1048" s="150"/>
      <c r="AV1048" s="150"/>
      <c r="AW1048" s="150"/>
    </row>
    <row r="1049" spans="1:49" ht="36" customHeight="1" x14ac:dyDescent="0.25">
      <c r="A1049" s="151"/>
      <c r="B1049" s="151"/>
      <c r="C1049" s="151"/>
      <c r="D1049" s="151"/>
      <c r="E1049" s="151"/>
      <c r="F1049" s="151"/>
      <c r="G1049" s="151"/>
      <c r="H1049" s="151"/>
      <c r="I1049" s="151"/>
      <c r="J1049" s="151"/>
      <c r="K1049" s="171"/>
      <c r="L1049" s="171"/>
      <c r="M1049" s="96" t="s">
        <v>75</v>
      </c>
      <c r="N1049" s="96" t="s">
        <v>77</v>
      </c>
      <c r="O1049" s="96" t="s">
        <v>77</v>
      </c>
      <c r="P1049" s="10" t="s">
        <v>64</v>
      </c>
      <c r="Q1049" s="96" t="s">
        <v>77</v>
      </c>
      <c r="R1049" s="96" t="s">
        <v>77</v>
      </c>
      <c r="S1049" s="96" t="s">
        <v>77</v>
      </c>
      <c r="T1049" s="96" t="s">
        <v>77</v>
      </c>
      <c r="U1049" s="10" t="s">
        <v>64</v>
      </c>
      <c r="V1049" s="174"/>
      <c r="W1049" s="177"/>
      <c r="X1049" s="180"/>
      <c r="Y1049" s="180"/>
      <c r="Z1049" s="183"/>
      <c r="AA1049" s="183"/>
      <c r="AB1049" s="183"/>
      <c r="AC1049" s="183"/>
      <c r="AD1049" s="183"/>
      <c r="AE1049" s="183"/>
      <c r="AF1049" s="186"/>
      <c r="AG1049" s="186"/>
      <c r="AH1049" s="151"/>
      <c r="AI1049" s="151"/>
      <c r="AJ1049" s="151"/>
      <c r="AK1049" s="151"/>
      <c r="AL1049" s="151"/>
      <c r="AM1049" s="151"/>
      <c r="AN1049" s="151"/>
      <c r="AO1049" s="151"/>
      <c r="AP1049" s="151"/>
      <c r="AQ1049" s="151"/>
      <c r="AR1049" s="151"/>
      <c r="AS1049" s="151"/>
      <c r="AT1049" s="151"/>
      <c r="AU1049" s="151"/>
      <c r="AV1049" s="151"/>
      <c r="AW1049" s="151"/>
    </row>
    <row r="1050" spans="1:49" ht="36" customHeight="1" x14ac:dyDescent="0.25">
      <c r="A1050" s="149" t="s">
        <v>134</v>
      </c>
      <c r="B1050" s="149" t="s">
        <v>747</v>
      </c>
      <c r="C1050" s="149">
        <v>2016</v>
      </c>
      <c r="D1050" s="149" t="s">
        <v>1140</v>
      </c>
      <c r="E1050" s="149">
        <v>481</v>
      </c>
      <c r="F1050" s="149" t="s">
        <v>56</v>
      </c>
      <c r="G1050" s="149" t="s">
        <v>57</v>
      </c>
      <c r="H1050" s="149" t="s">
        <v>58</v>
      </c>
      <c r="I1050" s="149" t="s">
        <v>58</v>
      </c>
      <c r="J1050" s="149" t="s">
        <v>228</v>
      </c>
      <c r="K1050" s="171" t="s">
        <v>114</v>
      </c>
      <c r="L1050" s="171" t="s">
        <v>114</v>
      </c>
      <c r="M1050" s="96" t="s">
        <v>554</v>
      </c>
      <c r="N1050" s="96" t="s">
        <v>230</v>
      </c>
      <c r="O1050" s="96" t="s">
        <v>231</v>
      </c>
      <c r="P1050" s="10" t="s">
        <v>64</v>
      </c>
      <c r="Q1050" s="12">
        <v>27840</v>
      </c>
      <c r="R1050" s="96" t="s">
        <v>554</v>
      </c>
      <c r="S1050" s="96" t="s">
        <v>230</v>
      </c>
      <c r="T1050" s="96" t="s">
        <v>231</v>
      </c>
      <c r="U1050" s="10" t="s">
        <v>64</v>
      </c>
      <c r="V1050" s="172" t="s">
        <v>1160</v>
      </c>
      <c r="W1050" s="175">
        <v>42657</v>
      </c>
      <c r="X1050" s="178">
        <v>24000</v>
      </c>
      <c r="Y1050" s="178">
        <v>27840</v>
      </c>
      <c r="Z1050" s="181" t="s">
        <v>67</v>
      </c>
      <c r="AA1050" s="181" t="s">
        <v>68</v>
      </c>
      <c r="AB1050" s="181" t="s">
        <v>69</v>
      </c>
      <c r="AC1050" s="181" t="s">
        <v>70</v>
      </c>
      <c r="AD1050" s="181" t="s">
        <v>228</v>
      </c>
      <c r="AE1050" s="181" t="s">
        <v>71</v>
      </c>
      <c r="AF1050" s="184">
        <v>42657</v>
      </c>
      <c r="AG1050" s="184">
        <v>42660</v>
      </c>
      <c r="AH1050" s="149" t="s">
        <v>57</v>
      </c>
      <c r="AI1050" s="149" t="s">
        <v>72</v>
      </c>
      <c r="AJ1050" s="149" t="s">
        <v>73</v>
      </c>
      <c r="AK1050" s="149" t="s">
        <v>72</v>
      </c>
      <c r="AL1050" s="149" t="s">
        <v>72</v>
      </c>
      <c r="AM1050" s="149" t="s">
        <v>72</v>
      </c>
      <c r="AN1050" s="149" t="s">
        <v>72</v>
      </c>
      <c r="AO1050" s="149" t="s">
        <v>74</v>
      </c>
      <c r="AP1050" s="149" t="s">
        <v>74</v>
      </c>
      <c r="AQ1050" s="149" t="s">
        <v>74</v>
      </c>
      <c r="AR1050" s="149" t="s">
        <v>74</v>
      </c>
      <c r="AS1050" s="149" t="s">
        <v>74</v>
      </c>
      <c r="AT1050" s="149" t="s">
        <v>74</v>
      </c>
      <c r="AU1050" s="149" t="s">
        <v>74</v>
      </c>
      <c r="AV1050" s="149" t="s">
        <v>74</v>
      </c>
      <c r="AW1050" s="149" t="s">
        <v>74</v>
      </c>
    </row>
    <row r="1051" spans="1:49" ht="36" customHeight="1" x14ac:dyDescent="0.25">
      <c r="A1051" s="150"/>
      <c r="B1051" s="150"/>
      <c r="C1051" s="150"/>
      <c r="D1051" s="150"/>
      <c r="E1051" s="150"/>
      <c r="F1051" s="150"/>
      <c r="G1051" s="150"/>
      <c r="H1051" s="150"/>
      <c r="I1051" s="150"/>
      <c r="J1051" s="150"/>
      <c r="K1051" s="171"/>
      <c r="L1051" s="171"/>
      <c r="M1051" s="96" t="s">
        <v>75</v>
      </c>
      <c r="N1051" s="96" t="s">
        <v>77</v>
      </c>
      <c r="O1051" s="96" t="s">
        <v>77</v>
      </c>
      <c r="P1051" s="10" t="s">
        <v>64</v>
      </c>
      <c r="Q1051" s="96" t="s">
        <v>77</v>
      </c>
      <c r="R1051" s="96" t="s">
        <v>77</v>
      </c>
      <c r="S1051" s="96" t="s">
        <v>77</v>
      </c>
      <c r="T1051" s="96" t="s">
        <v>77</v>
      </c>
      <c r="U1051" s="10" t="s">
        <v>64</v>
      </c>
      <c r="V1051" s="173"/>
      <c r="W1051" s="176"/>
      <c r="X1051" s="179"/>
      <c r="Y1051" s="179"/>
      <c r="Z1051" s="182"/>
      <c r="AA1051" s="182"/>
      <c r="AB1051" s="182"/>
      <c r="AC1051" s="182"/>
      <c r="AD1051" s="182"/>
      <c r="AE1051" s="182"/>
      <c r="AF1051" s="185"/>
      <c r="AG1051" s="185"/>
      <c r="AH1051" s="150"/>
      <c r="AI1051" s="150"/>
      <c r="AJ1051" s="150"/>
      <c r="AK1051" s="150"/>
      <c r="AL1051" s="150"/>
      <c r="AM1051" s="150"/>
      <c r="AN1051" s="150"/>
      <c r="AO1051" s="150"/>
      <c r="AP1051" s="150"/>
      <c r="AQ1051" s="150"/>
      <c r="AR1051" s="150"/>
      <c r="AS1051" s="150"/>
      <c r="AT1051" s="150"/>
      <c r="AU1051" s="150"/>
      <c r="AV1051" s="150"/>
      <c r="AW1051" s="150"/>
    </row>
    <row r="1052" spans="1:49" ht="36" customHeight="1" x14ac:dyDescent="0.25">
      <c r="A1052" s="150"/>
      <c r="B1052" s="150"/>
      <c r="C1052" s="150"/>
      <c r="D1052" s="150"/>
      <c r="E1052" s="150"/>
      <c r="F1052" s="150"/>
      <c r="G1052" s="150"/>
      <c r="H1052" s="150"/>
      <c r="I1052" s="150"/>
      <c r="J1052" s="150"/>
      <c r="K1052" s="171"/>
      <c r="L1052" s="171"/>
      <c r="M1052" s="96" t="s">
        <v>75</v>
      </c>
      <c r="N1052" s="96" t="s">
        <v>77</v>
      </c>
      <c r="O1052" s="96" t="s">
        <v>77</v>
      </c>
      <c r="P1052" s="10" t="s">
        <v>64</v>
      </c>
      <c r="Q1052" s="96" t="s">
        <v>77</v>
      </c>
      <c r="R1052" s="96" t="s">
        <v>77</v>
      </c>
      <c r="S1052" s="96" t="s">
        <v>77</v>
      </c>
      <c r="T1052" s="96" t="s">
        <v>77</v>
      </c>
      <c r="U1052" s="10" t="s">
        <v>64</v>
      </c>
      <c r="V1052" s="173"/>
      <c r="W1052" s="176"/>
      <c r="X1052" s="179"/>
      <c r="Y1052" s="179"/>
      <c r="Z1052" s="182"/>
      <c r="AA1052" s="182"/>
      <c r="AB1052" s="182"/>
      <c r="AC1052" s="182"/>
      <c r="AD1052" s="182"/>
      <c r="AE1052" s="182"/>
      <c r="AF1052" s="185"/>
      <c r="AG1052" s="185"/>
      <c r="AH1052" s="150"/>
      <c r="AI1052" s="150"/>
      <c r="AJ1052" s="150"/>
      <c r="AK1052" s="150"/>
      <c r="AL1052" s="150"/>
      <c r="AM1052" s="150"/>
      <c r="AN1052" s="150"/>
      <c r="AO1052" s="150"/>
      <c r="AP1052" s="150"/>
      <c r="AQ1052" s="150"/>
      <c r="AR1052" s="150"/>
      <c r="AS1052" s="150"/>
      <c r="AT1052" s="150"/>
      <c r="AU1052" s="150"/>
      <c r="AV1052" s="150"/>
      <c r="AW1052" s="150"/>
    </row>
    <row r="1053" spans="1:49" ht="36" customHeight="1" x14ac:dyDescent="0.25">
      <c r="A1053" s="151"/>
      <c r="B1053" s="151"/>
      <c r="C1053" s="151"/>
      <c r="D1053" s="151"/>
      <c r="E1053" s="151"/>
      <c r="F1053" s="151"/>
      <c r="G1053" s="151"/>
      <c r="H1053" s="151"/>
      <c r="I1053" s="151"/>
      <c r="J1053" s="151"/>
      <c r="K1053" s="171"/>
      <c r="L1053" s="171"/>
      <c r="M1053" s="96" t="s">
        <v>75</v>
      </c>
      <c r="N1053" s="96" t="s">
        <v>77</v>
      </c>
      <c r="O1053" s="96" t="s">
        <v>77</v>
      </c>
      <c r="P1053" s="10" t="s">
        <v>64</v>
      </c>
      <c r="Q1053" s="96" t="s">
        <v>77</v>
      </c>
      <c r="R1053" s="96" t="s">
        <v>77</v>
      </c>
      <c r="S1053" s="96" t="s">
        <v>77</v>
      </c>
      <c r="T1053" s="96" t="s">
        <v>77</v>
      </c>
      <c r="U1053" s="10" t="s">
        <v>64</v>
      </c>
      <c r="V1053" s="174"/>
      <c r="W1053" s="177"/>
      <c r="X1053" s="180"/>
      <c r="Y1053" s="180"/>
      <c r="Z1053" s="183"/>
      <c r="AA1053" s="183"/>
      <c r="AB1053" s="183"/>
      <c r="AC1053" s="183"/>
      <c r="AD1053" s="183"/>
      <c r="AE1053" s="183"/>
      <c r="AF1053" s="186"/>
      <c r="AG1053" s="186"/>
      <c r="AH1053" s="151"/>
      <c r="AI1053" s="151"/>
      <c r="AJ1053" s="151"/>
      <c r="AK1053" s="151"/>
      <c r="AL1053" s="151"/>
      <c r="AM1053" s="151"/>
      <c r="AN1053" s="151"/>
      <c r="AO1053" s="151"/>
      <c r="AP1053" s="151"/>
      <c r="AQ1053" s="151"/>
      <c r="AR1053" s="151"/>
      <c r="AS1053" s="151"/>
      <c r="AT1053" s="151"/>
      <c r="AU1053" s="151"/>
      <c r="AV1053" s="151"/>
      <c r="AW1053" s="151"/>
    </row>
    <row r="1054" spans="1:49" ht="36" customHeight="1" x14ac:dyDescent="0.25">
      <c r="A1054" s="149" t="s">
        <v>53</v>
      </c>
      <c r="B1054" s="149" t="s">
        <v>676</v>
      </c>
      <c r="C1054" s="149">
        <v>2016</v>
      </c>
      <c r="D1054" s="149" t="s">
        <v>1140</v>
      </c>
      <c r="E1054" s="149">
        <v>475</v>
      </c>
      <c r="F1054" s="149" t="s">
        <v>56</v>
      </c>
      <c r="G1054" s="149" t="s">
        <v>57</v>
      </c>
      <c r="H1054" s="149" t="s">
        <v>58</v>
      </c>
      <c r="I1054" s="149" t="s">
        <v>58</v>
      </c>
      <c r="J1054" s="149" t="s">
        <v>293</v>
      </c>
      <c r="K1054" s="171" t="s">
        <v>207</v>
      </c>
      <c r="L1054" s="171" t="s">
        <v>207</v>
      </c>
      <c r="M1054" s="96" t="s">
        <v>294</v>
      </c>
      <c r="N1054" s="96" t="s">
        <v>295</v>
      </c>
      <c r="O1054" s="96" t="s">
        <v>296</v>
      </c>
      <c r="P1054" s="10" t="s">
        <v>64</v>
      </c>
      <c r="Q1054" s="12">
        <v>8764.0400000000009</v>
      </c>
      <c r="R1054" s="96" t="s">
        <v>294</v>
      </c>
      <c r="S1054" s="96" t="s">
        <v>295</v>
      </c>
      <c r="T1054" s="96" t="s">
        <v>296</v>
      </c>
      <c r="U1054" s="10" t="s">
        <v>64</v>
      </c>
      <c r="V1054" s="172" t="s">
        <v>1161</v>
      </c>
      <c r="W1054" s="175">
        <v>42657</v>
      </c>
      <c r="X1054" s="178">
        <v>7555.21</v>
      </c>
      <c r="Y1054" s="178">
        <v>8764.0400000000009</v>
      </c>
      <c r="Z1054" s="181" t="s">
        <v>67</v>
      </c>
      <c r="AA1054" s="181" t="s">
        <v>68</v>
      </c>
      <c r="AB1054" s="181" t="s">
        <v>69</v>
      </c>
      <c r="AC1054" s="181" t="s">
        <v>70</v>
      </c>
      <c r="AD1054" s="181" t="s">
        <v>293</v>
      </c>
      <c r="AE1054" s="181" t="s">
        <v>71</v>
      </c>
      <c r="AF1054" s="184">
        <v>42657</v>
      </c>
      <c r="AG1054" s="184">
        <v>42657</v>
      </c>
      <c r="AH1054" s="149" t="s">
        <v>57</v>
      </c>
      <c r="AI1054" s="149" t="s">
        <v>72</v>
      </c>
      <c r="AJ1054" s="149" t="s">
        <v>73</v>
      </c>
      <c r="AK1054" s="149" t="s">
        <v>72</v>
      </c>
      <c r="AL1054" s="149" t="s">
        <v>72</v>
      </c>
      <c r="AM1054" s="149" t="s">
        <v>72</v>
      </c>
      <c r="AN1054" s="149" t="s">
        <v>72</v>
      </c>
      <c r="AO1054" s="149" t="s">
        <v>74</v>
      </c>
      <c r="AP1054" s="149" t="s">
        <v>74</v>
      </c>
      <c r="AQ1054" s="149" t="s">
        <v>74</v>
      </c>
      <c r="AR1054" s="149" t="s">
        <v>74</v>
      </c>
      <c r="AS1054" s="149" t="s">
        <v>74</v>
      </c>
      <c r="AT1054" s="149" t="s">
        <v>74</v>
      </c>
      <c r="AU1054" s="149" t="s">
        <v>74</v>
      </c>
      <c r="AV1054" s="149" t="s">
        <v>74</v>
      </c>
      <c r="AW1054" s="149" t="s">
        <v>74</v>
      </c>
    </row>
    <row r="1055" spans="1:49" ht="36" customHeight="1" x14ac:dyDescent="0.25">
      <c r="A1055" s="150"/>
      <c r="B1055" s="150"/>
      <c r="C1055" s="150"/>
      <c r="D1055" s="150"/>
      <c r="E1055" s="150"/>
      <c r="F1055" s="150"/>
      <c r="G1055" s="150"/>
      <c r="H1055" s="150"/>
      <c r="I1055" s="150"/>
      <c r="J1055" s="150"/>
      <c r="K1055" s="171"/>
      <c r="L1055" s="171"/>
      <c r="M1055" s="96" t="s">
        <v>75</v>
      </c>
      <c r="N1055" s="96" t="s">
        <v>77</v>
      </c>
      <c r="O1055" s="96" t="s">
        <v>77</v>
      </c>
      <c r="P1055" s="10" t="s">
        <v>64</v>
      </c>
      <c r="Q1055" s="96" t="s">
        <v>77</v>
      </c>
      <c r="R1055" s="96" t="s">
        <v>77</v>
      </c>
      <c r="S1055" s="96" t="s">
        <v>77</v>
      </c>
      <c r="T1055" s="96" t="s">
        <v>77</v>
      </c>
      <c r="U1055" s="10" t="s">
        <v>64</v>
      </c>
      <c r="V1055" s="173"/>
      <c r="W1055" s="176"/>
      <c r="X1055" s="179"/>
      <c r="Y1055" s="179"/>
      <c r="Z1055" s="182"/>
      <c r="AA1055" s="182"/>
      <c r="AB1055" s="182"/>
      <c r="AC1055" s="182"/>
      <c r="AD1055" s="182"/>
      <c r="AE1055" s="182"/>
      <c r="AF1055" s="185"/>
      <c r="AG1055" s="185"/>
      <c r="AH1055" s="150"/>
      <c r="AI1055" s="150"/>
      <c r="AJ1055" s="150"/>
      <c r="AK1055" s="150"/>
      <c r="AL1055" s="150"/>
      <c r="AM1055" s="150"/>
      <c r="AN1055" s="150"/>
      <c r="AO1055" s="150"/>
      <c r="AP1055" s="150"/>
      <c r="AQ1055" s="150"/>
      <c r="AR1055" s="150"/>
      <c r="AS1055" s="150"/>
      <c r="AT1055" s="150"/>
      <c r="AU1055" s="150"/>
      <c r="AV1055" s="150"/>
      <c r="AW1055" s="150"/>
    </row>
    <row r="1056" spans="1:49" ht="36" customHeight="1" x14ac:dyDescent="0.25">
      <c r="A1056" s="150"/>
      <c r="B1056" s="150"/>
      <c r="C1056" s="150"/>
      <c r="D1056" s="150"/>
      <c r="E1056" s="150"/>
      <c r="F1056" s="150"/>
      <c r="G1056" s="150"/>
      <c r="H1056" s="150"/>
      <c r="I1056" s="150"/>
      <c r="J1056" s="150"/>
      <c r="K1056" s="171"/>
      <c r="L1056" s="171"/>
      <c r="M1056" s="96" t="s">
        <v>75</v>
      </c>
      <c r="N1056" s="96" t="s">
        <v>77</v>
      </c>
      <c r="O1056" s="96" t="s">
        <v>77</v>
      </c>
      <c r="P1056" s="10" t="s">
        <v>64</v>
      </c>
      <c r="Q1056" s="96" t="s">
        <v>77</v>
      </c>
      <c r="R1056" s="96" t="s">
        <v>77</v>
      </c>
      <c r="S1056" s="96" t="s">
        <v>77</v>
      </c>
      <c r="T1056" s="96" t="s">
        <v>77</v>
      </c>
      <c r="U1056" s="10" t="s">
        <v>64</v>
      </c>
      <c r="V1056" s="173"/>
      <c r="W1056" s="176"/>
      <c r="X1056" s="179"/>
      <c r="Y1056" s="179"/>
      <c r="Z1056" s="182"/>
      <c r="AA1056" s="182"/>
      <c r="AB1056" s="182"/>
      <c r="AC1056" s="182"/>
      <c r="AD1056" s="182"/>
      <c r="AE1056" s="182"/>
      <c r="AF1056" s="185"/>
      <c r="AG1056" s="185"/>
      <c r="AH1056" s="150"/>
      <c r="AI1056" s="150"/>
      <c r="AJ1056" s="150"/>
      <c r="AK1056" s="150"/>
      <c r="AL1056" s="150"/>
      <c r="AM1056" s="150"/>
      <c r="AN1056" s="150"/>
      <c r="AO1056" s="150"/>
      <c r="AP1056" s="150"/>
      <c r="AQ1056" s="150"/>
      <c r="AR1056" s="150"/>
      <c r="AS1056" s="150"/>
      <c r="AT1056" s="150"/>
      <c r="AU1056" s="150"/>
      <c r="AV1056" s="150"/>
      <c r="AW1056" s="150"/>
    </row>
    <row r="1057" spans="1:49" ht="36" customHeight="1" x14ac:dyDescent="0.25">
      <c r="A1057" s="151"/>
      <c r="B1057" s="151"/>
      <c r="C1057" s="151"/>
      <c r="D1057" s="151"/>
      <c r="E1057" s="151"/>
      <c r="F1057" s="151"/>
      <c r="G1057" s="151"/>
      <c r="H1057" s="151"/>
      <c r="I1057" s="151"/>
      <c r="J1057" s="151"/>
      <c r="K1057" s="171"/>
      <c r="L1057" s="171"/>
      <c r="M1057" s="96" t="s">
        <v>75</v>
      </c>
      <c r="N1057" s="96" t="s">
        <v>77</v>
      </c>
      <c r="O1057" s="96" t="s">
        <v>77</v>
      </c>
      <c r="P1057" s="10" t="s">
        <v>64</v>
      </c>
      <c r="Q1057" s="96" t="s">
        <v>77</v>
      </c>
      <c r="R1057" s="96" t="s">
        <v>77</v>
      </c>
      <c r="S1057" s="96" t="s">
        <v>77</v>
      </c>
      <c r="T1057" s="96" t="s">
        <v>77</v>
      </c>
      <c r="U1057" s="10" t="s">
        <v>64</v>
      </c>
      <c r="V1057" s="174"/>
      <c r="W1057" s="177"/>
      <c r="X1057" s="180"/>
      <c r="Y1057" s="180"/>
      <c r="Z1057" s="183"/>
      <c r="AA1057" s="183"/>
      <c r="AB1057" s="183"/>
      <c r="AC1057" s="183"/>
      <c r="AD1057" s="183"/>
      <c r="AE1057" s="183"/>
      <c r="AF1057" s="186"/>
      <c r="AG1057" s="186"/>
      <c r="AH1057" s="151"/>
      <c r="AI1057" s="151"/>
      <c r="AJ1057" s="151"/>
      <c r="AK1057" s="151"/>
      <c r="AL1057" s="151"/>
      <c r="AM1057" s="151"/>
      <c r="AN1057" s="151"/>
      <c r="AO1057" s="151"/>
      <c r="AP1057" s="151"/>
      <c r="AQ1057" s="151"/>
      <c r="AR1057" s="151"/>
      <c r="AS1057" s="151"/>
      <c r="AT1057" s="151"/>
      <c r="AU1057" s="151"/>
      <c r="AV1057" s="151"/>
      <c r="AW1057" s="151"/>
    </row>
    <row r="1058" spans="1:49" ht="36" customHeight="1" x14ac:dyDescent="0.25">
      <c r="A1058" s="149" t="s">
        <v>53</v>
      </c>
      <c r="B1058" s="149" t="s">
        <v>676</v>
      </c>
      <c r="C1058" s="149">
        <v>2016</v>
      </c>
      <c r="D1058" s="149" t="s">
        <v>1140</v>
      </c>
      <c r="E1058" s="149">
        <v>456</v>
      </c>
      <c r="F1058" s="149" t="s">
        <v>56</v>
      </c>
      <c r="G1058" s="149" t="s">
        <v>57</v>
      </c>
      <c r="H1058" s="149" t="s">
        <v>58</v>
      </c>
      <c r="I1058" s="149" t="s">
        <v>58</v>
      </c>
      <c r="J1058" s="149" t="s">
        <v>172</v>
      </c>
      <c r="K1058" s="171" t="s">
        <v>207</v>
      </c>
      <c r="L1058" s="171" t="s">
        <v>207</v>
      </c>
      <c r="M1058" s="96" t="s">
        <v>75</v>
      </c>
      <c r="N1058" s="96" t="s">
        <v>77</v>
      </c>
      <c r="O1058" s="96" t="s">
        <v>77</v>
      </c>
      <c r="P1058" s="92" t="s">
        <v>276</v>
      </c>
      <c r="Q1058" s="12">
        <v>76154</v>
      </c>
      <c r="R1058" s="96" t="s">
        <v>77</v>
      </c>
      <c r="S1058" s="96" t="s">
        <v>77</v>
      </c>
      <c r="T1058" s="96" t="s">
        <v>77</v>
      </c>
      <c r="U1058" s="92" t="s">
        <v>276</v>
      </c>
      <c r="V1058" s="172" t="s">
        <v>1162</v>
      </c>
      <c r="W1058" s="175">
        <v>42657</v>
      </c>
      <c r="X1058" s="178">
        <v>65650</v>
      </c>
      <c r="Y1058" s="178">
        <v>76154</v>
      </c>
      <c r="Z1058" s="181" t="s">
        <v>67</v>
      </c>
      <c r="AA1058" s="181" t="s">
        <v>68</v>
      </c>
      <c r="AB1058" s="181" t="s">
        <v>69</v>
      </c>
      <c r="AC1058" s="181" t="s">
        <v>70</v>
      </c>
      <c r="AD1058" s="181" t="s">
        <v>172</v>
      </c>
      <c r="AE1058" s="181" t="s">
        <v>71</v>
      </c>
      <c r="AF1058" s="184">
        <v>42657</v>
      </c>
      <c r="AG1058" s="184">
        <v>42667</v>
      </c>
      <c r="AH1058" s="149" t="s">
        <v>57</v>
      </c>
      <c r="AI1058" s="149" t="s">
        <v>72</v>
      </c>
      <c r="AJ1058" s="149" t="s">
        <v>73</v>
      </c>
      <c r="AK1058" s="149" t="s">
        <v>72</v>
      </c>
      <c r="AL1058" s="149" t="s">
        <v>72</v>
      </c>
      <c r="AM1058" s="149" t="s">
        <v>72</v>
      </c>
      <c r="AN1058" s="149" t="s">
        <v>72</v>
      </c>
      <c r="AO1058" s="149" t="s">
        <v>74</v>
      </c>
      <c r="AP1058" s="149" t="s">
        <v>74</v>
      </c>
      <c r="AQ1058" s="149" t="s">
        <v>74</v>
      </c>
      <c r="AR1058" s="149" t="s">
        <v>74</v>
      </c>
      <c r="AS1058" s="149" t="s">
        <v>74</v>
      </c>
      <c r="AT1058" s="149" t="s">
        <v>74</v>
      </c>
      <c r="AU1058" s="149" t="s">
        <v>74</v>
      </c>
      <c r="AV1058" s="149" t="s">
        <v>74</v>
      </c>
      <c r="AW1058" s="149" t="s">
        <v>74</v>
      </c>
    </row>
    <row r="1059" spans="1:49" ht="36" customHeight="1" x14ac:dyDescent="0.25">
      <c r="A1059" s="150"/>
      <c r="B1059" s="150"/>
      <c r="C1059" s="150"/>
      <c r="D1059" s="150"/>
      <c r="E1059" s="150"/>
      <c r="F1059" s="150"/>
      <c r="G1059" s="150"/>
      <c r="H1059" s="150"/>
      <c r="I1059" s="150"/>
      <c r="J1059" s="150"/>
      <c r="K1059" s="171"/>
      <c r="L1059" s="171"/>
      <c r="M1059" s="96" t="s">
        <v>75</v>
      </c>
      <c r="N1059" s="96" t="s">
        <v>77</v>
      </c>
      <c r="O1059" s="96" t="s">
        <v>77</v>
      </c>
      <c r="P1059" s="10" t="s">
        <v>121</v>
      </c>
      <c r="Q1059" s="12">
        <v>381282.72</v>
      </c>
      <c r="R1059" s="96" t="s">
        <v>77</v>
      </c>
      <c r="S1059" s="96" t="s">
        <v>77</v>
      </c>
      <c r="T1059" s="96" t="s">
        <v>77</v>
      </c>
      <c r="U1059" s="10" t="s">
        <v>64</v>
      </c>
      <c r="V1059" s="173"/>
      <c r="W1059" s="176"/>
      <c r="X1059" s="179"/>
      <c r="Y1059" s="179"/>
      <c r="Z1059" s="182"/>
      <c r="AA1059" s="182"/>
      <c r="AB1059" s="182"/>
      <c r="AC1059" s="182"/>
      <c r="AD1059" s="182"/>
      <c r="AE1059" s="182"/>
      <c r="AF1059" s="185"/>
      <c r="AG1059" s="185"/>
      <c r="AH1059" s="150"/>
      <c r="AI1059" s="150"/>
      <c r="AJ1059" s="150"/>
      <c r="AK1059" s="150"/>
      <c r="AL1059" s="150"/>
      <c r="AM1059" s="150"/>
      <c r="AN1059" s="150"/>
      <c r="AO1059" s="150"/>
      <c r="AP1059" s="150"/>
      <c r="AQ1059" s="150"/>
      <c r="AR1059" s="150"/>
      <c r="AS1059" s="150"/>
      <c r="AT1059" s="150"/>
      <c r="AU1059" s="150"/>
      <c r="AV1059" s="150"/>
      <c r="AW1059" s="150"/>
    </row>
    <row r="1060" spans="1:49" ht="36" customHeight="1" x14ac:dyDescent="0.25">
      <c r="A1060" s="150"/>
      <c r="B1060" s="150"/>
      <c r="C1060" s="150"/>
      <c r="D1060" s="150"/>
      <c r="E1060" s="150"/>
      <c r="F1060" s="150"/>
      <c r="G1060" s="150"/>
      <c r="H1060" s="150"/>
      <c r="I1060" s="150"/>
      <c r="J1060" s="150"/>
      <c r="K1060" s="171"/>
      <c r="L1060" s="171"/>
      <c r="M1060" s="96" t="s">
        <v>75</v>
      </c>
      <c r="N1060" s="96" t="s">
        <v>77</v>
      </c>
      <c r="O1060" s="96" t="s">
        <v>77</v>
      </c>
      <c r="P1060" s="10" t="s">
        <v>115</v>
      </c>
      <c r="Q1060" s="12">
        <v>367452.51</v>
      </c>
      <c r="R1060" s="96" t="s">
        <v>77</v>
      </c>
      <c r="S1060" s="96" t="s">
        <v>77</v>
      </c>
      <c r="T1060" s="96" t="s">
        <v>77</v>
      </c>
      <c r="U1060" s="10" t="s">
        <v>64</v>
      </c>
      <c r="V1060" s="173"/>
      <c r="W1060" s="176"/>
      <c r="X1060" s="179"/>
      <c r="Y1060" s="179"/>
      <c r="Z1060" s="182"/>
      <c r="AA1060" s="182"/>
      <c r="AB1060" s="182"/>
      <c r="AC1060" s="182"/>
      <c r="AD1060" s="182"/>
      <c r="AE1060" s="182"/>
      <c r="AF1060" s="185"/>
      <c r="AG1060" s="185"/>
      <c r="AH1060" s="150"/>
      <c r="AI1060" s="150"/>
      <c r="AJ1060" s="150"/>
      <c r="AK1060" s="150"/>
      <c r="AL1060" s="150"/>
      <c r="AM1060" s="150"/>
      <c r="AN1060" s="150"/>
      <c r="AO1060" s="150"/>
      <c r="AP1060" s="150"/>
      <c r="AQ1060" s="150"/>
      <c r="AR1060" s="150"/>
      <c r="AS1060" s="150"/>
      <c r="AT1060" s="150"/>
      <c r="AU1060" s="150"/>
      <c r="AV1060" s="150"/>
      <c r="AW1060" s="150"/>
    </row>
    <row r="1061" spans="1:49" ht="36" customHeight="1" x14ac:dyDescent="0.25">
      <c r="A1061" s="151"/>
      <c r="B1061" s="151"/>
      <c r="C1061" s="151"/>
      <c r="D1061" s="151"/>
      <c r="E1061" s="151"/>
      <c r="F1061" s="151"/>
      <c r="G1061" s="151"/>
      <c r="H1061" s="151"/>
      <c r="I1061" s="151"/>
      <c r="J1061" s="151"/>
      <c r="K1061" s="171"/>
      <c r="L1061" s="171"/>
      <c r="M1061" s="96" t="s">
        <v>75</v>
      </c>
      <c r="N1061" s="96" t="s">
        <v>77</v>
      </c>
      <c r="O1061" s="96" t="s">
        <v>77</v>
      </c>
      <c r="P1061" s="10" t="s">
        <v>64</v>
      </c>
      <c r="Q1061" s="96" t="s">
        <v>77</v>
      </c>
      <c r="R1061" s="96" t="s">
        <v>77</v>
      </c>
      <c r="S1061" s="96" t="s">
        <v>77</v>
      </c>
      <c r="T1061" s="96" t="s">
        <v>77</v>
      </c>
      <c r="U1061" s="10" t="s">
        <v>64</v>
      </c>
      <c r="V1061" s="174"/>
      <c r="W1061" s="177"/>
      <c r="X1061" s="180"/>
      <c r="Y1061" s="180"/>
      <c r="Z1061" s="183"/>
      <c r="AA1061" s="183"/>
      <c r="AB1061" s="183"/>
      <c r="AC1061" s="183"/>
      <c r="AD1061" s="183"/>
      <c r="AE1061" s="183"/>
      <c r="AF1061" s="186"/>
      <c r="AG1061" s="186"/>
      <c r="AH1061" s="151"/>
      <c r="AI1061" s="151"/>
      <c r="AJ1061" s="151"/>
      <c r="AK1061" s="151"/>
      <c r="AL1061" s="151"/>
      <c r="AM1061" s="151"/>
      <c r="AN1061" s="151"/>
      <c r="AO1061" s="151"/>
      <c r="AP1061" s="151"/>
      <c r="AQ1061" s="151"/>
      <c r="AR1061" s="151"/>
      <c r="AS1061" s="151"/>
      <c r="AT1061" s="151"/>
      <c r="AU1061" s="151"/>
      <c r="AV1061" s="151"/>
      <c r="AW1061" s="151"/>
    </row>
    <row r="1062" spans="1:49" ht="36" customHeight="1" x14ac:dyDescent="0.25">
      <c r="A1062" s="149" t="s">
        <v>53</v>
      </c>
      <c r="B1062" s="149" t="s">
        <v>676</v>
      </c>
      <c r="C1062" s="149">
        <v>2016</v>
      </c>
      <c r="D1062" s="149" t="s">
        <v>1140</v>
      </c>
      <c r="E1062" s="149">
        <v>486</v>
      </c>
      <c r="F1062" s="149" t="s">
        <v>56</v>
      </c>
      <c r="G1062" s="149" t="s">
        <v>57</v>
      </c>
      <c r="H1062" s="149" t="s">
        <v>58</v>
      </c>
      <c r="I1062" s="149" t="s">
        <v>58</v>
      </c>
      <c r="J1062" s="149" t="s">
        <v>204</v>
      </c>
      <c r="K1062" s="171" t="s">
        <v>97</v>
      </c>
      <c r="L1062" s="171" t="s">
        <v>97</v>
      </c>
      <c r="M1062" s="96" t="s">
        <v>75</v>
      </c>
      <c r="N1062" s="96" t="s">
        <v>77</v>
      </c>
      <c r="O1062" s="96" t="s">
        <v>77</v>
      </c>
      <c r="P1062" s="92" t="s">
        <v>205</v>
      </c>
      <c r="Q1062" s="12">
        <v>289433.92</v>
      </c>
      <c r="R1062" s="96" t="s">
        <v>77</v>
      </c>
      <c r="S1062" s="96" t="s">
        <v>77</v>
      </c>
      <c r="T1062" s="96" t="s">
        <v>77</v>
      </c>
      <c r="U1062" s="92" t="s">
        <v>205</v>
      </c>
      <c r="V1062" s="172" t="s">
        <v>1163</v>
      </c>
      <c r="W1062" s="175">
        <v>42657</v>
      </c>
      <c r="X1062" s="178">
        <v>249512</v>
      </c>
      <c r="Y1062" s="178">
        <v>289433.92</v>
      </c>
      <c r="Z1062" s="181" t="s">
        <v>67</v>
      </c>
      <c r="AA1062" s="181" t="s">
        <v>68</v>
      </c>
      <c r="AB1062" s="181" t="s">
        <v>69</v>
      </c>
      <c r="AC1062" s="181" t="s">
        <v>70</v>
      </c>
      <c r="AD1062" s="181" t="s">
        <v>204</v>
      </c>
      <c r="AE1062" s="181" t="s">
        <v>71</v>
      </c>
      <c r="AF1062" s="184">
        <v>42657</v>
      </c>
      <c r="AG1062" s="184">
        <v>42660</v>
      </c>
      <c r="AH1062" s="149" t="s">
        <v>57</v>
      </c>
      <c r="AI1062" s="149" t="s">
        <v>72</v>
      </c>
      <c r="AJ1062" s="149" t="s">
        <v>73</v>
      </c>
      <c r="AK1062" s="149" t="s">
        <v>72</v>
      </c>
      <c r="AL1062" s="149" t="s">
        <v>72</v>
      </c>
      <c r="AM1062" s="149" t="s">
        <v>72</v>
      </c>
      <c r="AN1062" s="149" t="s">
        <v>72</v>
      </c>
      <c r="AO1062" s="149" t="s">
        <v>74</v>
      </c>
      <c r="AP1062" s="149" t="s">
        <v>74</v>
      </c>
      <c r="AQ1062" s="149" t="s">
        <v>74</v>
      </c>
      <c r="AR1062" s="149" t="s">
        <v>74</v>
      </c>
      <c r="AS1062" s="149" t="s">
        <v>74</v>
      </c>
      <c r="AT1062" s="149" t="s">
        <v>74</v>
      </c>
      <c r="AU1062" s="149" t="s">
        <v>74</v>
      </c>
      <c r="AV1062" s="149" t="s">
        <v>74</v>
      </c>
      <c r="AW1062" s="149" t="s">
        <v>74</v>
      </c>
    </row>
    <row r="1063" spans="1:49" ht="36" customHeight="1" x14ac:dyDescent="0.25">
      <c r="A1063" s="150"/>
      <c r="B1063" s="150"/>
      <c r="C1063" s="150"/>
      <c r="D1063" s="150"/>
      <c r="E1063" s="150"/>
      <c r="F1063" s="150"/>
      <c r="G1063" s="150"/>
      <c r="H1063" s="150"/>
      <c r="I1063" s="150"/>
      <c r="J1063" s="150"/>
      <c r="K1063" s="171"/>
      <c r="L1063" s="171"/>
      <c r="M1063" s="96" t="s">
        <v>292</v>
      </c>
      <c r="N1063" s="96" t="s">
        <v>242</v>
      </c>
      <c r="O1063" s="96" t="s">
        <v>262</v>
      </c>
      <c r="P1063" s="10" t="s">
        <v>64</v>
      </c>
      <c r="Q1063" s="12">
        <v>320109.23</v>
      </c>
      <c r="R1063" s="96" t="s">
        <v>77</v>
      </c>
      <c r="S1063" s="96" t="s">
        <v>77</v>
      </c>
      <c r="T1063" s="96" t="s">
        <v>77</v>
      </c>
      <c r="U1063" s="10" t="s">
        <v>64</v>
      </c>
      <c r="V1063" s="173"/>
      <c r="W1063" s="176"/>
      <c r="X1063" s="179"/>
      <c r="Y1063" s="179"/>
      <c r="Z1063" s="182"/>
      <c r="AA1063" s="182"/>
      <c r="AB1063" s="182"/>
      <c r="AC1063" s="182"/>
      <c r="AD1063" s="182"/>
      <c r="AE1063" s="182"/>
      <c r="AF1063" s="185"/>
      <c r="AG1063" s="185"/>
      <c r="AH1063" s="150"/>
      <c r="AI1063" s="150"/>
      <c r="AJ1063" s="150"/>
      <c r="AK1063" s="150"/>
      <c r="AL1063" s="150"/>
      <c r="AM1063" s="150"/>
      <c r="AN1063" s="150"/>
      <c r="AO1063" s="150"/>
      <c r="AP1063" s="150"/>
      <c r="AQ1063" s="150"/>
      <c r="AR1063" s="150"/>
      <c r="AS1063" s="150"/>
      <c r="AT1063" s="150"/>
      <c r="AU1063" s="150"/>
      <c r="AV1063" s="150"/>
      <c r="AW1063" s="150"/>
    </row>
    <row r="1064" spans="1:49" ht="36" customHeight="1" x14ac:dyDescent="0.25">
      <c r="A1064" s="150"/>
      <c r="B1064" s="150"/>
      <c r="C1064" s="150"/>
      <c r="D1064" s="150"/>
      <c r="E1064" s="150"/>
      <c r="F1064" s="150"/>
      <c r="G1064" s="150"/>
      <c r="H1064" s="150"/>
      <c r="I1064" s="150"/>
      <c r="J1064" s="150"/>
      <c r="K1064" s="171"/>
      <c r="L1064" s="171"/>
      <c r="M1064" s="96" t="s">
        <v>717</v>
      </c>
      <c r="N1064" s="96" t="s">
        <v>718</v>
      </c>
      <c r="O1064" s="96" t="s">
        <v>719</v>
      </c>
      <c r="P1064" s="10" t="s">
        <v>64</v>
      </c>
      <c r="Q1064" s="12">
        <v>310252.78999999998</v>
      </c>
      <c r="R1064" s="96" t="s">
        <v>77</v>
      </c>
      <c r="S1064" s="96" t="s">
        <v>77</v>
      </c>
      <c r="T1064" s="96" t="s">
        <v>77</v>
      </c>
      <c r="U1064" s="10" t="s">
        <v>64</v>
      </c>
      <c r="V1064" s="173"/>
      <c r="W1064" s="176"/>
      <c r="X1064" s="179"/>
      <c r="Y1064" s="179"/>
      <c r="Z1064" s="182"/>
      <c r="AA1064" s="182"/>
      <c r="AB1064" s="182"/>
      <c r="AC1064" s="182"/>
      <c r="AD1064" s="182"/>
      <c r="AE1064" s="182"/>
      <c r="AF1064" s="185"/>
      <c r="AG1064" s="185"/>
      <c r="AH1064" s="150"/>
      <c r="AI1064" s="150"/>
      <c r="AJ1064" s="150"/>
      <c r="AK1064" s="150"/>
      <c r="AL1064" s="150"/>
      <c r="AM1064" s="150"/>
      <c r="AN1064" s="150"/>
      <c r="AO1064" s="150"/>
      <c r="AP1064" s="150"/>
      <c r="AQ1064" s="150"/>
      <c r="AR1064" s="150"/>
      <c r="AS1064" s="150"/>
      <c r="AT1064" s="150"/>
      <c r="AU1064" s="150"/>
      <c r="AV1064" s="150"/>
      <c r="AW1064" s="150"/>
    </row>
    <row r="1065" spans="1:49" ht="36" customHeight="1" x14ac:dyDescent="0.25">
      <c r="A1065" s="151"/>
      <c r="B1065" s="151"/>
      <c r="C1065" s="151"/>
      <c r="D1065" s="151"/>
      <c r="E1065" s="151"/>
      <c r="F1065" s="151"/>
      <c r="G1065" s="151"/>
      <c r="H1065" s="151"/>
      <c r="I1065" s="151"/>
      <c r="J1065" s="151"/>
      <c r="K1065" s="171"/>
      <c r="L1065" s="171"/>
      <c r="M1065" s="96" t="s">
        <v>75</v>
      </c>
      <c r="N1065" s="96" t="s">
        <v>77</v>
      </c>
      <c r="O1065" s="96" t="s">
        <v>77</v>
      </c>
      <c r="P1065" s="10" t="s">
        <v>64</v>
      </c>
      <c r="Q1065" s="96" t="s">
        <v>77</v>
      </c>
      <c r="R1065" s="96" t="s">
        <v>77</v>
      </c>
      <c r="S1065" s="96" t="s">
        <v>77</v>
      </c>
      <c r="T1065" s="96" t="s">
        <v>77</v>
      </c>
      <c r="U1065" s="10" t="s">
        <v>64</v>
      </c>
      <c r="V1065" s="174"/>
      <c r="W1065" s="177"/>
      <c r="X1065" s="180"/>
      <c r="Y1065" s="180"/>
      <c r="Z1065" s="183"/>
      <c r="AA1065" s="183"/>
      <c r="AB1065" s="183"/>
      <c r="AC1065" s="183"/>
      <c r="AD1065" s="183"/>
      <c r="AE1065" s="183"/>
      <c r="AF1065" s="186"/>
      <c r="AG1065" s="186"/>
      <c r="AH1065" s="151"/>
      <c r="AI1065" s="151"/>
      <c r="AJ1065" s="151"/>
      <c r="AK1065" s="151"/>
      <c r="AL1065" s="151"/>
      <c r="AM1065" s="151"/>
      <c r="AN1065" s="151"/>
      <c r="AO1065" s="151"/>
      <c r="AP1065" s="151"/>
      <c r="AQ1065" s="151"/>
      <c r="AR1065" s="151"/>
      <c r="AS1065" s="151"/>
      <c r="AT1065" s="151"/>
      <c r="AU1065" s="151"/>
      <c r="AV1065" s="151"/>
      <c r="AW1065" s="151"/>
    </row>
    <row r="1066" spans="1:49" ht="36" customHeight="1" x14ac:dyDescent="0.25">
      <c r="A1066" s="149" t="s">
        <v>53</v>
      </c>
      <c r="B1066" s="149" t="s">
        <v>747</v>
      </c>
      <c r="C1066" s="149">
        <v>2016</v>
      </c>
      <c r="D1066" s="149" t="s">
        <v>1140</v>
      </c>
      <c r="E1066" s="149">
        <v>489</v>
      </c>
      <c r="F1066" s="149" t="s">
        <v>56</v>
      </c>
      <c r="G1066" s="149" t="s">
        <v>57</v>
      </c>
      <c r="H1066" s="149" t="s">
        <v>58</v>
      </c>
      <c r="I1066" s="149" t="s">
        <v>58</v>
      </c>
      <c r="J1066" s="149" t="s">
        <v>1164</v>
      </c>
      <c r="K1066" s="171" t="s">
        <v>114</v>
      </c>
      <c r="L1066" s="171" t="s">
        <v>114</v>
      </c>
      <c r="M1066" s="96" t="s">
        <v>717</v>
      </c>
      <c r="N1066" s="96" t="s">
        <v>718</v>
      </c>
      <c r="O1066" s="96" t="s">
        <v>719</v>
      </c>
      <c r="P1066" s="10" t="s">
        <v>64</v>
      </c>
      <c r="Q1066" s="12">
        <v>72235.520000000004</v>
      </c>
      <c r="R1066" s="96" t="s">
        <v>717</v>
      </c>
      <c r="S1066" s="96" t="s">
        <v>718</v>
      </c>
      <c r="T1066" s="96" t="s">
        <v>719</v>
      </c>
      <c r="U1066" s="10" t="s">
        <v>64</v>
      </c>
      <c r="V1066" s="146" t="s">
        <v>1304</v>
      </c>
      <c r="W1066" s="175">
        <v>42657</v>
      </c>
      <c r="X1066" s="178">
        <v>62272</v>
      </c>
      <c r="Y1066" s="178">
        <v>72235.520000000004</v>
      </c>
      <c r="Z1066" s="181" t="s">
        <v>67</v>
      </c>
      <c r="AA1066" s="181" t="s">
        <v>68</v>
      </c>
      <c r="AB1066" s="181" t="s">
        <v>69</v>
      </c>
      <c r="AC1066" s="181" t="s">
        <v>70</v>
      </c>
      <c r="AD1066" s="149" t="s">
        <v>1165</v>
      </c>
      <c r="AE1066" s="181" t="s">
        <v>71</v>
      </c>
      <c r="AF1066" s="184">
        <v>42657</v>
      </c>
      <c r="AG1066" s="184">
        <v>42657</v>
      </c>
      <c r="AH1066" s="149" t="s">
        <v>57</v>
      </c>
      <c r="AI1066" s="149" t="s">
        <v>72</v>
      </c>
      <c r="AJ1066" s="149" t="s">
        <v>73</v>
      </c>
      <c r="AK1066" s="149" t="s">
        <v>72</v>
      </c>
      <c r="AL1066" s="149" t="s">
        <v>72</v>
      </c>
      <c r="AM1066" s="149" t="s">
        <v>72</v>
      </c>
      <c r="AN1066" s="149" t="s">
        <v>72</v>
      </c>
      <c r="AO1066" s="149" t="s">
        <v>74</v>
      </c>
      <c r="AP1066" s="149" t="s">
        <v>74</v>
      </c>
      <c r="AQ1066" s="149" t="s">
        <v>74</v>
      </c>
      <c r="AR1066" s="149" t="s">
        <v>74</v>
      </c>
      <c r="AS1066" s="149" t="s">
        <v>74</v>
      </c>
      <c r="AT1066" s="149" t="s">
        <v>74</v>
      </c>
      <c r="AU1066" s="149" t="s">
        <v>74</v>
      </c>
      <c r="AV1066" s="149" t="s">
        <v>74</v>
      </c>
      <c r="AW1066" s="149" t="s">
        <v>74</v>
      </c>
    </row>
    <row r="1067" spans="1:49" ht="36" customHeight="1" x14ac:dyDescent="0.25">
      <c r="A1067" s="150"/>
      <c r="B1067" s="150"/>
      <c r="C1067" s="150"/>
      <c r="D1067" s="150"/>
      <c r="E1067" s="150"/>
      <c r="F1067" s="150"/>
      <c r="G1067" s="150"/>
      <c r="H1067" s="150"/>
      <c r="I1067" s="150"/>
      <c r="J1067" s="150"/>
      <c r="K1067" s="171"/>
      <c r="L1067" s="171"/>
      <c r="M1067" s="96" t="s">
        <v>75</v>
      </c>
      <c r="N1067" s="96" t="s">
        <v>77</v>
      </c>
      <c r="O1067" s="96" t="s">
        <v>77</v>
      </c>
      <c r="P1067" s="10" t="s">
        <v>64</v>
      </c>
      <c r="Q1067" s="96" t="s">
        <v>77</v>
      </c>
      <c r="R1067" s="96" t="s">
        <v>77</v>
      </c>
      <c r="S1067" s="96" t="s">
        <v>77</v>
      </c>
      <c r="T1067" s="96" t="s">
        <v>77</v>
      </c>
      <c r="U1067" s="10" t="s">
        <v>64</v>
      </c>
      <c r="V1067" s="147"/>
      <c r="W1067" s="176"/>
      <c r="X1067" s="179"/>
      <c r="Y1067" s="179"/>
      <c r="Z1067" s="182"/>
      <c r="AA1067" s="182"/>
      <c r="AB1067" s="182"/>
      <c r="AC1067" s="182"/>
      <c r="AD1067" s="150"/>
      <c r="AE1067" s="182"/>
      <c r="AF1067" s="185"/>
      <c r="AG1067" s="185"/>
      <c r="AH1067" s="150"/>
      <c r="AI1067" s="150"/>
      <c r="AJ1067" s="150"/>
      <c r="AK1067" s="150"/>
      <c r="AL1067" s="150"/>
      <c r="AM1067" s="150"/>
      <c r="AN1067" s="150"/>
      <c r="AO1067" s="150"/>
      <c r="AP1067" s="150"/>
      <c r="AQ1067" s="150"/>
      <c r="AR1067" s="150"/>
      <c r="AS1067" s="150"/>
      <c r="AT1067" s="150"/>
      <c r="AU1067" s="150"/>
      <c r="AV1067" s="150"/>
      <c r="AW1067" s="150"/>
    </row>
    <row r="1068" spans="1:49" ht="36" customHeight="1" x14ac:dyDescent="0.25">
      <c r="A1068" s="150"/>
      <c r="B1068" s="150"/>
      <c r="C1068" s="150"/>
      <c r="D1068" s="150"/>
      <c r="E1068" s="150"/>
      <c r="F1068" s="150"/>
      <c r="G1068" s="150"/>
      <c r="H1068" s="150"/>
      <c r="I1068" s="150"/>
      <c r="J1068" s="150"/>
      <c r="K1068" s="171"/>
      <c r="L1068" s="171"/>
      <c r="M1068" s="96" t="s">
        <v>75</v>
      </c>
      <c r="N1068" s="96" t="s">
        <v>77</v>
      </c>
      <c r="O1068" s="96" t="s">
        <v>77</v>
      </c>
      <c r="P1068" s="10" t="s">
        <v>64</v>
      </c>
      <c r="Q1068" s="96" t="s">
        <v>77</v>
      </c>
      <c r="R1068" s="96" t="s">
        <v>77</v>
      </c>
      <c r="S1068" s="96" t="s">
        <v>77</v>
      </c>
      <c r="T1068" s="96" t="s">
        <v>77</v>
      </c>
      <c r="U1068" s="10" t="s">
        <v>64</v>
      </c>
      <c r="V1068" s="147"/>
      <c r="W1068" s="176"/>
      <c r="X1068" s="179"/>
      <c r="Y1068" s="179"/>
      <c r="Z1068" s="182"/>
      <c r="AA1068" s="182"/>
      <c r="AB1068" s="182"/>
      <c r="AC1068" s="182"/>
      <c r="AD1068" s="150"/>
      <c r="AE1068" s="182"/>
      <c r="AF1068" s="185"/>
      <c r="AG1068" s="185"/>
      <c r="AH1068" s="150"/>
      <c r="AI1068" s="150"/>
      <c r="AJ1068" s="150"/>
      <c r="AK1068" s="150"/>
      <c r="AL1068" s="150"/>
      <c r="AM1068" s="150"/>
      <c r="AN1068" s="150"/>
      <c r="AO1068" s="150"/>
      <c r="AP1068" s="150"/>
      <c r="AQ1068" s="150"/>
      <c r="AR1068" s="150"/>
      <c r="AS1068" s="150"/>
      <c r="AT1068" s="150"/>
      <c r="AU1068" s="150"/>
      <c r="AV1068" s="150"/>
      <c r="AW1068" s="150"/>
    </row>
    <row r="1069" spans="1:49" ht="36" customHeight="1" x14ac:dyDescent="0.25">
      <c r="A1069" s="151"/>
      <c r="B1069" s="151"/>
      <c r="C1069" s="151"/>
      <c r="D1069" s="151"/>
      <c r="E1069" s="151"/>
      <c r="F1069" s="151"/>
      <c r="G1069" s="151"/>
      <c r="H1069" s="151"/>
      <c r="I1069" s="151"/>
      <c r="J1069" s="151"/>
      <c r="K1069" s="171"/>
      <c r="L1069" s="171"/>
      <c r="M1069" s="96" t="s">
        <v>75</v>
      </c>
      <c r="N1069" s="96" t="s">
        <v>77</v>
      </c>
      <c r="O1069" s="96" t="s">
        <v>77</v>
      </c>
      <c r="P1069" s="10" t="s">
        <v>64</v>
      </c>
      <c r="Q1069" s="96" t="s">
        <v>77</v>
      </c>
      <c r="R1069" s="96" t="s">
        <v>77</v>
      </c>
      <c r="S1069" s="96" t="s">
        <v>77</v>
      </c>
      <c r="T1069" s="96" t="s">
        <v>77</v>
      </c>
      <c r="U1069" s="10" t="s">
        <v>64</v>
      </c>
      <c r="V1069" s="148"/>
      <c r="W1069" s="177"/>
      <c r="X1069" s="180"/>
      <c r="Y1069" s="180"/>
      <c r="Z1069" s="183"/>
      <c r="AA1069" s="183"/>
      <c r="AB1069" s="183"/>
      <c r="AC1069" s="183"/>
      <c r="AD1069" s="151"/>
      <c r="AE1069" s="183"/>
      <c r="AF1069" s="186"/>
      <c r="AG1069" s="186"/>
      <c r="AH1069" s="151"/>
      <c r="AI1069" s="151"/>
      <c r="AJ1069" s="151"/>
      <c r="AK1069" s="151"/>
      <c r="AL1069" s="151"/>
      <c r="AM1069" s="151"/>
      <c r="AN1069" s="151"/>
      <c r="AO1069" s="151"/>
      <c r="AP1069" s="151"/>
      <c r="AQ1069" s="151"/>
      <c r="AR1069" s="151"/>
      <c r="AS1069" s="151"/>
      <c r="AT1069" s="151"/>
      <c r="AU1069" s="151"/>
      <c r="AV1069" s="151"/>
      <c r="AW1069" s="151"/>
    </row>
    <row r="1070" spans="1:49" ht="36" customHeight="1" x14ac:dyDescent="0.25">
      <c r="A1070" s="149" t="s">
        <v>53</v>
      </c>
      <c r="B1070" s="149" t="s">
        <v>747</v>
      </c>
      <c r="C1070" s="149">
        <v>2016</v>
      </c>
      <c r="D1070" s="149" t="s">
        <v>1140</v>
      </c>
      <c r="E1070" s="149">
        <v>490</v>
      </c>
      <c r="F1070" s="149" t="s">
        <v>56</v>
      </c>
      <c r="G1070" s="149" t="s">
        <v>57</v>
      </c>
      <c r="H1070" s="149" t="s">
        <v>58</v>
      </c>
      <c r="I1070" s="149" t="s">
        <v>58</v>
      </c>
      <c r="J1070" s="149" t="s">
        <v>96</v>
      </c>
      <c r="K1070" s="171" t="s">
        <v>114</v>
      </c>
      <c r="L1070" s="171" t="s">
        <v>114</v>
      </c>
      <c r="M1070" s="96" t="s">
        <v>717</v>
      </c>
      <c r="N1070" s="96" t="s">
        <v>718</v>
      </c>
      <c r="O1070" s="96" t="s">
        <v>719</v>
      </c>
      <c r="P1070" s="10" t="s">
        <v>64</v>
      </c>
      <c r="Q1070" s="12">
        <v>85367.88</v>
      </c>
      <c r="R1070" s="96" t="s">
        <v>717</v>
      </c>
      <c r="S1070" s="96" t="s">
        <v>718</v>
      </c>
      <c r="T1070" s="96" t="s">
        <v>719</v>
      </c>
      <c r="U1070" s="10" t="s">
        <v>64</v>
      </c>
      <c r="V1070" s="146" t="s">
        <v>1305</v>
      </c>
      <c r="W1070" s="175">
        <v>42657</v>
      </c>
      <c r="X1070" s="178">
        <v>73593</v>
      </c>
      <c r="Y1070" s="178">
        <v>85367.88</v>
      </c>
      <c r="Z1070" s="181" t="s">
        <v>67</v>
      </c>
      <c r="AA1070" s="181" t="s">
        <v>68</v>
      </c>
      <c r="AB1070" s="181" t="s">
        <v>69</v>
      </c>
      <c r="AC1070" s="181" t="s">
        <v>70</v>
      </c>
      <c r="AD1070" s="149" t="s">
        <v>1165</v>
      </c>
      <c r="AE1070" s="181" t="s">
        <v>71</v>
      </c>
      <c r="AF1070" s="184">
        <v>42657</v>
      </c>
      <c r="AG1070" s="184">
        <v>42657</v>
      </c>
      <c r="AH1070" s="149" t="s">
        <v>57</v>
      </c>
      <c r="AI1070" s="149" t="s">
        <v>72</v>
      </c>
      <c r="AJ1070" s="149" t="s">
        <v>73</v>
      </c>
      <c r="AK1070" s="149" t="s">
        <v>72</v>
      </c>
      <c r="AL1070" s="149" t="s">
        <v>72</v>
      </c>
      <c r="AM1070" s="149" t="s">
        <v>72</v>
      </c>
      <c r="AN1070" s="149" t="s">
        <v>72</v>
      </c>
      <c r="AO1070" s="149" t="s">
        <v>74</v>
      </c>
      <c r="AP1070" s="149" t="s">
        <v>74</v>
      </c>
      <c r="AQ1070" s="149" t="s">
        <v>74</v>
      </c>
      <c r="AR1070" s="149" t="s">
        <v>74</v>
      </c>
      <c r="AS1070" s="149" t="s">
        <v>74</v>
      </c>
      <c r="AT1070" s="149" t="s">
        <v>74</v>
      </c>
      <c r="AU1070" s="149" t="s">
        <v>74</v>
      </c>
      <c r="AV1070" s="149" t="s">
        <v>74</v>
      </c>
      <c r="AW1070" s="149" t="s">
        <v>74</v>
      </c>
    </row>
    <row r="1071" spans="1:49" ht="36" customHeight="1" x14ac:dyDescent="0.25">
      <c r="A1071" s="150"/>
      <c r="B1071" s="150"/>
      <c r="C1071" s="150"/>
      <c r="D1071" s="150"/>
      <c r="E1071" s="150"/>
      <c r="F1071" s="150"/>
      <c r="G1071" s="150"/>
      <c r="H1071" s="150"/>
      <c r="I1071" s="150"/>
      <c r="J1071" s="150"/>
      <c r="K1071" s="171"/>
      <c r="L1071" s="171"/>
      <c r="M1071" s="96" t="s">
        <v>75</v>
      </c>
      <c r="N1071" s="96" t="s">
        <v>77</v>
      </c>
      <c r="O1071" s="96" t="s">
        <v>77</v>
      </c>
      <c r="P1071" s="10" t="s">
        <v>64</v>
      </c>
      <c r="Q1071" s="96" t="s">
        <v>77</v>
      </c>
      <c r="R1071" s="96" t="s">
        <v>77</v>
      </c>
      <c r="S1071" s="96" t="s">
        <v>77</v>
      </c>
      <c r="T1071" s="96" t="s">
        <v>77</v>
      </c>
      <c r="U1071" s="10" t="s">
        <v>64</v>
      </c>
      <c r="V1071" s="147"/>
      <c r="W1071" s="176"/>
      <c r="X1071" s="179"/>
      <c r="Y1071" s="179"/>
      <c r="Z1071" s="182"/>
      <c r="AA1071" s="182"/>
      <c r="AB1071" s="182"/>
      <c r="AC1071" s="182"/>
      <c r="AD1071" s="150"/>
      <c r="AE1071" s="182"/>
      <c r="AF1071" s="185"/>
      <c r="AG1071" s="185"/>
      <c r="AH1071" s="150"/>
      <c r="AI1071" s="150"/>
      <c r="AJ1071" s="150"/>
      <c r="AK1071" s="150"/>
      <c r="AL1071" s="150"/>
      <c r="AM1071" s="150"/>
      <c r="AN1071" s="150"/>
      <c r="AO1071" s="150"/>
      <c r="AP1071" s="150"/>
      <c r="AQ1071" s="150"/>
      <c r="AR1071" s="150"/>
      <c r="AS1071" s="150"/>
      <c r="AT1071" s="150"/>
      <c r="AU1071" s="150"/>
      <c r="AV1071" s="150"/>
      <c r="AW1071" s="150"/>
    </row>
    <row r="1072" spans="1:49" ht="36" customHeight="1" x14ac:dyDescent="0.25">
      <c r="A1072" s="150"/>
      <c r="B1072" s="150"/>
      <c r="C1072" s="150"/>
      <c r="D1072" s="150"/>
      <c r="E1072" s="150"/>
      <c r="F1072" s="150"/>
      <c r="G1072" s="150"/>
      <c r="H1072" s="150"/>
      <c r="I1072" s="150"/>
      <c r="J1072" s="150"/>
      <c r="K1072" s="171"/>
      <c r="L1072" s="171"/>
      <c r="M1072" s="96" t="s">
        <v>75</v>
      </c>
      <c r="N1072" s="96" t="s">
        <v>77</v>
      </c>
      <c r="O1072" s="96" t="s">
        <v>77</v>
      </c>
      <c r="P1072" s="10" t="s">
        <v>64</v>
      </c>
      <c r="Q1072" s="96" t="s">
        <v>77</v>
      </c>
      <c r="R1072" s="96" t="s">
        <v>77</v>
      </c>
      <c r="S1072" s="96" t="s">
        <v>77</v>
      </c>
      <c r="T1072" s="96" t="s">
        <v>77</v>
      </c>
      <c r="U1072" s="10" t="s">
        <v>64</v>
      </c>
      <c r="V1072" s="147"/>
      <c r="W1072" s="176"/>
      <c r="X1072" s="179"/>
      <c r="Y1072" s="179"/>
      <c r="Z1072" s="182"/>
      <c r="AA1072" s="182"/>
      <c r="AB1072" s="182"/>
      <c r="AC1072" s="182"/>
      <c r="AD1072" s="150"/>
      <c r="AE1072" s="182"/>
      <c r="AF1072" s="185"/>
      <c r="AG1072" s="185"/>
      <c r="AH1072" s="150"/>
      <c r="AI1072" s="150"/>
      <c r="AJ1072" s="150"/>
      <c r="AK1072" s="150"/>
      <c r="AL1072" s="150"/>
      <c r="AM1072" s="150"/>
      <c r="AN1072" s="150"/>
      <c r="AO1072" s="150"/>
      <c r="AP1072" s="150"/>
      <c r="AQ1072" s="150"/>
      <c r="AR1072" s="150"/>
      <c r="AS1072" s="150"/>
      <c r="AT1072" s="150"/>
      <c r="AU1072" s="150"/>
      <c r="AV1072" s="150"/>
      <c r="AW1072" s="150"/>
    </row>
    <row r="1073" spans="1:59" ht="36" customHeight="1" x14ac:dyDescent="0.25">
      <c r="A1073" s="151"/>
      <c r="B1073" s="151"/>
      <c r="C1073" s="151"/>
      <c r="D1073" s="151"/>
      <c r="E1073" s="151"/>
      <c r="F1073" s="151"/>
      <c r="G1073" s="151"/>
      <c r="H1073" s="151"/>
      <c r="I1073" s="151"/>
      <c r="J1073" s="151"/>
      <c r="K1073" s="171"/>
      <c r="L1073" s="171"/>
      <c r="M1073" s="96" t="s">
        <v>75</v>
      </c>
      <c r="N1073" s="96" t="s">
        <v>77</v>
      </c>
      <c r="O1073" s="96" t="s">
        <v>77</v>
      </c>
      <c r="P1073" s="10" t="s">
        <v>64</v>
      </c>
      <c r="Q1073" s="96" t="s">
        <v>77</v>
      </c>
      <c r="R1073" s="96" t="s">
        <v>77</v>
      </c>
      <c r="S1073" s="96" t="s">
        <v>77</v>
      </c>
      <c r="T1073" s="96" t="s">
        <v>77</v>
      </c>
      <c r="U1073" s="10" t="s">
        <v>64</v>
      </c>
      <c r="V1073" s="148"/>
      <c r="W1073" s="177"/>
      <c r="X1073" s="180"/>
      <c r="Y1073" s="180"/>
      <c r="Z1073" s="183"/>
      <c r="AA1073" s="183"/>
      <c r="AB1073" s="183"/>
      <c r="AC1073" s="183"/>
      <c r="AD1073" s="151"/>
      <c r="AE1073" s="183"/>
      <c r="AF1073" s="186"/>
      <c r="AG1073" s="186"/>
      <c r="AH1073" s="151"/>
      <c r="AI1073" s="151"/>
      <c r="AJ1073" s="151"/>
      <c r="AK1073" s="151"/>
      <c r="AL1073" s="151"/>
      <c r="AM1073" s="151"/>
      <c r="AN1073" s="151"/>
      <c r="AO1073" s="151"/>
      <c r="AP1073" s="151"/>
      <c r="AQ1073" s="151"/>
      <c r="AR1073" s="151"/>
      <c r="AS1073" s="151"/>
      <c r="AT1073" s="151"/>
      <c r="AU1073" s="151"/>
      <c r="AV1073" s="151"/>
      <c r="AW1073" s="151"/>
    </row>
    <row r="1074" spans="1:59" ht="36" customHeight="1" x14ac:dyDescent="0.25">
      <c r="A1074" s="149" t="s">
        <v>53</v>
      </c>
      <c r="B1074" s="149" t="s">
        <v>747</v>
      </c>
      <c r="C1074" s="149">
        <v>2016</v>
      </c>
      <c r="D1074" s="149" t="s">
        <v>1140</v>
      </c>
      <c r="E1074" s="149">
        <v>491</v>
      </c>
      <c r="F1074" s="149" t="s">
        <v>56</v>
      </c>
      <c r="G1074" s="149" t="s">
        <v>57</v>
      </c>
      <c r="H1074" s="149" t="s">
        <v>58</v>
      </c>
      <c r="I1074" s="149" t="s">
        <v>58</v>
      </c>
      <c r="J1074" s="149" t="s">
        <v>1166</v>
      </c>
      <c r="K1074" s="171" t="s">
        <v>114</v>
      </c>
      <c r="L1074" s="171" t="s">
        <v>114</v>
      </c>
      <c r="M1074" s="96" t="s">
        <v>717</v>
      </c>
      <c r="N1074" s="96" t="s">
        <v>718</v>
      </c>
      <c r="O1074" s="96" t="s">
        <v>719</v>
      </c>
      <c r="P1074" s="10" t="s">
        <v>64</v>
      </c>
      <c r="Q1074" s="12">
        <v>1160</v>
      </c>
      <c r="R1074" s="96" t="s">
        <v>717</v>
      </c>
      <c r="S1074" s="96" t="s">
        <v>718</v>
      </c>
      <c r="T1074" s="96" t="s">
        <v>719</v>
      </c>
      <c r="U1074" s="10" t="s">
        <v>64</v>
      </c>
      <c r="V1074" s="172" t="s">
        <v>1167</v>
      </c>
      <c r="W1074" s="175">
        <v>42657</v>
      </c>
      <c r="X1074" s="178">
        <v>1000</v>
      </c>
      <c r="Y1074" s="178">
        <v>1160</v>
      </c>
      <c r="Z1074" s="181" t="s">
        <v>67</v>
      </c>
      <c r="AA1074" s="181" t="s">
        <v>68</v>
      </c>
      <c r="AB1074" s="181" t="s">
        <v>69</v>
      </c>
      <c r="AC1074" s="181" t="s">
        <v>70</v>
      </c>
      <c r="AD1074" s="149" t="s">
        <v>1168</v>
      </c>
      <c r="AE1074" s="181" t="s">
        <v>71</v>
      </c>
      <c r="AF1074" s="184">
        <v>42657</v>
      </c>
      <c r="AG1074" s="184">
        <v>42657</v>
      </c>
      <c r="AH1074" s="149" t="s">
        <v>57</v>
      </c>
      <c r="AI1074" s="149" t="s">
        <v>72</v>
      </c>
      <c r="AJ1074" s="149" t="s">
        <v>73</v>
      </c>
      <c r="AK1074" s="149" t="s">
        <v>72</v>
      </c>
      <c r="AL1074" s="149" t="s">
        <v>72</v>
      </c>
      <c r="AM1074" s="149" t="s">
        <v>72</v>
      </c>
      <c r="AN1074" s="149" t="s">
        <v>72</v>
      </c>
      <c r="AO1074" s="149" t="s">
        <v>74</v>
      </c>
      <c r="AP1074" s="149" t="s">
        <v>74</v>
      </c>
      <c r="AQ1074" s="149" t="s">
        <v>74</v>
      </c>
      <c r="AR1074" s="149" t="s">
        <v>74</v>
      </c>
      <c r="AS1074" s="149" t="s">
        <v>74</v>
      </c>
      <c r="AT1074" s="149" t="s">
        <v>74</v>
      </c>
      <c r="AU1074" s="149" t="s">
        <v>74</v>
      </c>
      <c r="AV1074" s="149" t="s">
        <v>74</v>
      </c>
      <c r="AW1074" s="149" t="s">
        <v>74</v>
      </c>
    </row>
    <row r="1075" spans="1:59" ht="36" customHeight="1" x14ac:dyDescent="0.25">
      <c r="A1075" s="150"/>
      <c r="B1075" s="150"/>
      <c r="C1075" s="150"/>
      <c r="D1075" s="150"/>
      <c r="E1075" s="150"/>
      <c r="F1075" s="150"/>
      <c r="G1075" s="150"/>
      <c r="H1075" s="150"/>
      <c r="I1075" s="150"/>
      <c r="J1075" s="150"/>
      <c r="K1075" s="171"/>
      <c r="L1075" s="171"/>
      <c r="M1075" s="96" t="s">
        <v>75</v>
      </c>
      <c r="N1075" s="96" t="s">
        <v>77</v>
      </c>
      <c r="O1075" s="96" t="s">
        <v>77</v>
      </c>
      <c r="P1075" s="10" t="s">
        <v>64</v>
      </c>
      <c r="Q1075" s="96" t="s">
        <v>77</v>
      </c>
      <c r="R1075" s="96" t="s">
        <v>77</v>
      </c>
      <c r="S1075" s="96" t="s">
        <v>77</v>
      </c>
      <c r="T1075" s="96" t="s">
        <v>77</v>
      </c>
      <c r="U1075" s="10" t="s">
        <v>64</v>
      </c>
      <c r="V1075" s="173"/>
      <c r="W1075" s="176"/>
      <c r="X1075" s="179"/>
      <c r="Y1075" s="179"/>
      <c r="Z1075" s="182"/>
      <c r="AA1075" s="182"/>
      <c r="AB1075" s="182"/>
      <c r="AC1075" s="182"/>
      <c r="AD1075" s="150"/>
      <c r="AE1075" s="182"/>
      <c r="AF1075" s="185"/>
      <c r="AG1075" s="185"/>
      <c r="AH1075" s="150"/>
      <c r="AI1075" s="150"/>
      <c r="AJ1075" s="150"/>
      <c r="AK1075" s="150"/>
      <c r="AL1075" s="150"/>
      <c r="AM1075" s="150"/>
      <c r="AN1075" s="150"/>
      <c r="AO1075" s="150"/>
      <c r="AP1075" s="150"/>
      <c r="AQ1075" s="150"/>
      <c r="AR1075" s="150"/>
      <c r="AS1075" s="150"/>
      <c r="AT1075" s="150"/>
      <c r="AU1075" s="150"/>
      <c r="AV1075" s="150"/>
      <c r="AW1075" s="150"/>
    </row>
    <row r="1076" spans="1:59" ht="36" customHeight="1" x14ac:dyDescent="0.25">
      <c r="A1076" s="150"/>
      <c r="B1076" s="150"/>
      <c r="C1076" s="150"/>
      <c r="D1076" s="150"/>
      <c r="E1076" s="150"/>
      <c r="F1076" s="150"/>
      <c r="G1076" s="150"/>
      <c r="H1076" s="150"/>
      <c r="I1076" s="150"/>
      <c r="J1076" s="150"/>
      <c r="K1076" s="171"/>
      <c r="L1076" s="171"/>
      <c r="M1076" s="96" t="s">
        <v>75</v>
      </c>
      <c r="N1076" s="96" t="s">
        <v>77</v>
      </c>
      <c r="O1076" s="96" t="s">
        <v>77</v>
      </c>
      <c r="P1076" s="10" t="s">
        <v>64</v>
      </c>
      <c r="Q1076" s="96" t="s">
        <v>77</v>
      </c>
      <c r="R1076" s="96" t="s">
        <v>77</v>
      </c>
      <c r="S1076" s="96" t="s">
        <v>77</v>
      </c>
      <c r="T1076" s="96" t="s">
        <v>77</v>
      </c>
      <c r="U1076" s="10" t="s">
        <v>64</v>
      </c>
      <c r="V1076" s="173"/>
      <c r="W1076" s="176"/>
      <c r="X1076" s="179"/>
      <c r="Y1076" s="179"/>
      <c r="Z1076" s="182"/>
      <c r="AA1076" s="182"/>
      <c r="AB1076" s="182"/>
      <c r="AC1076" s="182"/>
      <c r="AD1076" s="150"/>
      <c r="AE1076" s="182"/>
      <c r="AF1076" s="185"/>
      <c r="AG1076" s="185"/>
      <c r="AH1076" s="150"/>
      <c r="AI1076" s="150"/>
      <c r="AJ1076" s="150"/>
      <c r="AK1076" s="150"/>
      <c r="AL1076" s="150"/>
      <c r="AM1076" s="150"/>
      <c r="AN1076" s="150"/>
      <c r="AO1076" s="150"/>
      <c r="AP1076" s="150"/>
      <c r="AQ1076" s="150"/>
      <c r="AR1076" s="150"/>
      <c r="AS1076" s="150"/>
      <c r="AT1076" s="150"/>
      <c r="AU1076" s="150"/>
      <c r="AV1076" s="150"/>
      <c r="AW1076" s="150"/>
    </row>
    <row r="1077" spans="1:59" ht="36" customHeight="1" x14ac:dyDescent="0.25">
      <c r="A1077" s="151"/>
      <c r="B1077" s="151"/>
      <c r="C1077" s="151"/>
      <c r="D1077" s="151"/>
      <c r="E1077" s="151"/>
      <c r="F1077" s="151"/>
      <c r="G1077" s="151"/>
      <c r="H1077" s="151"/>
      <c r="I1077" s="151"/>
      <c r="J1077" s="151"/>
      <c r="K1077" s="171"/>
      <c r="L1077" s="171"/>
      <c r="M1077" s="96" t="s">
        <v>75</v>
      </c>
      <c r="N1077" s="96" t="s">
        <v>77</v>
      </c>
      <c r="O1077" s="96" t="s">
        <v>77</v>
      </c>
      <c r="P1077" s="10" t="s">
        <v>64</v>
      </c>
      <c r="Q1077" s="96" t="s">
        <v>77</v>
      </c>
      <c r="R1077" s="96" t="s">
        <v>77</v>
      </c>
      <c r="S1077" s="96" t="s">
        <v>77</v>
      </c>
      <c r="T1077" s="96" t="s">
        <v>77</v>
      </c>
      <c r="U1077" s="10" t="s">
        <v>64</v>
      </c>
      <c r="V1077" s="174"/>
      <c r="W1077" s="177"/>
      <c r="X1077" s="180"/>
      <c r="Y1077" s="180"/>
      <c r="Z1077" s="183"/>
      <c r="AA1077" s="183"/>
      <c r="AB1077" s="183"/>
      <c r="AC1077" s="183"/>
      <c r="AD1077" s="151"/>
      <c r="AE1077" s="183"/>
      <c r="AF1077" s="186"/>
      <c r="AG1077" s="186"/>
      <c r="AH1077" s="151"/>
      <c r="AI1077" s="151"/>
      <c r="AJ1077" s="151"/>
      <c r="AK1077" s="151"/>
      <c r="AL1077" s="151"/>
      <c r="AM1077" s="151"/>
      <c r="AN1077" s="151"/>
      <c r="AO1077" s="151"/>
      <c r="AP1077" s="151"/>
      <c r="AQ1077" s="151"/>
      <c r="AR1077" s="151"/>
      <c r="AS1077" s="151"/>
      <c r="AT1077" s="151"/>
      <c r="AU1077" s="151"/>
      <c r="AV1077" s="151"/>
      <c r="AW1077" s="151"/>
    </row>
    <row r="1078" spans="1:59" ht="36" customHeight="1" x14ac:dyDescent="0.25">
      <c r="A1078" s="149" t="s">
        <v>53</v>
      </c>
      <c r="B1078" s="149" t="s">
        <v>676</v>
      </c>
      <c r="C1078" s="149">
        <v>2016</v>
      </c>
      <c r="D1078" s="149" t="s">
        <v>1140</v>
      </c>
      <c r="E1078" s="149">
        <v>482</v>
      </c>
      <c r="F1078" s="149" t="s">
        <v>56</v>
      </c>
      <c r="G1078" s="149" t="s">
        <v>57</v>
      </c>
      <c r="H1078" s="149" t="s">
        <v>58</v>
      </c>
      <c r="I1078" s="149" t="s">
        <v>58</v>
      </c>
      <c r="J1078" s="149" t="s">
        <v>92</v>
      </c>
      <c r="K1078" s="171" t="s">
        <v>93</v>
      </c>
      <c r="L1078" s="171" t="s">
        <v>93</v>
      </c>
      <c r="M1078" s="96" t="s">
        <v>75</v>
      </c>
      <c r="N1078" s="96" t="s">
        <v>77</v>
      </c>
      <c r="O1078" s="96" t="s">
        <v>77</v>
      </c>
      <c r="P1078" s="92" t="s">
        <v>94</v>
      </c>
      <c r="Q1078" s="12">
        <v>24708</v>
      </c>
      <c r="R1078" s="96" t="s">
        <v>77</v>
      </c>
      <c r="S1078" s="96" t="s">
        <v>77</v>
      </c>
      <c r="T1078" s="96" t="s">
        <v>77</v>
      </c>
      <c r="U1078" s="92" t="s">
        <v>94</v>
      </c>
      <c r="V1078" s="172" t="s">
        <v>1169</v>
      </c>
      <c r="W1078" s="175">
        <v>42657</v>
      </c>
      <c r="X1078" s="178">
        <v>21300</v>
      </c>
      <c r="Y1078" s="178">
        <v>24708</v>
      </c>
      <c r="Z1078" s="181" t="s">
        <v>67</v>
      </c>
      <c r="AA1078" s="181" t="s">
        <v>68</v>
      </c>
      <c r="AB1078" s="181" t="s">
        <v>69</v>
      </c>
      <c r="AC1078" s="181" t="s">
        <v>70</v>
      </c>
      <c r="AD1078" s="181" t="s">
        <v>92</v>
      </c>
      <c r="AE1078" s="181" t="s">
        <v>71</v>
      </c>
      <c r="AF1078" s="184">
        <v>42657</v>
      </c>
      <c r="AG1078" s="184">
        <v>42667</v>
      </c>
      <c r="AH1078" s="149" t="s">
        <v>57</v>
      </c>
      <c r="AI1078" s="149" t="s">
        <v>72</v>
      </c>
      <c r="AJ1078" s="149" t="s">
        <v>73</v>
      </c>
      <c r="AK1078" s="149" t="s">
        <v>72</v>
      </c>
      <c r="AL1078" s="149" t="s">
        <v>72</v>
      </c>
      <c r="AM1078" s="149" t="s">
        <v>72</v>
      </c>
      <c r="AN1078" s="149" t="s">
        <v>72</v>
      </c>
      <c r="AO1078" s="149" t="s">
        <v>74</v>
      </c>
      <c r="AP1078" s="149" t="s">
        <v>74</v>
      </c>
      <c r="AQ1078" s="149" t="s">
        <v>74</v>
      </c>
      <c r="AR1078" s="149" t="s">
        <v>74</v>
      </c>
      <c r="AS1078" s="149" t="s">
        <v>74</v>
      </c>
      <c r="AT1078" s="149" t="s">
        <v>74</v>
      </c>
      <c r="AU1078" s="149" t="s">
        <v>74</v>
      </c>
      <c r="AV1078" s="149" t="s">
        <v>74</v>
      </c>
      <c r="AW1078" s="149" t="s">
        <v>74</v>
      </c>
    </row>
    <row r="1079" spans="1:59" ht="36" customHeight="1" x14ac:dyDescent="0.25">
      <c r="A1079" s="150"/>
      <c r="B1079" s="150"/>
      <c r="C1079" s="150"/>
      <c r="D1079" s="150"/>
      <c r="E1079" s="150"/>
      <c r="F1079" s="150"/>
      <c r="G1079" s="150"/>
      <c r="H1079" s="150"/>
      <c r="I1079" s="150"/>
      <c r="J1079" s="150"/>
      <c r="K1079" s="171"/>
      <c r="L1079" s="171"/>
      <c r="M1079" s="96" t="s">
        <v>75</v>
      </c>
      <c r="N1079" s="96" t="s">
        <v>77</v>
      </c>
      <c r="O1079" s="96" t="s">
        <v>77</v>
      </c>
      <c r="P1079" s="10" t="s">
        <v>1170</v>
      </c>
      <c r="Q1079" s="12">
        <v>25752</v>
      </c>
      <c r="R1079" s="96" t="s">
        <v>77</v>
      </c>
      <c r="S1079" s="96" t="s">
        <v>77</v>
      </c>
      <c r="T1079" s="96" t="s">
        <v>77</v>
      </c>
      <c r="U1079" s="10" t="s">
        <v>64</v>
      </c>
      <c r="V1079" s="173"/>
      <c r="W1079" s="176"/>
      <c r="X1079" s="179"/>
      <c r="Y1079" s="179"/>
      <c r="Z1079" s="182"/>
      <c r="AA1079" s="182"/>
      <c r="AB1079" s="182"/>
      <c r="AC1079" s="182"/>
      <c r="AD1079" s="182"/>
      <c r="AE1079" s="182"/>
      <c r="AF1079" s="185"/>
      <c r="AG1079" s="185"/>
      <c r="AH1079" s="150"/>
      <c r="AI1079" s="150"/>
      <c r="AJ1079" s="150"/>
      <c r="AK1079" s="150"/>
      <c r="AL1079" s="150"/>
      <c r="AM1079" s="150"/>
      <c r="AN1079" s="150"/>
      <c r="AO1079" s="150"/>
      <c r="AP1079" s="150"/>
      <c r="AQ1079" s="150"/>
      <c r="AR1079" s="150"/>
      <c r="AS1079" s="150"/>
      <c r="AT1079" s="150"/>
      <c r="AU1079" s="150"/>
      <c r="AV1079" s="150"/>
      <c r="AW1079" s="150"/>
    </row>
    <row r="1080" spans="1:59" ht="36" customHeight="1" x14ac:dyDescent="0.25">
      <c r="A1080" s="150"/>
      <c r="B1080" s="150"/>
      <c r="C1080" s="150"/>
      <c r="D1080" s="150"/>
      <c r="E1080" s="150"/>
      <c r="F1080" s="150"/>
      <c r="G1080" s="150"/>
      <c r="H1080" s="150"/>
      <c r="I1080" s="150"/>
      <c r="J1080" s="150"/>
      <c r="K1080" s="171"/>
      <c r="L1080" s="171"/>
      <c r="M1080" s="96" t="s">
        <v>75</v>
      </c>
      <c r="N1080" s="96" t="s">
        <v>77</v>
      </c>
      <c r="O1080" s="96" t="s">
        <v>77</v>
      </c>
      <c r="P1080" s="10" t="s">
        <v>310</v>
      </c>
      <c r="Q1080" s="12">
        <v>27724</v>
      </c>
      <c r="R1080" s="96" t="s">
        <v>77</v>
      </c>
      <c r="S1080" s="96" t="s">
        <v>77</v>
      </c>
      <c r="T1080" s="96" t="s">
        <v>77</v>
      </c>
      <c r="U1080" s="10" t="s">
        <v>64</v>
      </c>
      <c r="V1080" s="173"/>
      <c r="W1080" s="176"/>
      <c r="X1080" s="179"/>
      <c r="Y1080" s="179"/>
      <c r="Z1080" s="182"/>
      <c r="AA1080" s="182"/>
      <c r="AB1080" s="182"/>
      <c r="AC1080" s="182"/>
      <c r="AD1080" s="182"/>
      <c r="AE1080" s="182"/>
      <c r="AF1080" s="185"/>
      <c r="AG1080" s="185"/>
      <c r="AH1080" s="150"/>
      <c r="AI1080" s="150"/>
      <c r="AJ1080" s="150"/>
      <c r="AK1080" s="150"/>
      <c r="AL1080" s="150"/>
      <c r="AM1080" s="150"/>
      <c r="AN1080" s="150"/>
      <c r="AO1080" s="150"/>
      <c r="AP1080" s="150"/>
      <c r="AQ1080" s="150"/>
      <c r="AR1080" s="150"/>
      <c r="AS1080" s="150"/>
      <c r="AT1080" s="150"/>
      <c r="AU1080" s="150"/>
      <c r="AV1080" s="150"/>
      <c r="AW1080" s="150"/>
    </row>
    <row r="1081" spans="1:59" ht="36" customHeight="1" x14ac:dyDescent="0.25">
      <c r="A1081" s="151"/>
      <c r="B1081" s="151"/>
      <c r="C1081" s="151"/>
      <c r="D1081" s="151"/>
      <c r="E1081" s="151"/>
      <c r="F1081" s="151"/>
      <c r="G1081" s="151"/>
      <c r="H1081" s="151"/>
      <c r="I1081" s="151"/>
      <c r="J1081" s="151"/>
      <c r="K1081" s="171"/>
      <c r="L1081" s="171"/>
      <c r="M1081" s="96" t="s">
        <v>75</v>
      </c>
      <c r="N1081" s="96" t="s">
        <v>77</v>
      </c>
      <c r="O1081" s="96" t="s">
        <v>77</v>
      </c>
      <c r="P1081" s="10" t="s">
        <v>64</v>
      </c>
      <c r="Q1081" s="96" t="s">
        <v>77</v>
      </c>
      <c r="R1081" s="96" t="s">
        <v>77</v>
      </c>
      <c r="S1081" s="96" t="s">
        <v>77</v>
      </c>
      <c r="T1081" s="96" t="s">
        <v>77</v>
      </c>
      <c r="U1081" s="10" t="s">
        <v>64</v>
      </c>
      <c r="V1081" s="174"/>
      <c r="W1081" s="177"/>
      <c r="X1081" s="180"/>
      <c r="Y1081" s="180"/>
      <c r="Z1081" s="183"/>
      <c r="AA1081" s="183"/>
      <c r="AB1081" s="183"/>
      <c r="AC1081" s="183"/>
      <c r="AD1081" s="183"/>
      <c r="AE1081" s="183"/>
      <c r="AF1081" s="186"/>
      <c r="AG1081" s="186"/>
      <c r="AH1081" s="151"/>
      <c r="AI1081" s="151"/>
      <c r="AJ1081" s="151"/>
      <c r="AK1081" s="151"/>
      <c r="AL1081" s="151"/>
      <c r="AM1081" s="151"/>
      <c r="AN1081" s="151"/>
      <c r="AO1081" s="151"/>
      <c r="AP1081" s="151"/>
      <c r="AQ1081" s="151"/>
      <c r="AR1081" s="151"/>
      <c r="AS1081" s="151"/>
      <c r="AT1081" s="151"/>
      <c r="AU1081" s="151"/>
      <c r="AV1081" s="151"/>
      <c r="AW1081" s="151"/>
    </row>
    <row r="1082" spans="1:59" ht="36" customHeight="1" x14ac:dyDescent="0.25">
      <c r="A1082" s="149" t="s">
        <v>53</v>
      </c>
      <c r="B1082" s="149" t="s">
        <v>676</v>
      </c>
      <c r="C1082" s="149">
        <v>2016</v>
      </c>
      <c r="D1082" s="149" t="s">
        <v>1140</v>
      </c>
      <c r="E1082" s="149">
        <v>495</v>
      </c>
      <c r="F1082" s="149" t="s">
        <v>56</v>
      </c>
      <c r="G1082" s="149" t="s">
        <v>57</v>
      </c>
      <c r="H1082" s="149" t="s">
        <v>58</v>
      </c>
      <c r="I1082" s="149" t="s">
        <v>58</v>
      </c>
      <c r="J1082" s="149" t="s">
        <v>1171</v>
      </c>
      <c r="K1082" s="171" t="s">
        <v>93</v>
      </c>
      <c r="L1082" s="171" t="s">
        <v>93</v>
      </c>
      <c r="M1082" s="96" t="s">
        <v>75</v>
      </c>
      <c r="N1082" s="96" t="s">
        <v>77</v>
      </c>
      <c r="O1082" s="96" t="s">
        <v>77</v>
      </c>
      <c r="P1082" s="92" t="s">
        <v>265</v>
      </c>
      <c r="Q1082" s="12">
        <v>46168</v>
      </c>
      <c r="R1082" s="96" t="s">
        <v>77</v>
      </c>
      <c r="S1082" s="96" t="s">
        <v>77</v>
      </c>
      <c r="T1082" s="96" t="s">
        <v>77</v>
      </c>
      <c r="U1082" s="92" t="s">
        <v>265</v>
      </c>
      <c r="V1082" s="172" t="s">
        <v>1172</v>
      </c>
      <c r="W1082" s="175">
        <v>42664</v>
      </c>
      <c r="X1082" s="178">
        <v>39800</v>
      </c>
      <c r="Y1082" s="178">
        <v>46168</v>
      </c>
      <c r="Z1082" s="181" t="s">
        <v>67</v>
      </c>
      <c r="AA1082" s="181" t="s">
        <v>68</v>
      </c>
      <c r="AB1082" s="181" t="s">
        <v>69</v>
      </c>
      <c r="AC1082" s="181" t="s">
        <v>70</v>
      </c>
      <c r="AD1082" s="181" t="s">
        <v>379</v>
      </c>
      <c r="AE1082" s="181" t="s">
        <v>71</v>
      </c>
      <c r="AF1082" s="184">
        <v>42664</v>
      </c>
      <c r="AG1082" s="184">
        <v>42718</v>
      </c>
      <c r="AH1082" s="149" t="s">
        <v>57</v>
      </c>
      <c r="AI1082" s="149" t="s">
        <v>72</v>
      </c>
      <c r="AJ1082" s="149" t="s">
        <v>73</v>
      </c>
      <c r="AK1082" s="149" t="s">
        <v>72</v>
      </c>
      <c r="AL1082" s="149" t="s">
        <v>72</v>
      </c>
      <c r="AM1082" s="149" t="s">
        <v>72</v>
      </c>
      <c r="AN1082" s="149" t="s">
        <v>72</v>
      </c>
      <c r="AO1082" s="149" t="s">
        <v>74</v>
      </c>
      <c r="AP1082" s="149" t="s">
        <v>74</v>
      </c>
      <c r="AQ1082" s="149" t="s">
        <v>74</v>
      </c>
      <c r="AR1082" s="149" t="s">
        <v>74</v>
      </c>
      <c r="AS1082" s="149" t="s">
        <v>74</v>
      </c>
      <c r="AT1082" s="149" t="s">
        <v>74</v>
      </c>
      <c r="AU1082" s="149" t="s">
        <v>74</v>
      </c>
      <c r="AV1082" s="149" t="s">
        <v>74</v>
      </c>
      <c r="AW1082" s="149" t="s">
        <v>74</v>
      </c>
    </row>
    <row r="1083" spans="1:59" ht="36" customHeight="1" x14ac:dyDescent="0.25">
      <c r="A1083" s="150"/>
      <c r="B1083" s="150"/>
      <c r="C1083" s="150"/>
      <c r="D1083" s="150"/>
      <c r="E1083" s="150"/>
      <c r="F1083" s="150"/>
      <c r="G1083" s="150"/>
      <c r="H1083" s="150"/>
      <c r="I1083" s="150"/>
      <c r="J1083" s="150"/>
      <c r="K1083" s="171"/>
      <c r="L1083" s="171"/>
      <c r="M1083" s="96" t="s">
        <v>75</v>
      </c>
      <c r="N1083" s="96" t="s">
        <v>77</v>
      </c>
      <c r="O1083" s="96" t="s">
        <v>77</v>
      </c>
      <c r="P1083" s="10" t="s">
        <v>175</v>
      </c>
      <c r="Q1083" s="12">
        <v>47554.2</v>
      </c>
      <c r="R1083" s="96" t="s">
        <v>77</v>
      </c>
      <c r="S1083" s="96" t="s">
        <v>77</v>
      </c>
      <c r="T1083" s="96" t="s">
        <v>77</v>
      </c>
      <c r="U1083" s="10" t="s">
        <v>64</v>
      </c>
      <c r="V1083" s="173"/>
      <c r="W1083" s="176"/>
      <c r="X1083" s="179"/>
      <c r="Y1083" s="179"/>
      <c r="Z1083" s="182"/>
      <c r="AA1083" s="182"/>
      <c r="AB1083" s="182"/>
      <c r="AC1083" s="182"/>
      <c r="AD1083" s="182"/>
      <c r="AE1083" s="182"/>
      <c r="AF1083" s="185"/>
      <c r="AG1083" s="185"/>
      <c r="AH1083" s="150"/>
      <c r="AI1083" s="150"/>
      <c r="AJ1083" s="150"/>
      <c r="AK1083" s="150"/>
      <c r="AL1083" s="150"/>
      <c r="AM1083" s="150"/>
      <c r="AN1083" s="150"/>
      <c r="AO1083" s="150"/>
      <c r="AP1083" s="150"/>
      <c r="AQ1083" s="150"/>
      <c r="AR1083" s="150"/>
      <c r="AS1083" s="150"/>
      <c r="AT1083" s="150"/>
      <c r="AU1083" s="150"/>
      <c r="AV1083" s="150"/>
      <c r="AW1083" s="150"/>
    </row>
    <row r="1084" spans="1:59" ht="36" customHeight="1" x14ac:dyDescent="0.25">
      <c r="A1084" s="150"/>
      <c r="B1084" s="150"/>
      <c r="C1084" s="150"/>
      <c r="D1084" s="150"/>
      <c r="E1084" s="150"/>
      <c r="F1084" s="150"/>
      <c r="G1084" s="150"/>
      <c r="H1084" s="150"/>
      <c r="I1084" s="150"/>
      <c r="J1084" s="150"/>
      <c r="K1084" s="171"/>
      <c r="L1084" s="171"/>
      <c r="M1084" s="96" t="s">
        <v>75</v>
      </c>
      <c r="N1084" s="96" t="s">
        <v>77</v>
      </c>
      <c r="O1084" s="96" t="s">
        <v>77</v>
      </c>
      <c r="P1084" s="10" t="s">
        <v>1158</v>
      </c>
      <c r="Q1084" s="12">
        <v>48024</v>
      </c>
      <c r="R1084" s="96" t="s">
        <v>77</v>
      </c>
      <c r="S1084" s="96" t="s">
        <v>77</v>
      </c>
      <c r="T1084" s="96" t="s">
        <v>77</v>
      </c>
      <c r="U1084" s="10" t="s">
        <v>64</v>
      </c>
      <c r="V1084" s="173"/>
      <c r="W1084" s="176"/>
      <c r="X1084" s="179"/>
      <c r="Y1084" s="179"/>
      <c r="Z1084" s="182"/>
      <c r="AA1084" s="182"/>
      <c r="AB1084" s="182"/>
      <c r="AC1084" s="182"/>
      <c r="AD1084" s="182"/>
      <c r="AE1084" s="182"/>
      <c r="AF1084" s="185"/>
      <c r="AG1084" s="185"/>
      <c r="AH1084" s="150"/>
      <c r="AI1084" s="150"/>
      <c r="AJ1084" s="150"/>
      <c r="AK1084" s="150"/>
      <c r="AL1084" s="150"/>
      <c r="AM1084" s="150"/>
      <c r="AN1084" s="150"/>
      <c r="AO1084" s="150"/>
      <c r="AP1084" s="150"/>
      <c r="AQ1084" s="150"/>
      <c r="AR1084" s="150"/>
      <c r="AS1084" s="150"/>
      <c r="AT1084" s="150"/>
      <c r="AU1084" s="150"/>
      <c r="AV1084" s="150"/>
      <c r="AW1084" s="150"/>
    </row>
    <row r="1085" spans="1:59" ht="36" customHeight="1" x14ac:dyDescent="0.25">
      <c r="A1085" s="150"/>
      <c r="B1085" s="150"/>
      <c r="C1085" s="150"/>
      <c r="D1085" s="150"/>
      <c r="E1085" s="150"/>
      <c r="F1085" s="150"/>
      <c r="G1085" s="150"/>
      <c r="H1085" s="150"/>
      <c r="I1085" s="150"/>
      <c r="J1085" s="150"/>
      <c r="K1085" s="149"/>
      <c r="L1085" s="149"/>
      <c r="M1085" s="111" t="s">
        <v>75</v>
      </c>
      <c r="N1085" s="111" t="s">
        <v>77</v>
      </c>
      <c r="O1085" s="111" t="s">
        <v>77</v>
      </c>
      <c r="P1085" s="112" t="s">
        <v>64</v>
      </c>
      <c r="Q1085" s="111" t="s">
        <v>77</v>
      </c>
      <c r="R1085" s="111" t="s">
        <v>77</v>
      </c>
      <c r="S1085" s="111" t="s">
        <v>77</v>
      </c>
      <c r="T1085" s="111" t="s">
        <v>77</v>
      </c>
      <c r="U1085" s="112" t="s">
        <v>64</v>
      </c>
      <c r="V1085" s="173"/>
      <c r="W1085" s="176"/>
      <c r="X1085" s="179"/>
      <c r="Y1085" s="179"/>
      <c r="Z1085" s="182"/>
      <c r="AA1085" s="182"/>
      <c r="AB1085" s="182"/>
      <c r="AC1085" s="182"/>
      <c r="AD1085" s="182"/>
      <c r="AE1085" s="182"/>
      <c r="AF1085" s="185"/>
      <c r="AG1085" s="185"/>
      <c r="AH1085" s="150"/>
      <c r="AI1085" s="150"/>
      <c r="AJ1085" s="150"/>
      <c r="AK1085" s="150"/>
      <c r="AL1085" s="150"/>
      <c r="AM1085" s="150"/>
      <c r="AN1085" s="150"/>
      <c r="AO1085" s="150"/>
      <c r="AP1085" s="150"/>
      <c r="AQ1085" s="150"/>
      <c r="AR1085" s="150"/>
      <c r="AS1085" s="150"/>
      <c r="AT1085" s="150"/>
      <c r="AU1085" s="150"/>
      <c r="AV1085" s="150"/>
      <c r="AW1085" s="150"/>
    </row>
    <row r="1086" spans="1:59" ht="36" customHeight="1" x14ac:dyDescent="0.25">
      <c r="A1086" s="149" t="s">
        <v>1208</v>
      </c>
      <c r="B1086" s="149" t="s">
        <v>676</v>
      </c>
      <c r="C1086" s="149">
        <v>2016</v>
      </c>
      <c r="D1086" s="149" t="s">
        <v>459</v>
      </c>
      <c r="E1086" s="149">
        <v>540</v>
      </c>
      <c r="F1086" s="149" t="s">
        <v>135</v>
      </c>
      <c r="G1086" s="149" t="s">
        <v>57</v>
      </c>
      <c r="H1086" s="149" t="s">
        <v>58</v>
      </c>
      <c r="I1086" s="149" t="s">
        <v>58</v>
      </c>
      <c r="J1086" s="149" t="s">
        <v>1210</v>
      </c>
      <c r="K1086" s="171" t="s">
        <v>60</v>
      </c>
      <c r="L1086" s="171" t="s">
        <v>60</v>
      </c>
      <c r="M1086" s="125" t="s">
        <v>75</v>
      </c>
      <c r="N1086" s="125" t="s">
        <v>77</v>
      </c>
      <c r="O1086" s="125" t="s">
        <v>77</v>
      </c>
      <c r="P1086" s="102" t="s">
        <v>333</v>
      </c>
      <c r="Q1086" s="126">
        <v>1154200</v>
      </c>
      <c r="R1086" s="125" t="s">
        <v>77</v>
      </c>
      <c r="S1086" s="125" t="s">
        <v>77</v>
      </c>
      <c r="T1086" s="125" t="s">
        <v>77</v>
      </c>
      <c r="U1086" s="102" t="s">
        <v>333</v>
      </c>
      <c r="V1086" s="142" t="s">
        <v>1211</v>
      </c>
      <c r="W1086" s="175">
        <v>42520</v>
      </c>
      <c r="X1086" s="178">
        <v>995000</v>
      </c>
      <c r="Y1086" s="178">
        <v>1154200</v>
      </c>
      <c r="Z1086" s="181" t="s">
        <v>67</v>
      </c>
      <c r="AA1086" s="181" t="s">
        <v>68</v>
      </c>
      <c r="AB1086" s="181" t="s">
        <v>69</v>
      </c>
      <c r="AC1086" s="181" t="s">
        <v>70</v>
      </c>
      <c r="AD1086" s="181" t="s">
        <v>1210</v>
      </c>
      <c r="AE1086" s="181" t="s">
        <v>71</v>
      </c>
      <c r="AF1086" s="184">
        <v>42520</v>
      </c>
      <c r="AG1086" s="184">
        <v>42550</v>
      </c>
      <c r="AH1086" s="149" t="s">
        <v>57</v>
      </c>
      <c r="AI1086" s="149" t="s">
        <v>72</v>
      </c>
      <c r="AJ1086" s="149" t="s">
        <v>73</v>
      </c>
      <c r="AK1086" s="149" t="s">
        <v>72</v>
      </c>
      <c r="AL1086" s="149" t="s">
        <v>72</v>
      </c>
      <c r="AM1086" s="149" t="s">
        <v>72</v>
      </c>
      <c r="AN1086" s="149" t="s">
        <v>72</v>
      </c>
      <c r="AO1086" s="149" t="s">
        <v>74</v>
      </c>
      <c r="AP1086" s="149" t="s">
        <v>74</v>
      </c>
      <c r="AQ1086" s="149" t="s">
        <v>74</v>
      </c>
      <c r="AR1086" s="149" t="s">
        <v>74</v>
      </c>
      <c r="AS1086" s="149" t="s">
        <v>74</v>
      </c>
      <c r="AT1086" s="149" t="s">
        <v>74</v>
      </c>
      <c r="AU1086" s="149" t="s">
        <v>74</v>
      </c>
      <c r="AV1086" s="149" t="s">
        <v>74</v>
      </c>
      <c r="AW1086" s="149" t="s">
        <v>74</v>
      </c>
      <c r="AX1086" s="106"/>
      <c r="AY1086" s="106"/>
      <c r="AZ1086" s="106"/>
      <c r="BA1086" s="106"/>
      <c r="BB1086" s="106"/>
      <c r="BC1086" s="106"/>
      <c r="BD1086" s="106"/>
      <c r="BE1086" s="106"/>
      <c r="BF1086" s="106"/>
      <c r="BG1086" s="106"/>
    </row>
    <row r="1087" spans="1:59" ht="36" customHeight="1" x14ac:dyDescent="0.25">
      <c r="A1087" s="150"/>
      <c r="B1087" s="150"/>
      <c r="C1087" s="150"/>
      <c r="D1087" s="150"/>
      <c r="E1087" s="150"/>
      <c r="F1087" s="150"/>
      <c r="G1087" s="150"/>
      <c r="H1087" s="150"/>
      <c r="I1087" s="150"/>
      <c r="J1087" s="150"/>
      <c r="K1087" s="171"/>
      <c r="L1087" s="171"/>
      <c r="M1087" s="125" t="s">
        <v>75</v>
      </c>
      <c r="N1087" s="125" t="s">
        <v>77</v>
      </c>
      <c r="O1087" s="125" t="s">
        <v>77</v>
      </c>
      <c r="P1087" s="102" t="s">
        <v>64</v>
      </c>
      <c r="Q1087" s="125" t="s">
        <v>77</v>
      </c>
      <c r="R1087" s="125" t="s">
        <v>77</v>
      </c>
      <c r="S1087" s="125" t="s">
        <v>77</v>
      </c>
      <c r="T1087" s="125" t="s">
        <v>77</v>
      </c>
      <c r="U1087" s="102" t="s">
        <v>64</v>
      </c>
      <c r="V1087" s="143"/>
      <c r="W1087" s="176"/>
      <c r="X1087" s="179"/>
      <c r="Y1087" s="179"/>
      <c r="Z1087" s="182"/>
      <c r="AA1087" s="182"/>
      <c r="AB1087" s="182"/>
      <c r="AC1087" s="182"/>
      <c r="AD1087" s="182"/>
      <c r="AE1087" s="182"/>
      <c r="AF1087" s="185"/>
      <c r="AG1087" s="185"/>
      <c r="AH1087" s="150"/>
      <c r="AI1087" s="150"/>
      <c r="AJ1087" s="150"/>
      <c r="AK1087" s="150"/>
      <c r="AL1087" s="150"/>
      <c r="AM1087" s="150"/>
      <c r="AN1087" s="150"/>
      <c r="AO1087" s="150"/>
      <c r="AP1087" s="150"/>
      <c r="AQ1087" s="150"/>
      <c r="AR1087" s="150"/>
      <c r="AS1087" s="150"/>
      <c r="AT1087" s="150"/>
      <c r="AU1087" s="150"/>
      <c r="AV1087" s="150"/>
      <c r="AW1087" s="150"/>
      <c r="AX1087" s="106"/>
      <c r="AY1087" s="106"/>
      <c r="AZ1087" s="106"/>
      <c r="BA1087" s="106"/>
      <c r="BB1087" s="106"/>
      <c r="BC1087" s="106"/>
      <c r="BD1087" s="106"/>
      <c r="BE1087" s="106"/>
      <c r="BF1087" s="106"/>
      <c r="BG1087" s="106"/>
    </row>
    <row r="1088" spans="1:59" ht="36" customHeight="1" x14ac:dyDescent="0.25">
      <c r="A1088" s="150"/>
      <c r="B1088" s="150"/>
      <c r="C1088" s="150"/>
      <c r="D1088" s="150"/>
      <c r="E1088" s="150"/>
      <c r="F1088" s="150"/>
      <c r="G1088" s="150"/>
      <c r="H1088" s="150"/>
      <c r="I1088" s="150"/>
      <c r="J1088" s="150"/>
      <c r="K1088" s="171"/>
      <c r="L1088" s="171"/>
      <c r="M1088" s="125" t="s">
        <v>75</v>
      </c>
      <c r="N1088" s="125" t="s">
        <v>77</v>
      </c>
      <c r="O1088" s="125" t="s">
        <v>77</v>
      </c>
      <c r="P1088" s="102" t="s">
        <v>64</v>
      </c>
      <c r="Q1088" s="125" t="s">
        <v>77</v>
      </c>
      <c r="R1088" s="125" t="s">
        <v>77</v>
      </c>
      <c r="S1088" s="125" t="s">
        <v>77</v>
      </c>
      <c r="T1088" s="125" t="s">
        <v>77</v>
      </c>
      <c r="U1088" s="102" t="s">
        <v>64</v>
      </c>
      <c r="V1088" s="143"/>
      <c r="W1088" s="176"/>
      <c r="X1088" s="179"/>
      <c r="Y1088" s="179"/>
      <c r="Z1088" s="182"/>
      <c r="AA1088" s="182"/>
      <c r="AB1088" s="182"/>
      <c r="AC1088" s="182"/>
      <c r="AD1088" s="182"/>
      <c r="AE1088" s="182"/>
      <c r="AF1088" s="185"/>
      <c r="AG1088" s="185"/>
      <c r="AH1088" s="150"/>
      <c r="AI1088" s="150"/>
      <c r="AJ1088" s="150"/>
      <c r="AK1088" s="150"/>
      <c r="AL1088" s="150"/>
      <c r="AM1088" s="150"/>
      <c r="AN1088" s="150"/>
      <c r="AO1088" s="150"/>
      <c r="AP1088" s="150"/>
      <c r="AQ1088" s="150"/>
      <c r="AR1088" s="150"/>
      <c r="AS1088" s="150"/>
      <c r="AT1088" s="150"/>
      <c r="AU1088" s="150"/>
      <c r="AV1088" s="150"/>
      <c r="AW1088" s="150"/>
      <c r="AX1088" s="106"/>
      <c r="AY1088" s="106"/>
      <c r="AZ1088" s="106"/>
      <c r="BA1088" s="106"/>
      <c r="BB1088" s="106"/>
      <c r="BC1088" s="106"/>
      <c r="BD1088" s="106"/>
      <c r="BE1088" s="106"/>
      <c r="BF1088" s="106"/>
      <c r="BG1088" s="106"/>
    </row>
    <row r="1089" spans="1:59" ht="36" customHeight="1" x14ac:dyDescent="0.25">
      <c r="A1089" s="151"/>
      <c r="B1089" s="151"/>
      <c r="C1089" s="151"/>
      <c r="D1089" s="151"/>
      <c r="E1089" s="151"/>
      <c r="F1089" s="151"/>
      <c r="G1089" s="151"/>
      <c r="H1089" s="151"/>
      <c r="I1089" s="151"/>
      <c r="J1089" s="151"/>
      <c r="K1089" s="171"/>
      <c r="L1089" s="171"/>
      <c r="M1089" s="125" t="s">
        <v>75</v>
      </c>
      <c r="N1089" s="125" t="s">
        <v>77</v>
      </c>
      <c r="O1089" s="125" t="s">
        <v>77</v>
      </c>
      <c r="P1089" s="102" t="s">
        <v>64</v>
      </c>
      <c r="Q1089" s="125" t="s">
        <v>77</v>
      </c>
      <c r="R1089" s="125" t="s">
        <v>77</v>
      </c>
      <c r="S1089" s="125" t="s">
        <v>77</v>
      </c>
      <c r="T1089" s="125" t="s">
        <v>77</v>
      </c>
      <c r="U1089" s="102" t="s">
        <v>64</v>
      </c>
      <c r="V1089" s="144"/>
      <c r="W1089" s="177"/>
      <c r="X1089" s="180"/>
      <c r="Y1089" s="180"/>
      <c r="Z1089" s="183"/>
      <c r="AA1089" s="183"/>
      <c r="AB1089" s="183"/>
      <c r="AC1089" s="183"/>
      <c r="AD1089" s="183"/>
      <c r="AE1089" s="183"/>
      <c r="AF1089" s="186"/>
      <c r="AG1089" s="186"/>
      <c r="AH1089" s="151"/>
      <c r="AI1089" s="151"/>
      <c r="AJ1089" s="151"/>
      <c r="AK1089" s="151"/>
      <c r="AL1089" s="151"/>
      <c r="AM1089" s="151"/>
      <c r="AN1089" s="151"/>
      <c r="AO1089" s="151"/>
      <c r="AP1089" s="151"/>
      <c r="AQ1089" s="151"/>
      <c r="AR1089" s="151"/>
      <c r="AS1089" s="151"/>
      <c r="AT1089" s="151"/>
      <c r="AU1089" s="151"/>
      <c r="AV1089" s="151"/>
      <c r="AW1089" s="151"/>
      <c r="AX1089" s="106"/>
      <c r="AY1089" s="106"/>
      <c r="AZ1089" s="106"/>
      <c r="BA1089" s="106"/>
      <c r="BB1089" s="106"/>
      <c r="BC1089" s="106"/>
      <c r="BD1089" s="106"/>
      <c r="BE1089" s="106"/>
      <c r="BF1089" s="106"/>
      <c r="BG1089" s="106"/>
    </row>
    <row r="1090" spans="1:59" ht="36" customHeight="1" x14ac:dyDescent="0.25">
      <c r="A1090" s="149" t="s">
        <v>53</v>
      </c>
      <c r="B1090" s="149" t="s">
        <v>676</v>
      </c>
      <c r="C1090" s="149">
        <v>2016</v>
      </c>
      <c r="D1090" s="149" t="s">
        <v>713</v>
      </c>
      <c r="E1090" s="149">
        <v>527</v>
      </c>
      <c r="F1090" s="149" t="s">
        <v>56</v>
      </c>
      <c r="G1090" s="149" t="s">
        <v>57</v>
      </c>
      <c r="H1090" s="149" t="s">
        <v>58</v>
      </c>
      <c r="I1090" s="149" t="s">
        <v>58</v>
      </c>
      <c r="J1090" s="149" t="s">
        <v>1212</v>
      </c>
      <c r="K1090" s="171" t="s">
        <v>93</v>
      </c>
      <c r="L1090" s="171" t="s">
        <v>93</v>
      </c>
      <c r="M1090" s="114" t="s">
        <v>75</v>
      </c>
      <c r="N1090" s="114" t="s">
        <v>77</v>
      </c>
      <c r="O1090" s="114" t="s">
        <v>77</v>
      </c>
      <c r="P1090" s="10" t="s">
        <v>1213</v>
      </c>
      <c r="Q1090" s="118">
        <v>297053.08</v>
      </c>
      <c r="R1090" s="114" t="s">
        <v>77</v>
      </c>
      <c r="S1090" s="114" t="s">
        <v>77</v>
      </c>
      <c r="T1090" s="114" t="s">
        <v>77</v>
      </c>
      <c r="U1090" s="10" t="s">
        <v>1213</v>
      </c>
      <c r="V1090" s="172" t="s">
        <v>1214</v>
      </c>
      <c r="W1090" s="175">
        <v>42612</v>
      </c>
      <c r="X1090" s="178">
        <v>240563</v>
      </c>
      <c r="Y1090" s="178">
        <v>279053.08</v>
      </c>
      <c r="Z1090" s="181" t="s">
        <v>67</v>
      </c>
      <c r="AA1090" s="181" t="s">
        <v>68</v>
      </c>
      <c r="AB1090" s="181" t="s">
        <v>69</v>
      </c>
      <c r="AC1090" s="181" t="s">
        <v>70</v>
      </c>
      <c r="AD1090" s="181" t="s">
        <v>1212</v>
      </c>
      <c r="AE1090" s="181" t="s">
        <v>71</v>
      </c>
      <c r="AF1090" s="184">
        <v>42612</v>
      </c>
      <c r="AG1090" s="184">
        <v>42622</v>
      </c>
      <c r="AH1090" s="149" t="s">
        <v>57</v>
      </c>
      <c r="AI1090" s="149" t="s">
        <v>72</v>
      </c>
      <c r="AJ1090" s="149" t="s">
        <v>73</v>
      </c>
      <c r="AK1090" s="149" t="s">
        <v>72</v>
      </c>
      <c r="AL1090" s="149" t="s">
        <v>72</v>
      </c>
      <c r="AM1090" s="149" t="s">
        <v>72</v>
      </c>
      <c r="AN1090" s="149" t="s">
        <v>72</v>
      </c>
      <c r="AO1090" s="149" t="s">
        <v>74</v>
      </c>
      <c r="AP1090" s="149" t="s">
        <v>74</v>
      </c>
      <c r="AQ1090" s="149" t="s">
        <v>74</v>
      </c>
      <c r="AR1090" s="149" t="s">
        <v>74</v>
      </c>
      <c r="AS1090" s="149" t="s">
        <v>74</v>
      </c>
      <c r="AT1090" s="149" t="s">
        <v>74</v>
      </c>
      <c r="AU1090" s="149" t="s">
        <v>74</v>
      </c>
      <c r="AV1090" s="149" t="s">
        <v>74</v>
      </c>
      <c r="AW1090" s="149" t="s">
        <v>74</v>
      </c>
    </row>
    <row r="1091" spans="1:59" ht="36" customHeight="1" x14ac:dyDescent="0.25">
      <c r="A1091" s="150"/>
      <c r="B1091" s="150"/>
      <c r="C1091" s="150"/>
      <c r="D1091" s="150"/>
      <c r="E1091" s="150"/>
      <c r="F1091" s="150"/>
      <c r="G1091" s="150"/>
      <c r="H1091" s="150"/>
      <c r="I1091" s="150"/>
      <c r="J1091" s="150"/>
      <c r="K1091" s="171"/>
      <c r="L1091" s="171"/>
      <c r="M1091" s="114" t="s">
        <v>75</v>
      </c>
      <c r="N1091" s="114" t="s">
        <v>77</v>
      </c>
      <c r="O1091" s="114" t="s">
        <v>77</v>
      </c>
      <c r="P1091" s="10" t="s">
        <v>64</v>
      </c>
      <c r="Q1091" s="114" t="s">
        <v>77</v>
      </c>
      <c r="R1091" s="114" t="s">
        <v>77</v>
      </c>
      <c r="S1091" s="114" t="s">
        <v>77</v>
      </c>
      <c r="T1091" s="114" t="s">
        <v>77</v>
      </c>
      <c r="U1091" s="10" t="s">
        <v>64</v>
      </c>
      <c r="V1091" s="173"/>
      <c r="W1091" s="176"/>
      <c r="X1091" s="179"/>
      <c r="Y1091" s="179"/>
      <c r="Z1091" s="182"/>
      <c r="AA1091" s="182"/>
      <c r="AB1091" s="182"/>
      <c r="AC1091" s="182"/>
      <c r="AD1091" s="182"/>
      <c r="AE1091" s="182"/>
      <c r="AF1091" s="185"/>
      <c r="AG1091" s="185"/>
      <c r="AH1091" s="150"/>
      <c r="AI1091" s="150"/>
      <c r="AJ1091" s="150"/>
      <c r="AK1091" s="150"/>
      <c r="AL1091" s="150"/>
      <c r="AM1091" s="150"/>
      <c r="AN1091" s="150"/>
      <c r="AO1091" s="150"/>
      <c r="AP1091" s="150"/>
      <c r="AQ1091" s="150"/>
      <c r="AR1091" s="150"/>
      <c r="AS1091" s="150"/>
      <c r="AT1091" s="150"/>
      <c r="AU1091" s="150"/>
      <c r="AV1091" s="150"/>
      <c r="AW1091" s="150"/>
    </row>
    <row r="1092" spans="1:59" ht="36" customHeight="1" x14ac:dyDescent="0.25">
      <c r="A1092" s="150"/>
      <c r="B1092" s="150"/>
      <c r="C1092" s="150"/>
      <c r="D1092" s="150"/>
      <c r="E1092" s="150"/>
      <c r="F1092" s="150"/>
      <c r="G1092" s="150"/>
      <c r="H1092" s="150"/>
      <c r="I1092" s="150"/>
      <c r="J1092" s="150"/>
      <c r="K1092" s="171"/>
      <c r="L1092" s="171"/>
      <c r="M1092" s="114" t="s">
        <v>75</v>
      </c>
      <c r="N1092" s="114" t="s">
        <v>77</v>
      </c>
      <c r="O1092" s="114" t="s">
        <v>77</v>
      </c>
      <c r="P1092" s="10" t="s">
        <v>64</v>
      </c>
      <c r="Q1092" s="114" t="s">
        <v>77</v>
      </c>
      <c r="R1092" s="114" t="s">
        <v>77</v>
      </c>
      <c r="S1092" s="114" t="s">
        <v>77</v>
      </c>
      <c r="T1092" s="114" t="s">
        <v>77</v>
      </c>
      <c r="U1092" s="10" t="s">
        <v>64</v>
      </c>
      <c r="V1092" s="173"/>
      <c r="W1092" s="176"/>
      <c r="X1092" s="179"/>
      <c r="Y1092" s="179"/>
      <c r="Z1092" s="182"/>
      <c r="AA1092" s="182"/>
      <c r="AB1092" s="182"/>
      <c r="AC1092" s="182"/>
      <c r="AD1092" s="182"/>
      <c r="AE1092" s="182"/>
      <c r="AF1092" s="185"/>
      <c r="AG1092" s="185"/>
      <c r="AH1092" s="150"/>
      <c r="AI1092" s="150"/>
      <c r="AJ1092" s="150"/>
      <c r="AK1092" s="150"/>
      <c r="AL1092" s="150"/>
      <c r="AM1092" s="150"/>
      <c r="AN1092" s="150"/>
      <c r="AO1092" s="150"/>
      <c r="AP1092" s="150"/>
      <c r="AQ1092" s="150"/>
      <c r="AR1092" s="150"/>
      <c r="AS1092" s="150"/>
      <c r="AT1092" s="150"/>
      <c r="AU1092" s="150"/>
      <c r="AV1092" s="150"/>
      <c r="AW1092" s="150"/>
    </row>
    <row r="1093" spans="1:59" ht="36" customHeight="1" x14ac:dyDescent="0.25">
      <c r="A1093" s="151"/>
      <c r="B1093" s="151"/>
      <c r="C1093" s="151"/>
      <c r="D1093" s="151"/>
      <c r="E1093" s="151"/>
      <c r="F1093" s="151"/>
      <c r="G1093" s="151"/>
      <c r="H1093" s="151"/>
      <c r="I1093" s="151"/>
      <c r="J1093" s="151"/>
      <c r="K1093" s="171"/>
      <c r="L1093" s="171"/>
      <c r="M1093" s="114" t="s">
        <v>75</v>
      </c>
      <c r="N1093" s="114" t="s">
        <v>77</v>
      </c>
      <c r="O1093" s="114" t="s">
        <v>77</v>
      </c>
      <c r="P1093" s="10" t="s">
        <v>64</v>
      </c>
      <c r="Q1093" s="114" t="s">
        <v>77</v>
      </c>
      <c r="R1093" s="114" t="s">
        <v>77</v>
      </c>
      <c r="S1093" s="114" t="s">
        <v>77</v>
      </c>
      <c r="T1093" s="114" t="s">
        <v>77</v>
      </c>
      <c r="U1093" s="10" t="s">
        <v>64</v>
      </c>
      <c r="V1093" s="174"/>
      <c r="W1093" s="177"/>
      <c r="X1093" s="180"/>
      <c r="Y1093" s="180"/>
      <c r="Z1093" s="183"/>
      <c r="AA1093" s="183"/>
      <c r="AB1093" s="183"/>
      <c r="AC1093" s="183"/>
      <c r="AD1093" s="183"/>
      <c r="AE1093" s="183"/>
      <c r="AF1093" s="186"/>
      <c r="AG1093" s="186"/>
      <c r="AH1093" s="151"/>
      <c r="AI1093" s="151"/>
      <c r="AJ1093" s="151"/>
      <c r="AK1093" s="151"/>
      <c r="AL1093" s="151"/>
      <c r="AM1093" s="151"/>
      <c r="AN1093" s="151"/>
      <c r="AO1093" s="151"/>
      <c r="AP1093" s="151"/>
      <c r="AQ1093" s="151"/>
      <c r="AR1093" s="151"/>
      <c r="AS1093" s="151"/>
      <c r="AT1093" s="151"/>
      <c r="AU1093" s="151"/>
      <c r="AV1093" s="151"/>
      <c r="AW1093" s="151"/>
    </row>
    <row r="1094" spans="1:59" ht="36" customHeight="1" x14ac:dyDescent="0.25">
      <c r="A1094" s="149" t="s">
        <v>53</v>
      </c>
      <c r="B1094" s="149" t="s">
        <v>676</v>
      </c>
      <c r="C1094" s="149">
        <v>2016</v>
      </c>
      <c r="D1094" s="149" t="s">
        <v>713</v>
      </c>
      <c r="E1094" s="149">
        <v>575</v>
      </c>
      <c r="F1094" s="149" t="s">
        <v>56</v>
      </c>
      <c r="G1094" s="149" t="s">
        <v>57</v>
      </c>
      <c r="H1094" s="149" t="s">
        <v>58</v>
      </c>
      <c r="I1094" s="149" t="s">
        <v>58</v>
      </c>
      <c r="J1094" s="149" t="s">
        <v>92</v>
      </c>
      <c r="K1094" s="171" t="s">
        <v>207</v>
      </c>
      <c r="L1094" s="171" t="s">
        <v>207</v>
      </c>
      <c r="M1094" s="114" t="s">
        <v>75</v>
      </c>
      <c r="N1094" s="114" t="s">
        <v>77</v>
      </c>
      <c r="O1094" s="114" t="s">
        <v>77</v>
      </c>
      <c r="P1094" s="10" t="s">
        <v>1207</v>
      </c>
      <c r="Q1094" s="118">
        <v>32462.6</v>
      </c>
      <c r="R1094" s="114" t="s">
        <v>77</v>
      </c>
      <c r="S1094" s="114" t="s">
        <v>77</v>
      </c>
      <c r="T1094" s="114" t="s">
        <v>77</v>
      </c>
      <c r="U1094" s="10" t="s">
        <v>1207</v>
      </c>
      <c r="V1094" s="172" t="s">
        <v>1215</v>
      </c>
      <c r="W1094" s="175">
        <v>42611</v>
      </c>
      <c r="X1094" s="178">
        <v>27985</v>
      </c>
      <c r="Y1094" s="178">
        <v>32462.6</v>
      </c>
      <c r="Z1094" s="181" t="s">
        <v>67</v>
      </c>
      <c r="AA1094" s="181" t="s">
        <v>68</v>
      </c>
      <c r="AB1094" s="181" t="s">
        <v>69</v>
      </c>
      <c r="AC1094" s="181" t="s">
        <v>70</v>
      </c>
      <c r="AD1094" s="181" t="s">
        <v>92</v>
      </c>
      <c r="AE1094" s="181" t="s">
        <v>71</v>
      </c>
      <c r="AF1094" s="184">
        <v>42611</v>
      </c>
      <c r="AG1094" s="184">
        <v>42614</v>
      </c>
      <c r="AH1094" s="149" t="s">
        <v>57</v>
      </c>
      <c r="AI1094" s="149" t="s">
        <v>72</v>
      </c>
      <c r="AJ1094" s="149" t="s">
        <v>73</v>
      </c>
      <c r="AK1094" s="149" t="s">
        <v>72</v>
      </c>
      <c r="AL1094" s="149" t="s">
        <v>72</v>
      </c>
      <c r="AM1094" s="149" t="s">
        <v>72</v>
      </c>
      <c r="AN1094" s="149" t="s">
        <v>72</v>
      </c>
      <c r="AO1094" s="149" t="s">
        <v>74</v>
      </c>
      <c r="AP1094" s="149" t="s">
        <v>74</v>
      </c>
      <c r="AQ1094" s="149" t="s">
        <v>74</v>
      </c>
      <c r="AR1094" s="149" t="s">
        <v>74</v>
      </c>
      <c r="AS1094" s="149" t="s">
        <v>74</v>
      </c>
      <c r="AT1094" s="149" t="s">
        <v>74</v>
      </c>
      <c r="AU1094" s="149" t="s">
        <v>74</v>
      </c>
      <c r="AV1094" s="149" t="s">
        <v>74</v>
      </c>
      <c r="AW1094" s="149" t="s">
        <v>74</v>
      </c>
    </row>
    <row r="1095" spans="1:59" ht="36" customHeight="1" x14ac:dyDescent="0.25">
      <c r="A1095" s="150"/>
      <c r="B1095" s="150"/>
      <c r="C1095" s="150"/>
      <c r="D1095" s="150"/>
      <c r="E1095" s="150"/>
      <c r="F1095" s="150"/>
      <c r="G1095" s="150"/>
      <c r="H1095" s="150"/>
      <c r="I1095" s="150"/>
      <c r="J1095" s="150"/>
      <c r="K1095" s="171"/>
      <c r="L1095" s="171"/>
      <c r="M1095" s="114" t="s">
        <v>75</v>
      </c>
      <c r="N1095" s="114" t="s">
        <v>77</v>
      </c>
      <c r="O1095" s="114" t="s">
        <v>77</v>
      </c>
      <c r="P1095" s="10" t="s">
        <v>1170</v>
      </c>
      <c r="Q1095" s="118">
        <v>35061</v>
      </c>
      <c r="R1095" s="114" t="s">
        <v>77</v>
      </c>
      <c r="S1095" s="114" t="s">
        <v>77</v>
      </c>
      <c r="T1095" s="114" t="s">
        <v>77</v>
      </c>
      <c r="U1095" s="10" t="s">
        <v>64</v>
      </c>
      <c r="V1095" s="173"/>
      <c r="W1095" s="176"/>
      <c r="X1095" s="179"/>
      <c r="Y1095" s="179"/>
      <c r="Z1095" s="182"/>
      <c r="AA1095" s="182"/>
      <c r="AB1095" s="182"/>
      <c r="AC1095" s="182"/>
      <c r="AD1095" s="182"/>
      <c r="AE1095" s="182"/>
      <c r="AF1095" s="185"/>
      <c r="AG1095" s="185"/>
      <c r="AH1095" s="150"/>
      <c r="AI1095" s="150"/>
      <c r="AJ1095" s="150"/>
      <c r="AK1095" s="150"/>
      <c r="AL1095" s="150"/>
      <c r="AM1095" s="150"/>
      <c r="AN1095" s="150"/>
      <c r="AO1095" s="150"/>
      <c r="AP1095" s="150"/>
      <c r="AQ1095" s="150"/>
      <c r="AR1095" s="150"/>
      <c r="AS1095" s="150"/>
      <c r="AT1095" s="150"/>
      <c r="AU1095" s="150"/>
      <c r="AV1095" s="150"/>
      <c r="AW1095" s="150"/>
    </row>
    <row r="1096" spans="1:59" ht="36" customHeight="1" x14ac:dyDescent="0.25">
      <c r="A1096" s="150"/>
      <c r="B1096" s="150"/>
      <c r="C1096" s="150"/>
      <c r="D1096" s="150"/>
      <c r="E1096" s="150"/>
      <c r="F1096" s="150"/>
      <c r="G1096" s="150"/>
      <c r="H1096" s="150"/>
      <c r="I1096" s="150"/>
      <c r="J1096" s="150"/>
      <c r="K1096" s="171"/>
      <c r="L1096" s="171"/>
      <c r="M1096" s="114" t="s">
        <v>75</v>
      </c>
      <c r="N1096" s="114" t="s">
        <v>77</v>
      </c>
      <c r="O1096" s="114" t="s">
        <v>77</v>
      </c>
      <c r="P1096" s="10" t="s">
        <v>94</v>
      </c>
      <c r="Q1096" s="118">
        <v>34090.080000000002</v>
      </c>
      <c r="R1096" s="114" t="s">
        <v>77</v>
      </c>
      <c r="S1096" s="114" t="s">
        <v>77</v>
      </c>
      <c r="T1096" s="114" t="s">
        <v>77</v>
      </c>
      <c r="U1096" s="10" t="s">
        <v>64</v>
      </c>
      <c r="V1096" s="173"/>
      <c r="W1096" s="176"/>
      <c r="X1096" s="179"/>
      <c r="Y1096" s="179"/>
      <c r="Z1096" s="182"/>
      <c r="AA1096" s="182"/>
      <c r="AB1096" s="182"/>
      <c r="AC1096" s="182"/>
      <c r="AD1096" s="182"/>
      <c r="AE1096" s="182"/>
      <c r="AF1096" s="185"/>
      <c r="AG1096" s="185"/>
      <c r="AH1096" s="150"/>
      <c r="AI1096" s="150"/>
      <c r="AJ1096" s="150"/>
      <c r="AK1096" s="150"/>
      <c r="AL1096" s="150"/>
      <c r="AM1096" s="150"/>
      <c r="AN1096" s="150"/>
      <c r="AO1096" s="150"/>
      <c r="AP1096" s="150"/>
      <c r="AQ1096" s="150"/>
      <c r="AR1096" s="150"/>
      <c r="AS1096" s="150"/>
      <c r="AT1096" s="150"/>
      <c r="AU1096" s="150"/>
      <c r="AV1096" s="150"/>
      <c r="AW1096" s="150"/>
    </row>
    <row r="1097" spans="1:59" ht="36" customHeight="1" x14ac:dyDescent="0.25">
      <c r="A1097" s="151"/>
      <c r="B1097" s="151"/>
      <c r="C1097" s="151"/>
      <c r="D1097" s="151"/>
      <c r="E1097" s="151"/>
      <c r="F1097" s="151"/>
      <c r="G1097" s="151"/>
      <c r="H1097" s="151"/>
      <c r="I1097" s="151"/>
      <c r="J1097" s="151"/>
      <c r="K1097" s="171"/>
      <c r="L1097" s="171"/>
      <c r="M1097" s="114" t="s">
        <v>75</v>
      </c>
      <c r="N1097" s="114" t="s">
        <v>77</v>
      </c>
      <c r="O1097" s="114" t="s">
        <v>77</v>
      </c>
      <c r="P1097" s="10" t="s">
        <v>64</v>
      </c>
      <c r="Q1097" s="114" t="s">
        <v>77</v>
      </c>
      <c r="R1097" s="114" t="s">
        <v>77</v>
      </c>
      <c r="S1097" s="114" t="s">
        <v>77</v>
      </c>
      <c r="T1097" s="114" t="s">
        <v>77</v>
      </c>
      <c r="U1097" s="10" t="s">
        <v>64</v>
      </c>
      <c r="V1097" s="174"/>
      <c r="W1097" s="177"/>
      <c r="X1097" s="180"/>
      <c r="Y1097" s="180"/>
      <c r="Z1097" s="183"/>
      <c r="AA1097" s="183"/>
      <c r="AB1097" s="183"/>
      <c r="AC1097" s="183"/>
      <c r="AD1097" s="183"/>
      <c r="AE1097" s="183"/>
      <c r="AF1097" s="186"/>
      <c r="AG1097" s="186"/>
      <c r="AH1097" s="151"/>
      <c r="AI1097" s="151"/>
      <c r="AJ1097" s="151"/>
      <c r="AK1097" s="151"/>
      <c r="AL1097" s="151"/>
      <c r="AM1097" s="151"/>
      <c r="AN1097" s="151"/>
      <c r="AO1097" s="151"/>
      <c r="AP1097" s="151"/>
      <c r="AQ1097" s="151"/>
      <c r="AR1097" s="151"/>
      <c r="AS1097" s="151"/>
      <c r="AT1097" s="151"/>
      <c r="AU1097" s="151"/>
      <c r="AV1097" s="151"/>
      <c r="AW1097" s="151"/>
    </row>
    <row r="1098" spans="1:59" ht="36" customHeight="1" x14ac:dyDescent="0.25">
      <c r="A1098" s="149" t="s">
        <v>53</v>
      </c>
      <c r="B1098" s="149" t="s">
        <v>676</v>
      </c>
      <c r="C1098" s="149">
        <v>2016</v>
      </c>
      <c r="D1098" s="149" t="s">
        <v>1105</v>
      </c>
      <c r="E1098" s="149">
        <v>539</v>
      </c>
      <c r="F1098" s="149" t="s">
        <v>56</v>
      </c>
      <c r="G1098" s="149" t="s">
        <v>57</v>
      </c>
      <c r="H1098" s="149" t="s">
        <v>58</v>
      </c>
      <c r="I1098" s="149" t="s">
        <v>58</v>
      </c>
      <c r="J1098" s="149" t="s">
        <v>421</v>
      </c>
      <c r="K1098" s="171" t="s">
        <v>60</v>
      </c>
      <c r="L1098" s="171" t="s">
        <v>60</v>
      </c>
      <c r="M1098" s="114" t="s">
        <v>75</v>
      </c>
      <c r="N1098" s="114" t="s">
        <v>77</v>
      </c>
      <c r="O1098" s="114" t="s">
        <v>77</v>
      </c>
      <c r="P1098" s="10" t="s">
        <v>333</v>
      </c>
      <c r="Q1098" s="118">
        <v>223196.399</v>
      </c>
      <c r="R1098" s="114" t="s">
        <v>77</v>
      </c>
      <c r="S1098" s="114" t="s">
        <v>77</v>
      </c>
      <c r="T1098" s="114" t="s">
        <v>77</v>
      </c>
      <c r="U1098" s="10" t="s">
        <v>333</v>
      </c>
      <c r="V1098" s="172" t="s">
        <v>1216</v>
      </c>
      <c r="W1098" s="175">
        <v>42615</v>
      </c>
      <c r="X1098" s="178">
        <v>192411.2</v>
      </c>
      <c r="Y1098" s="178">
        <v>223196.99</v>
      </c>
      <c r="Z1098" s="181" t="s">
        <v>67</v>
      </c>
      <c r="AA1098" s="181" t="s">
        <v>68</v>
      </c>
      <c r="AB1098" s="181" t="s">
        <v>69</v>
      </c>
      <c r="AC1098" s="181" t="s">
        <v>70</v>
      </c>
      <c r="AD1098" s="181" t="s">
        <v>421</v>
      </c>
      <c r="AE1098" s="181" t="s">
        <v>71</v>
      </c>
      <c r="AF1098" s="184">
        <v>42615</v>
      </c>
      <c r="AG1098" s="184">
        <v>42632</v>
      </c>
      <c r="AH1098" s="149" t="s">
        <v>57</v>
      </c>
      <c r="AI1098" s="149" t="s">
        <v>72</v>
      </c>
      <c r="AJ1098" s="149" t="s">
        <v>73</v>
      </c>
      <c r="AK1098" s="149" t="s">
        <v>72</v>
      </c>
      <c r="AL1098" s="149" t="s">
        <v>72</v>
      </c>
      <c r="AM1098" s="149" t="s">
        <v>72</v>
      </c>
      <c r="AN1098" s="149" t="s">
        <v>72</v>
      </c>
      <c r="AO1098" s="149" t="s">
        <v>74</v>
      </c>
      <c r="AP1098" s="149" t="s">
        <v>74</v>
      </c>
      <c r="AQ1098" s="149" t="s">
        <v>74</v>
      </c>
      <c r="AR1098" s="149" t="s">
        <v>74</v>
      </c>
      <c r="AS1098" s="149" t="s">
        <v>74</v>
      </c>
      <c r="AT1098" s="149" t="s">
        <v>74</v>
      </c>
      <c r="AU1098" s="149" t="s">
        <v>74</v>
      </c>
      <c r="AV1098" s="149" t="s">
        <v>74</v>
      </c>
      <c r="AW1098" s="149" t="s">
        <v>74</v>
      </c>
    </row>
    <row r="1099" spans="1:59" ht="36" customHeight="1" x14ac:dyDescent="0.25">
      <c r="A1099" s="150"/>
      <c r="B1099" s="150"/>
      <c r="C1099" s="150"/>
      <c r="D1099" s="150"/>
      <c r="E1099" s="150"/>
      <c r="F1099" s="150"/>
      <c r="G1099" s="150"/>
      <c r="H1099" s="150"/>
      <c r="I1099" s="150"/>
      <c r="J1099" s="150"/>
      <c r="K1099" s="171"/>
      <c r="L1099" s="171"/>
      <c r="M1099" s="114" t="s">
        <v>75</v>
      </c>
      <c r="N1099" s="114" t="s">
        <v>77</v>
      </c>
      <c r="O1099" s="114" t="s">
        <v>77</v>
      </c>
      <c r="P1099" s="10" t="s">
        <v>1217</v>
      </c>
      <c r="Q1099" s="118">
        <v>250722.4</v>
      </c>
      <c r="R1099" s="114" t="s">
        <v>77</v>
      </c>
      <c r="S1099" s="114" t="s">
        <v>77</v>
      </c>
      <c r="T1099" s="114" t="s">
        <v>77</v>
      </c>
      <c r="U1099" s="10" t="s">
        <v>64</v>
      </c>
      <c r="V1099" s="173"/>
      <c r="W1099" s="176"/>
      <c r="X1099" s="179"/>
      <c r="Y1099" s="179"/>
      <c r="Z1099" s="182"/>
      <c r="AA1099" s="182"/>
      <c r="AB1099" s="182"/>
      <c r="AC1099" s="182"/>
      <c r="AD1099" s="182"/>
      <c r="AE1099" s="182"/>
      <c r="AF1099" s="185"/>
      <c r="AG1099" s="185"/>
      <c r="AH1099" s="150"/>
      <c r="AI1099" s="150"/>
      <c r="AJ1099" s="150"/>
      <c r="AK1099" s="150"/>
      <c r="AL1099" s="150"/>
      <c r="AM1099" s="150"/>
      <c r="AN1099" s="150"/>
      <c r="AO1099" s="150"/>
      <c r="AP1099" s="150"/>
      <c r="AQ1099" s="150"/>
      <c r="AR1099" s="150"/>
      <c r="AS1099" s="150"/>
      <c r="AT1099" s="150"/>
      <c r="AU1099" s="150"/>
      <c r="AV1099" s="150"/>
      <c r="AW1099" s="150"/>
    </row>
    <row r="1100" spans="1:59" ht="36" customHeight="1" x14ac:dyDescent="0.25">
      <c r="A1100" s="150"/>
      <c r="B1100" s="150"/>
      <c r="C1100" s="150"/>
      <c r="D1100" s="150"/>
      <c r="E1100" s="150"/>
      <c r="F1100" s="150"/>
      <c r="G1100" s="150"/>
      <c r="H1100" s="150"/>
      <c r="I1100" s="150"/>
      <c r="J1100" s="150"/>
      <c r="K1100" s="171"/>
      <c r="L1100" s="171"/>
      <c r="M1100" s="114" t="s">
        <v>279</v>
      </c>
      <c r="N1100" s="114" t="s">
        <v>280</v>
      </c>
      <c r="O1100" s="114" t="s">
        <v>281</v>
      </c>
      <c r="P1100" s="10" t="s">
        <v>64</v>
      </c>
      <c r="Q1100" s="118">
        <v>263873.32</v>
      </c>
      <c r="R1100" s="114" t="s">
        <v>77</v>
      </c>
      <c r="S1100" s="114" t="s">
        <v>77</v>
      </c>
      <c r="T1100" s="114" t="s">
        <v>77</v>
      </c>
      <c r="U1100" s="10" t="s">
        <v>64</v>
      </c>
      <c r="V1100" s="173"/>
      <c r="W1100" s="176"/>
      <c r="X1100" s="179"/>
      <c r="Y1100" s="179"/>
      <c r="Z1100" s="182"/>
      <c r="AA1100" s="182"/>
      <c r="AB1100" s="182"/>
      <c r="AC1100" s="182"/>
      <c r="AD1100" s="182"/>
      <c r="AE1100" s="182"/>
      <c r="AF1100" s="185"/>
      <c r="AG1100" s="185"/>
      <c r="AH1100" s="150"/>
      <c r="AI1100" s="150"/>
      <c r="AJ1100" s="150"/>
      <c r="AK1100" s="150"/>
      <c r="AL1100" s="150"/>
      <c r="AM1100" s="150"/>
      <c r="AN1100" s="150"/>
      <c r="AO1100" s="150"/>
      <c r="AP1100" s="150"/>
      <c r="AQ1100" s="150"/>
      <c r="AR1100" s="150"/>
      <c r="AS1100" s="150"/>
      <c r="AT1100" s="150"/>
      <c r="AU1100" s="150"/>
      <c r="AV1100" s="150"/>
      <c r="AW1100" s="150"/>
    </row>
    <row r="1101" spans="1:59" ht="36" customHeight="1" x14ac:dyDescent="0.25">
      <c r="A1101" s="151"/>
      <c r="B1101" s="151"/>
      <c r="C1101" s="151"/>
      <c r="D1101" s="151"/>
      <c r="E1101" s="151"/>
      <c r="F1101" s="151"/>
      <c r="G1101" s="151"/>
      <c r="H1101" s="151"/>
      <c r="I1101" s="151"/>
      <c r="J1101" s="151"/>
      <c r="K1101" s="171"/>
      <c r="L1101" s="171"/>
      <c r="M1101" s="114" t="s">
        <v>75</v>
      </c>
      <c r="N1101" s="114" t="s">
        <v>77</v>
      </c>
      <c r="O1101" s="114" t="s">
        <v>77</v>
      </c>
      <c r="P1101" s="10" t="s">
        <v>64</v>
      </c>
      <c r="Q1101" s="114" t="s">
        <v>77</v>
      </c>
      <c r="R1101" s="114" t="s">
        <v>77</v>
      </c>
      <c r="S1101" s="114" t="s">
        <v>77</v>
      </c>
      <c r="T1101" s="114" t="s">
        <v>77</v>
      </c>
      <c r="U1101" s="10" t="s">
        <v>64</v>
      </c>
      <c r="V1101" s="174"/>
      <c r="W1101" s="177"/>
      <c r="X1101" s="180"/>
      <c r="Y1101" s="180"/>
      <c r="Z1101" s="183"/>
      <c r="AA1101" s="183"/>
      <c r="AB1101" s="183"/>
      <c r="AC1101" s="183"/>
      <c r="AD1101" s="183"/>
      <c r="AE1101" s="183"/>
      <c r="AF1101" s="186"/>
      <c r="AG1101" s="186"/>
      <c r="AH1101" s="151"/>
      <c r="AI1101" s="151"/>
      <c r="AJ1101" s="151"/>
      <c r="AK1101" s="151"/>
      <c r="AL1101" s="151"/>
      <c r="AM1101" s="151"/>
      <c r="AN1101" s="151"/>
      <c r="AO1101" s="151"/>
      <c r="AP1101" s="151"/>
      <c r="AQ1101" s="151"/>
      <c r="AR1101" s="151"/>
      <c r="AS1101" s="151"/>
      <c r="AT1101" s="151"/>
      <c r="AU1101" s="151"/>
      <c r="AV1101" s="151"/>
      <c r="AW1101" s="151"/>
    </row>
    <row r="1102" spans="1:59" ht="36" customHeight="1" x14ac:dyDescent="0.25">
      <c r="A1102" s="149" t="s">
        <v>53</v>
      </c>
      <c r="B1102" s="149" t="s">
        <v>676</v>
      </c>
      <c r="C1102" s="149">
        <v>2016</v>
      </c>
      <c r="D1102" s="149" t="s">
        <v>1105</v>
      </c>
      <c r="E1102" s="149">
        <v>538</v>
      </c>
      <c r="F1102" s="149" t="s">
        <v>56</v>
      </c>
      <c r="G1102" s="149" t="s">
        <v>57</v>
      </c>
      <c r="H1102" s="149" t="s">
        <v>58</v>
      </c>
      <c r="I1102" s="149" t="s">
        <v>58</v>
      </c>
      <c r="J1102" s="149" t="s">
        <v>1218</v>
      </c>
      <c r="K1102" s="171" t="s">
        <v>60</v>
      </c>
      <c r="L1102" s="171" t="s">
        <v>60</v>
      </c>
      <c r="M1102" s="114" t="s">
        <v>75</v>
      </c>
      <c r="N1102" s="114" t="s">
        <v>77</v>
      </c>
      <c r="O1102" s="114" t="s">
        <v>77</v>
      </c>
      <c r="P1102" s="10" t="s">
        <v>333</v>
      </c>
      <c r="Q1102" s="118">
        <v>60000</v>
      </c>
      <c r="R1102" s="114" t="s">
        <v>77</v>
      </c>
      <c r="S1102" s="114" t="s">
        <v>77</v>
      </c>
      <c r="T1102" s="114" t="s">
        <v>77</v>
      </c>
      <c r="U1102" s="10" t="s">
        <v>333</v>
      </c>
      <c r="V1102" s="172" t="s">
        <v>1219</v>
      </c>
      <c r="W1102" s="175">
        <v>42620</v>
      </c>
      <c r="X1102" s="178">
        <v>60000</v>
      </c>
      <c r="Y1102" s="178">
        <v>60000</v>
      </c>
      <c r="Z1102" s="181" t="s">
        <v>67</v>
      </c>
      <c r="AA1102" s="181" t="s">
        <v>68</v>
      </c>
      <c r="AB1102" s="181" t="s">
        <v>69</v>
      </c>
      <c r="AC1102" s="181" t="s">
        <v>70</v>
      </c>
      <c r="AD1102" s="181" t="s">
        <v>1218</v>
      </c>
      <c r="AE1102" s="181" t="s">
        <v>71</v>
      </c>
      <c r="AF1102" s="184">
        <v>42620</v>
      </c>
      <c r="AG1102" s="184">
        <v>42632</v>
      </c>
      <c r="AH1102" s="149" t="s">
        <v>57</v>
      </c>
      <c r="AI1102" s="149" t="s">
        <v>72</v>
      </c>
      <c r="AJ1102" s="149" t="s">
        <v>73</v>
      </c>
      <c r="AK1102" s="149" t="s">
        <v>72</v>
      </c>
      <c r="AL1102" s="149" t="s">
        <v>72</v>
      </c>
      <c r="AM1102" s="149" t="s">
        <v>72</v>
      </c>
      <c r="AN1102" s="149" t="s">
        <v>72</v>
      </c>
      <c r="AO1102" s="149" t="s">
        <v>74</v>
      </c>
      <c r="AP1102" s="149" t="s">
        <v>74</v>
      </c>
      <c r="AQ1102" s="149" t="s">
        <v>74</v>
      </c>
      <c r="AR1102" s="149" t="s">
        <v>74</v>
      </c>
      <c r="AS1102" s="149" t="s">
        <v>74</v>
      </c>
      <c r="AT1102" s="149" t="s">
        <v>74</v>
      </c>
      <c r="AU1102" s="149" t="s">
        <v>74</v>
      </c>
      <c r="AV1102" s="149" t="s">
        <v>74</v>
      </c>
      <c r="AW1102" s="149" t="s">
        <v>74</v>
      </c>
    </row>
    <row r="1103" spans="1:59" ht="36" customHeight="1" x14ac:dyDescent="0.25">
      <c r="A1103" s="150"/>
      <c r="B1103" s="150"/>
      <c r="C1103" s="150"/>
      <c r="D1103" s="150"/>
      <c r="E1103" s="150"/>
      <c r="F1103" s="150"/>
      <c r="G1103" s="150"/>
      <c r="H1103" s="150"/>
      <c r="I1103" s="150"/>
      <c r="J1103" s="150"/>
      <c r="K1103" s="171"/>
      <c r="L1103" s="171"/>
      <c r="M1103" s="114" t="s">
        <v>75</v>
      </c>
      <c r="N1103" s="114" t="s">
        <v>77</v>
      </c>
      <c r="O1103" s="114" t="s">
        <v>77</v>
      </c>
      <c r="P1103" s="10" t="s">
        <v>1217</v>
      </c>
      <c r="Q1103" s="118">
        <v>78000</v>
      </c>
      <c r="R1103" s="114" t="s">
        <v>77</v>
      </c>
      <c r="S1103" s="114" t="s">
        <v>77</v>
      </c>
      <c r="T1103" s="114" t="s">
        <v>77</v>
      </c>
      <c r="U1103" s="10" t="s">
        <v>64</v>
      </c>
      <c r="V1103" s="173"/>
      <c r="W1103" s="176"/>
      <c r="X1103" s="179"/>
      <c r="Y1103" s="179"/>
      <c r="Z1103" s="182"/>
      <c r="AA1103" s="182"/>
      <c r="AB1103" s="182"/>
      <c r="AC1103" s="182"/>
      <c r="AD1103" s="182"/>
      <c r="AE1103" s="182"/>
      <c r="AF1103" s="185"/>
      <c r="AG1103" s="185"/>
      <c r="AH1103" s="150"/>
      <c r="AI1103" s="150"/>
      <c r="AJ1103" s="150"/>
      <c r="AK1103" s="150"/>
      <c r="AL1103" s="150"/>
      <c r="AM1103" s="150"/>
      <c r="AN1103" s="150"/>
      <c r="AO1103" s="150"/>
      <c r="AP1103" s="150"/>
      <c r="AQ1103" s="150"/>
      <c r="AR1103" s="150"/>
      <c r="AS1103" s="150"/>
      <c r="AT1103" s="150"/>
      <c r="AU1103" s="150"/>
      <c r="AV1103" s="150"/>
      <c r="AW1103" s="150"/>
    </row>
    <row r="1104" spans="1:59" ht="36" customHeight="1" x14ac:dyDescent="0.25">
      <c r="A1104" s="150"/>
      <c r="B1104" s="150"/>
      <c r="C1104" s="150"/>
      <c r="D1104" s="150"/>
      <c r="E1104" s="150"/>
      <c r="F1104" s="150"/>
      <c r="G1104" s="150"/>
      <c r="H1104" s="150"/>
      <c r="I1104" s="150"/>
      <c r="J1104" s="150"/>
      <c r="K1104" s="171"/>
      <c r="L1104" s="171"/>
      <c r="M1104" s="114" t="s">
        <v>75</v>
      </c>
      <c r="N1104" s="114" t="s">
        <v>77</v>
      </c>
      <c r="O1104" s="114" t="s">
        <v>77</v>
      </c>
      <c r="P1104" s="10" t="s">
        <v>175</v>
      </c>
      <c r="Q1104" s="118">
        <v>75000</v>
      </c>
      <c r="R1104" s="114" t="s">
        <v>77</v>
      </c>
      <c r="S1104" s="114" t="s">
        <v>77</v>
      </c>
      <c r="T1104" s="114" t="s">
        <v>77</v>
      </c>
      <c r="U1104" s="10" t="s">
        <v>64</v>
      </c>
      <c r="V1104" s="173"/>
      <c r="W1104" s="176"/>
      <c r="X1104" s="179"/>
      <c r="Y1104" s="179"/>
      <c r="Z1104" s="182"/>
      <c r="AA1104" s="182"/>
      <c r="AB1104" s="182"/>
      <c r="AC1104" s="182"/>
      <c r="AD1104" s="182"/>
      <c r="AE1104" s="182"/>
      <c r="AF1104" s="185"/>
      <c r="AG1104" s="185"/>
      <c r="AH1104" s="150"/>
      <c r="AI1104" s="150"/>
      <c r="AJ1104" s="150"/>
      <c r="AK1104" s="150"/>
      <c r="AL1104" s="150"/>
      <c r="AM1104" s="150"/>
      <c r="AN1104" s="150"/>
      <c r="AO1104" s="150"/>
      <c r="AP1104" s="150"/>
      <c r="AQ1104" s="150"/>
      <c r="AR1104" s="150"/>
      <c r="AS1104" s="150"/>
      <c r="AT1104" s="150"/>
      <c r="AU1104" s="150"/>
      <c r="AV1104" s="150"/>
      <c r="AW1104" s="150"/>
    </row>
    <row r="1105" spans="1:49" ht="36" customHeight="1" x14ac:dyDescent="0.25">
      <c r="A1105" s="151"/>
      <c r="B1105" s="151"/>
      <c r="C1105" s="151"/>
      <c r="D1105" s="151"/>
      <c r="E1105" s="151"/>
      <c r="F1105" s="151"/>
      <c r="G1105" s="151"/>
      <c r="H1105" s="151"/>
      <c r="I1105" s="151"/>
      <c r="J1105" s="151"/>
      <c r="K1105" s="171"/>
      <c r="L1105" s="171"/>
      <c r="M1105" s="114" t="s">
        <v>75</v>
      </c>
      <c r="N1105" s="114" t="s">
        <v>77</v>
      </c>
      <c r="O1105" s="114" t="s">
        <v>77</v>
      </c>
      <c r="P1105" s="10" t="s">
        <v>64</v>
      </c>
      <c r="Q1105" s="114" t="s">
        <v>77</v>
      </c>
      <c r="R1105" s="114" t="s">
        <v>77</v>
      </c>
      <c r="S1105" s="114" t="s">
        <v>77</v>
      </c>
      <c r="T1105" s="114" t="s">
        <v>77</v>
      </c>
      <c r="U1105" s="10" t="s">
        <v>64</v>
      </c>
      <c r="V1105" s="174"/>
      <c r="W1105" s="177"/>
      <c r="X1105" s="180"/>
      <c r="Y1105" s="180"/>
      <c r="Z1105" s="183"/>
      <c r="AA1105" s="183"/>
      <c r="AB1105" s="183"/>
      <c r="AC1105" s="183"/>
      <c r="AD1105" s="183"/>
      <c r="AE1105" s="183"/>
      <c r="AF1105" s="186"/>
      <c r="AG1105" s="186"/>
      <c r="AH1105" s="151"/>
      <c r="AI1105" s="151"/>
      <c r="AJ1105" s="151"/>
      <c r="AK1105" s="151"/>
      <c r="AL1105" s="151"/>
      <c r="AM1105" s="151"/>
      <c r="AN1105" s="151"/>
      <c r="AO1105" s="151"/>
      <c r="AP1105" s="151"/>
      <c r="AQ1105" s="151"/>
      <c r="AR1105" s="151"/>
      <c r="AS1105" s="151"/>
      <c r="AT1105" s="151"/>
      <c r="AU1105" s="151"/>
      <c r="AV1105" s="151"/>
      <c r="AW1105" s="151"/>
    </row>
    <row r="1106" spans="1:49" ht="36" customHeight="1" x14ac:dyDescent="0.25">
      <c r="A1106" s="149" t="s">
        <v>1208</v>
      </c>
      <c r="B1106" s="149" t="s">
        <v>676</v>
      </c>
      <c r="C1106" s="149">
        <v>2016</v>
      </c>
      <c r="D1106" s="149" t="s">
        <v>1105</v>
      </c>
      <c r="E1106" s="149">
        <v>590</v>
      </c>
      <c r="F1106" s="149" t="s">
        <v>1209</v>
      </c>
      <c r="G1106" s="149" t="s">
        <v>57</v>
      </c>
      <c r="H1106" s="149" t="s">
        <v>58</v>
      </c>
      <c r="I1106" s="149" t="s">
        <v>58</v>
      </c>
      <c r="J1106" s="149" t="s">
        <v>1220</v>
      </c>
      <c r="K1106" s="171" t="s">
        <v>207</v>
      </c>
      <c r="L1106" s="171" t="s">
        <v>207</v>
      </c>
      <c r="M1106" s="114" t="s">
        <v>75</v>
      </c>
      <c r="N1106" s="114" t="s">
        <v>77</v>
      </c>
      <c r="O1106" s="114" t="s">
        <v>77</v>
      </c>
      <c r="P1106" s="10" t="s">
        <v>339</v>
      </c>
      <c r="Q1106" s="118">
        <v>3353560</v>
      </c>
      <c r="R1106" s="114" t="s">
        <v>77</v>
      </c>
      <c r="S1106" s="114" t="s">
        <v>77</v>
      </c>
      <c r="T1106" s="114" t="s">
        <v>77</v>
      </c>
      <c r="U1106" s="10" t="s">
        <v>339</v>
      </c>
      <c r="V1106" s="56" t="s">
        <v>1221</v>
      </c>
      <c r="W1106" s="175">
        <v>42636</v>
      </c>
      <c r="X1106" s="178">
        <v>2891000</v>
      </c>
      <c r="Y1106" s="178">
        <v>3353560</v>
      </c>
      <c r="Z1106" s="181" t="s">
        <v>67</v>
      </c>
      <c r="AA1106" s="181" t="s">
        <v>68</v>
      </c>
      <c r="AB1106" s="181" t="s">
        <v>69</v>
      </c>
      <c r="AC1106" s="181" t="s">
        <v>70</v>
      </c>
      <c r="AD1106" s="181" t="s">
        <v>1220</v>
      </c>
      <c r="AE1106" s="181" t="s">
        <v>71</v>
      </c>
      <c r="AF1106" s="184">
        <v>42636</v>
      </c>
      <c r="AG1106" s="184">
        <v>42646</v>
      </c>
      <c r="AH1106" s="149" t="s">
        <v>57</v>
      </c>
      <c r="AI1106" s="149" t="s">
        <v>72</v>
      </c>
      <c r="AJ1106" s="149" t="s">
        <v>73</v>
      </c>
      <c r="AK1106" s="149" t="s">
        <v>72</v>
      </c>
      <c r="AL1106" s="149" t="s">
        <v>72</v>
      </c>
      <c r="AM1106" s="149" t="s">
        <v>72</v>
      </c>
      <c r="AN1106" s="149" t="s">
        <v>72</v>
      </c>
      <c r="AO1106" s="149" t="s">
        <v>74</v>
      </c>
      <c r="AP1106" s="149" t="s">
        <v>74</v>
      </c>
      <c r="AQ1106" s="149" t="s">
        <v>74</v>
      </c>
      <c r="AR1106" s="149" t="s">
        <v>74</v>
      </c>
      <c r="AS1106" s="149" t="s">
        <v>74</v>
      </c>
      <c r="AT1106" s="149" t="s">
        <v>74</v>
      </c>
      <c r="AU1106" s="149" t="s">
        <v>74</v>
      </c>
      <c r="AV1106" s="149" t="s">
        <v>74</v>
      </c>
      <c r="AW1106" s="149" t="s">
        <v>74</v>
      </c>
    </row>
    <row r="1107" spans="1:49" ht="36" customHeight="1" x14ac:dyDescent="0.25">
      <c r="A1107" s="150"/>
      <c r="B1107" s="150"/>
      <c r="C1107" s="150"/>
      <c r="D1107" s="150"/>
      <c r="E1107" s="150"/>
      <c r="F1107" s="150"/>
      <c r="G1107" s="150"/>
      <c r="H1107" s="150"/>
      <c r="I1107" s="150"/>
      <c r="J1107" s="150"/>
      <c r="K1107" s="171"/>
      <c r="L1107" s="171"/>
      <c r="M1107" s="114" t="s">
        <v>75</v>
      </c>
      <c r="N1107" s="114" t="s">
        <v>77</v>
      </c>
      <c r="O1107" s="114" t="s">
        <v>77</v>
      </c>
      <c r="P1107" s="10" t="s">
        <v>64</v>
      </c>
      <c r="Q1107" s="114" t="s">
        <v>77</v>
      </c>
      <c r="R1107" s="114" t="s">
        <v>77</v>
      </c>
      <c r="S1107" s="114" t="s">
        <v>77</v>
      </c>
      <c r="T1107" s="114" t="s">
        <v>77</v>
      </c>
      <c r="U1107" s="10" t="s">
        <v>64</v>
      </c>
      <c r="V1107" s="140"/>
      <c r="W1107" s="176"/>
      <c r="X1107" s="179"/>
      <c r="Y1107" s="179"/>
      <c r="Z1107" s="182"/>
      <c r="AA1107" s="182"/>
      <c r="AB1107" s="182"/>
      <c r="AC1107" s="182"/>
      <c r="AD1107" s="182"/>
      <c r="AE1107" s="182"/>
      <c r="AF1107" s="185"/>
      <c r="AG1107" s="185"/>
      <c r="AH1107" s="150"/>
      <c r="AI1107" s="150"/>
      <c r="AJ1107" s="150"/>
      <c r="AK1107" s="150"/>
      <c r="AL1107" s="150"/>
      <c r="AM1107" s="150"/>
      <c r="AN1107" s="150"/>
      <c r="AO1107" s="150"/>
      <c r="AP1107" s="150"/>
      <c r="AQ1107" s="150"/>
      <c r="AR1107" s="150"/>
      <c r="AS1107" s="150"/>
      <c r="AT1107" s="150"/>
      <c r="AU1107" s="150"/>
      <c r="AV1107" s="150"/>
      <c r="AW1107" s="150"/>
    </row>
    <row r="1108" spans="1:49" ht="36" customHeight="1" x14ac:dyDescent="0.25">
      <c r="A1108" s="150"/>
      <c r="B1108" s="150"/>
      <c r="C1108" s="150"/>
      <c r="D1108" s="150"/>
      <c r="E1108" s="150"/>
      <c r="F1108" s="150"/>
      <c r="G1108" s="150"/>
      <c r="H1108" s="150"/>
      <c r="I1108" s="150"/>
      <c r="J1108" s="150"/>
      <c r="K1108" s="171"/>
      <c r="L1108" s="171"/>
      <c r="M1108" s="114" t="s">
        <v>75</v>
      </c>
      <c r="N1108" s="114" t="s">
        <v>77</v>
      </c>
      <c r="O1108" s="114" t="s">
        <v>77</v>
      </c>
      <c r="P1108" s="10" t="s">
        <v>64</v>
      </c>
      <c r="Q1108" s="114" t="s">
        <v>77</v>
      </c>
      <c r="R1108" s="114" t="s">
        <v>77</v>
      </c>
      <c r="S1108" s="114" t="s">
        <v>77</v>
      </c>
      <c r="T1108" s="114" t="s">
        <v>77</v>
      </c>
      <c r="U1108" s="10" t="s">
        <v>64</v>
      </c>
      <c r="V1108" s="140"/>
      <c r="W1108" s="176"/>
      <c r="X1108" s="179"/>
      <c r="Y1108" s="179"/>
      <c r="Z1108" s="182"/>
      <c r="AA1108" s="182"/>
      <c r="AB1108" s="182"/>
      <c r="AC1108" s="182"/>
      <c r="AD1108" s="182"/>
      <c r="AE1108" s="182"/>
      <c r="AF1108" s="185"/>
      <c r="AG1108" s="185"/>
      <c r="AH1108" s="150"/>
      <c r="AI1108" s="150"/>
      <c r="AJ1108" s="150"/>
      <c r="AK1108" s="150"/>
      <c r="AL1108" s="150"/>
      <c r="AM1108" s="150"/>
      <c r="AN1108" s="150"/>
      <c r="AO1108" s="150"/>
      <c r="AP1108" s="150"/>
      <c r="AQ1108" s="150"/>
      <c r="AR1108" s="150"/>
      <c r="AS1108" s="150"/>
      <c r="AT1108" s="150"/>
      <c r="AU1108" s="150"/>
      <c r="AV1108" s="150"/>
      <c r="AW1108" s="150"/>
    </row>
    <row r="1109" spans="1:49" ht="36" customHeight="1" x14ac:dyDescent="0.25">
      <c r="A1109" s="151"/>
      <c r="B1109" s="151"/>
      <c r="C1109" s="151"/>
      <c r="D1109" s="151"/>
      <c r="E1109" s="151"/>
      <c r="F1109" s="151"/>
      <c r="G1109" s="151"/>
      <c r="H1109" s="151"/>
      <c r="I1109" s="151"/>
      <c r="J1109" s="151"/>
      <c r="K1109" s="171"/>
      <c r="L1109" s="171"/>
      <c r="M1109" s="114" t="s">
        <v>75</v>
      </c>
      <c r="N1109" s="114" t="s">
        <v>77</v>
      </c>
      <c r="O1109" s="114" t="s">
        <v>77</v>
      </c>
      <c r="P1109" s="10" t="s">
        <v>64</v>
      </c>
      <c r="Q1109" s="114" t="s">
        <v>77</v>
      </c>
      <c r="R1109" s="114" t="s">
        <v>77</v>
      </c>
      <c r="S1109" s="114" t="s">
        <v>77</v>
      </c>
      <c r="T1109" s="114" t="s">
        <v>77</v>
      </c>
      <c r="U1109" s="10" t="s">
        <v>64</v>
      </c>
      <c r="V1109" s="141"/>
      <c r="W1109" s="177"/>
      <c r="X1109" s="180"/>
      <c r="Y1109" s="180"/>
      <c r="Z1109" s="183"/>
      <c r="AA1109" s="183"/>
      <c r="AB1109" s="183"/>
      <c r="AC1109" s="183"/>
      <c r="AD1109" s="183"/>
      <c r="AE1109" s="183"/>
      <c r="AF1109" s="186"/>
      <c r="AG1109" s="186"/>
      <c r="AH1109" s="151"/>
      <c r="AI1109" s="151"/>
      <c r="AJ1109" s="151"/>
      <c r="AK1109" s="151"/>
      <c r="AL1109" s="151"/>
      <c r="AM1109" s="151"/>
      <c r="AN1109" s="151"/>
      <c r="AO1109" s="151"/>
      <c r="AP1109" s="151"/>
      <c r="AQ1109" s="151"/>
      <c r="AR1109" s="151"/>
      <c r="AS1109" s="151"/>
      <c r="AT1109" s="151"/>
      <c r="AU1109" s="151"/>
      <c r="AV1109" s="151"/>
      <c r="AW1109" s="151"/>
    </row>
    <row r="1110" spans="1:49" ht="36" customHeight="1" x14ac:dyDescent="0.25">
      <c r="A1110" s="149" t="s">
        <v>1208</v>
      </c>
      <c r="B1110" s="149" t="s">
        <v>676</v>
      </c>
      <c r="C1110" s="149">
        <v>2016</v>
      </c>
      <c r="D1110" s="149" t="s">
        <v>1140</v>
      </c>
      <c r="E1110" s="149">
        <v>591</v>
      </c>
      <c r="F1110" s="149" t="s">
        <v>135</v>
      </c>
      <c r="G1110" s="149" t="s">
        <v>57</v>
      </c>
      <c r="H1110" s="149" t="s">
        <v>58</v>
      </c>
      <c r="I1110" s="149" t="s">
        <v>58</v>
      </c>
      <c r="J1110" s="149" t="s">
        <v>1220</v>
      </c>
      <c r="K1110" s="171" t="s">
        <v>207</v>
      </c>
      <c r="L1110" s="171" t="s">
        <v>207</v>
      </c>
      <c r="M1110" s="114" t="s">
        <v>75</v>
      </c>
      <c r="N1110" s="114" t="s">
        <v>77</v>
      </c>
      <c r="O1110" s="114" t="s">
        <v>77</v>
      </c>
      <c r="P1110" s="10" t="s">
        <v>339</v>
      </c>
      <c r="Q1110" s="118">
        <v>3353560</v>
      </c>
      <c r="R1110" s="114" t="s">
        <v>77</v>
      </c>
      <c r="S1110" s="114" t="s">
        <v>77</v>
      </c>
      <c r="T1110" s="114" t="s">
        <v>77</v>
      </c>
      <c r="U1110" s="10" t="s">
        <v>339</v>
      </c>
      <c r="V1110" s="56" t="s">
        <v>1222</v>
      </c>
      <c r="W1110" s="175">
        <v>42661</v>
      </c>
      <c r="X1110" s="178">
        <v>2891000</v>
      </c>
      <c r="Y1110" s="178">
        <v>3353560</v>
      </c>
      <c r="Z1110" s="181" t="s">
        <v>67</v>
      </c>
      <c r="AA1110" s="181" t="s">
        <v>68</v>
      </c>
      <c r="AB1110" s="181" t="s">
        <v>69</v>
      </c>
      <c r="AC1110" s="181" t="s">
        <v>70</v>
      </c>
      <c r="AD1110" s="181" t="s">
        <v>1220</v>
      </c>
      <c r="AE1110" s="181" t="s">
        <v>71</v>
      </c>
      <c r="AF1110" s="184">
        <v>42661</v>
      </c>
      <c r="AG1110" s="184">
        <v>42671</v>
      </c>
      <c r="AH1110" s="149" t="s">
        <v>57</v>
      </c>
      <c r="AI1110" s="149" t="s">
        <v>72</v>
      </c>
      <c r="AJ1110" s="149" t="s">
        <v>73</v>
      </c>
      <c r="AK1110" s="149" t="s">
        <v>72</v>
      </c>
      <c r="AL1110" s="149" t="s">
        <v>72</v>
      </c>
      <c r="AM1110" s="149" t="s">
        <v>72</v>
      </c>
      <c r="AN1110" s="149" t="s">
        <v>72</v>
      </c>
      <c r="AO1110" s="149" t="s">
        <v>74</v>
      </c>
      <c r="AP1110" s="149" t="s">
        <v>74</v>
      </c>
      <c r="AQ1110" s="149" t="s">
        <v>74</v>
      </c>
      <c r="AR1110" s="149" t="s">
        <v>74</v>
      </c>
      <c r="AS1110" s="149" t="s">
        <v>74</v>
      </c>
      <c r="AT1110" s="149" t="s">
        <v>74</v>
      </c>
      <c r="AU1110" s="149" t="s">
        <v>74</v>
      </c>
      <c r="AV1110" s="149" t="s">
        <v>74</v>
      </c>
      <c r="AW1110" s="149" t="s">
        <v>74</v>
      </c>
    </row>
    <row r="1111" spans="1:49" ht="36" customHeight="1" x14ac:dyDescent="0.25">
      <c r="A1111" s="150"/>
      <c r="B1111" s="150"/>
      <c r="C1111" s="150"/>
      <c r="D1111" s="150"/>
      <c r="E1111" s="150"/>
      <c r="F1111" s="150"/>
      <c r="G1111" s="150"/>
      <c r="H1111" s="150"/>
      <c r="I1111" s="150"/>
      <c r="J1111" s="150"/>
      <c r="K1111" s="171"/>
      <c r="L1111" s="171"/>
      <c r="M1111" s="114" t="s">
        <v>75</v>
      </c>
      <c r="N1111" s="114" t="s">
        <v>77</v>
      </c>
      <c r="O1111" s="114" t="s">
        <v>77</v>
      </c>
      <c r="P1111" s="10" t="s">
        <v>64</v>
      </c>
      <c r="Q1111" s="114" t="s">
        <v>77</v>
      </c>
      <c r="R1111" s="114" t="s">
        <v>77</v>
      </c>
      <c r="S1111" s="114" t="s">
        <v>77</v>
      </c>
      <c r="T1111" s="114" t="s">
        <v>77</v>
      </c>
      <c r="U1111" s="10" t="s">
        <v>64</v>
      </c>
      <c r="V1111" s="140"/>
      <c r="W1111" s="176"/>
      <c r="X1111" s="179"/>
      <c r="Y1111" s="179"/>
      <c r="Z1111" s="182"/>
      <c r="AA1111" s="182"/>
      <c r="AB1111" s="182"/>
      <c r="AC1111" s="182"/>
      <c r="AD1111" s="182"/>
      <c r="AE1111" s="182"/>
      <c r="AF1111" s="185"/>
      <c r="AG1111" s="185"/>
      <c r="AH1111" s="150"/>
      <c r="AI1111" s="150"/>
      <c r="AJ1111" s="150"/>
      <c r="AK1111" s="150"/>
      <c r="AL1111" s="150"/>
      <c r="AM1111" s="150"/>
      <c r="AN1111" s="150"/>
      <c r="AO1111" s="150"/>
      <c r="AP1111" s="150"/>
      <c r="AQ1111" s="150"/>
      <c r="AR1111" s="150"/>
      <c r="AS1111" s="150"/>
      <c r="AT1111" s="150"/>
      <c r="AU1111" s="150"/>
      <c r="AV1111" s="150"/>
      <c r="AW1111" s="150"/>
    </row>
    <row r="1112" spans="1:49" ht="36" customHeight="1" x14ac:dyDescent="0.25">
      <c r="A1112" s="150"/>
      <c r="B1112" s="150"/>
      <c r="C1112" s="150"/>
      <c r="D1112" s="150"/>
      <c r="E1112" s="150"/>
      <c r="F1112" s="150"/>
      <c r="G1112" s="150"/>
      <c r="H1112" s="150"/>
      <c r="I1112" s="150"/>
      <c r="J1112" s="150"/>
      <c r="K1112" s="171"/>
      <c r="L1112" s="171"/>
      <c r="M1112" s="114" t="s">
        <v>75</v>
      </c>
      <c r="N1112" s="114" t="s">
        <v>77</v>
      </c>
      <c r="O1112" s="114" t="s">
        <v>77</v>
      </c>
      <c r="P1112" s="10" t="s">
        <v>64</v>
      </c>
      <c r="Q1112" s="114" t="s">
        <v>77</v>
      </c>
      <c r="R1112" s="114" t="s">
        <v>77</v>
      </c>
      <c r="S1112" s="114" t="s">
        <v>77</v>
      </c>
      <c r="T1112" s="114" t="s">
        <v>77</v>
      </c>
      <c r="U1112" s="10" t="s">
        <v>64</v>
      </c>
      <c r="V1112" s="140"/>
      <c r="W1112" s="176"/>
      <c r="X1112" s="179"/>
      <c r="Y1112" s="179"/>
      <c r="Z1112" s="182"/>
      <c r="AA1112" s="182"/>
      <c r="AB1112" s="182"/>
      <c r="AC1112" s="182"/>
      <c r="AD1112" s="182"/>
      <c r="AE1112" s="182"/>
      <c r="AF1112" s="185"/>
      <c r="AG1112" s="185"/>
      <c r="AH1112" s="150"/>
      <c r="AI1112" s="150"/>
      <c r="AJ1112" s="150"/>
      <c r="AK1112" s="150"/>
      <c r="AL1112" s="150"/>
      <c r="AM1112" s="150"/>
      <c r="AN1112" s="150"/>
      <c r="AO1112" s="150"/>
      <c r="AP1112" s="150"/>
      <c r="AQ1112" s="150"/>
      <c r="AR1112" s="150"/>
      <c r="AS1112" s="150"/>
      <c r="AT1112" s="150"/>
      <c r="AU1112" s="150"/>
      <c r="AV1112" s="150"/>
      <c r="AW1112" s="150"/>
    </row>
    <row r="1113" spans="1:49" ht="36" customHeight="1" x14ac:dyDescent="0.25">
      <c r="A1113" s="151"/>
      <c r="B1113" s="151"/>
      <c r="C1113" s="151"/>
      <c r="D1113" s="151"/>
      <c r="E1113" s="151"/>
      <c r="F1113" s="151"/>
      <c r="G1113" s="151"/>
      <c r="H1113" s="151"/>
      <c r="I1113" s="151"/>
      <c r="J1113" s="151"/>
      <c r="K1113" s="171"/>
      <c r="L1113" s="171"/>
      <c r="M1113" s="114" t="s">
        <v>75</v>
      </c>
      <c r="N1113" s="114" t="s">
        <v>77</v>
      </c>
      <c r="O1113" s="114" t="s">
        <v>77</v>
      </c>
      <c r="P1113" s="10" t="s">
        <v>64</v>
      </c>
      <c r="Q1113" s="114" t="s">
        <v>77</v>
      </c>
      <c r="R1113" s="114" t="s">
        <v>77</v>
      </c>
      <c r="S1113" s="114" t="s">
        <v>77</v>
      </c>
      <c r="T1113" s="114" t="s">
        <v>77</v>
      </c>
      <c r="U1113" s="10" t="s">
        <v>64</v>
      </c>
      <c r="V1113" s="141"/>
      <c r="W1113" s="177"/>
      <c r="X1113" s="180"/>
      <c r="Y1113" s="180"/>
      <c r="Z1113" s="183"/>
      <c r="AA1113" s="183"/>
      <c r="AB1113" s="183"/>
      <c r="AC1113" s="183"/>
      <c r="AD1113" s="183"/>
      <c r="AE1113" s="183"/>
      <c r="AF1113" s="186"/>
      <c r="AG1113" s="186"/>
      <c r="AH1113" s="151"/>
      <c r="AI1113" s="151"/>
      <c r="AJ1113" s="151"/>
      <c r="AK1113" s="151"/>
      <c r="AL1113" s="151"/>
      <c r="AM1113" s="151"/>
      <c r="AN1113" s="151"/>
      <c r="AO1113" s="151"/>
      <c r="AP1113" s="151"/>
      <c r="AQ1113" s="151"/>
      <c r="AR1113" s="151"/>
      <c r="AS1113" s="151"/>
      <c r="AT1113" s="151"/>
      <c r="AU1113" s="151"/>
      <c r="AV1113" s="151"/>
      <c r="AW1113" s="151"/>
    </row>
    <row r="1114" spans="1:49" ht="36" customHeight="1" x14ac:dyDescent="0.25">
      <c r="A1114" s="149" t="s">
        <v>53</v>
      </c>
      <c r="B1114" s="149" t="s">
        <v>676</v>
      </c>
      <c r="C1114" s="149">
        <v>2016</v>
      </c>
      <c r="D1114" s="149" t="s">
        <v>1140</v>
      </c>
      <c r="E1114" s="149">
        <v>576</v>
      </c>
      <c r="F1114" s="149" t="s">
        <v>56</v>
      </c>
      <c r="G1114" s="149" t="s">
        <v>57</v>
      </c>
      <c r="H1114" s="149" t="s">
        <v>58</v>
      </c>
      <c r="I1114" s="149" t="s">
        <v>58</v>
      </c>
      <c r="J1114" s="149" t="s">
        <v>92</v>
      </c>
      <c r="K1114" s="171" t="s">
        <v>207</v>
      </c>
      <c r="L1114" s="171" t="s">
        <v>207</v>
      </c>
      <c r="M1114" s="114" t="s">
        <v>75</v>
      </c>
      <c r="N1114" s="114" t="s">
        <v>77</v>
      </c>
      <c r="O1114" s="114" t="s">
        <v>77</v>
      </c>
      <c r="P1114" s="10" t="s">
        <v>1207</v>
      </c>
      <c r="Q1114" s="118">
        <v>5515.8</v>
      </c>
      <c r="R1114" s="114" t="s">
        <v>77</v>
      </c>
      <c r="S1114" s="114" t="s">
        <v>77</v>
      </c>
      <c r="T1114" s="114" t="s">
        <v>77</v>
      </c>
      <c r="U1114" s="10" t="s">
        <v>1207</v>
      </c>
      <c r="V1114" s="172" t="s">
        <v>1223</v>
      </c>
      <c r="W1114" s="175">
        <v>42661</v>
      </c>
      <c r="X1114" s="178">
        <v>4755</v>
      </c>
      <c r="Y1114" s="178">
        <v>5515.8</v>
      </c>
      <c r="Z1114" s="181" t="s">
        <v>67</v>
      </c>
      <c r="AA1114" s="181" t="s">
        <v>68</v>
      </c>
      <c r="AB1114" s="181" t="s">
        <v>69</v>
      </c>
      <c r="AC1114" s="181" t="s">
        <v>70</v>
      </c>
      <c r="AD1114" s="181" t="s">
        <v>92</v>
      </c>
      <c r="AE1114" s="181" t="s">
        <v>71</v>
      </c>
      <c r="AF1114" s="184">
        <v>42661</v>
      </c>
      <c r="AG1114" s="184">
        <v>42661</v>
      </c>
      <c r="AH1114" s="149" t="s">
        <v>57</v>
      </c>
      <c r="AI1114" s="149" t="s">
        <v>72</v>
      </c>
      <c r="AJ1114" s="149" t="s">
        <v>73</v>
      </c>
      <c r="AK1114" s="149" t="s">
        <v>72</v>
      </c>
      <c r="AL1114" s="149" t="s">
        <v>72</v>
      </c>
      <c r="AM1114" s="149" t="s">
        <v>72</v>
      </c>
      <c r="AN1114" s="149" t="s">
        <v>72</v>
      </c>
      <c r="AO1114" s="149" t="s">
        <v>74</v>
      </c>
      <c r="AP1114" s="149" t="s">
        <v>74</v>
      </c>
      <c r="AQ1114" s="149" t="s">
        <v>74</v>
      </c>
      <c r="AR1114" s="149" t="s">
        <v>74</v>
      </c>
      <c r="AS1114" s="149" t="s">
        <v>74</v>
      </c>
      <c r="AT1114" s="149" t="s">
        <v>74</v>
      </c>
      <c r="AU1114" s="149" t="s">
        <v>74</v>
      </c>
      <c r="AV1114" s="149" t="s">
        <v>74</v>
      </c>
      <c r="AW1114" s="149" t="s">
        <v>74</v>
      </c>
    </row>
    <row r="1115" spans="1:49" ht="36" customHeight="1" x14ac:dyDescent="0.25">
      <c r="A1115" s="150"/>
      <c r="B1115" s="150"/>
      <c r="C1115" s="150"/>
      <c r="D1115" s="150"/>
      <c r="E1115" s="150"/>
      <c r="F1115" s="150"/>
      <c r="G1115" s="150"/>
      <c r="H1115" s="150"/>
      <c r="I1115" s="150"/>
      <c r="J1115" s="150"/>
      <c r="K1115" s="171"/>
      <c r="L1115" s="171"/>
      <c r="M1115" s="114" t="s">
        <v>75</v>
      </c>
      <c r="N1115" s="114" t="s">
        <v>77</v>
      </c>
      <c r="O1115" s="114" t="s">
        <v>77</v>
      </c>
      <c r="P1115" s="10" t="s">
        <v>64</v>
      </c>
      <c r="Q1115" s="114" t="s">
        <v>77</v>
      </c>
      <c r="R1115" s="114" t="s">
        <v>77</v>
      </c>
      <c r="S1115" s="114" t="s">
        <v>77</v>
      </c>
      <c r="T1115" s="114" t="s">
        <v>77</v>
      </c>
      <c r="U1115" s="10" t="s">
        <v>64</v>
      </c>
      <c r="V1115" s="173"/>
      <c r="W1115" s="176"/>
      <c r="X1115" s="179"/>
      <c r="Y1115" s="179"/>
      <c r="Z1115" s="182"/>
      <c r="AA1115" s="182"/>
      <c r="AB1115" s="182"/>
      <c r="AC1115" s="182"/>
      <c r="AD1115" s="182"/>
      <c r="AE1115" s="182"/>
      <c r="AF1115" s="185"/>
      <c r="AG1115" s="185"/>
      <c r="AH1115" s="150"/>
      <c r="AI1115" s="150"/>
      <c r="AJ1115" s="150"/>
      <c r="AK1115" s="150"/>
      <c r="AL1115" s="150"/>
      <c r="AM1115" s="150"/>
      <c r="AN1115" s="150"/>
      <c r="AO1115" s="150"/>
      <c r="AP1115" s="150"/>
      <c r="AQ1115" s="150"/>
      <c r="AR1115" s="150"/>
      <c r="AS1115" s="150"/>
      <c r="AT1115" s="150"/>
      <c r="AU1115" s="150"/>
      <c r="AV1115" s="150"/>
      <c r="AW1115" s="150"/>
    </row>
    <row r="1116" spans="1:49" ht="36" customHeight="1" x14ac:dyDescent="0.25">
      <c r="A1116" s="150"/>
      <c r="B1116" s="150"/>
      <c r="C1116" s="150"/>
      <c r="D1116" s="150"/>
      <c r="E1116" s="150"/>
      <c r="F1116" s="150"/>
      <c r="G1116" s="150"/>
      <c r="H1116" s="150"/>
      <c r="I1116" s="150"/>
      <c r="J1116" s="150"/>
      <c r="K1116" s="171"/>
      <c r="L1116" s="171"/>
      <c r="M1116" s="114" t="s">
        <v>75</v>
      </c>
      <c r="N1116" s="114" t="s">
        <v>77</v>
      </c>
      <c r="O1116" s="114" t="s">
        <v>77</v>
      </c>
      <c r="P1116" s="10" t="s">
        <v>64</v>
      </c>
      <c r="Q1116" s="114" t="s">
        <v>77</v>
      </c>
      <c r="R1116" s="114" t="s">
        <v>77</v>
      </c>
      <c r="S1116" s="114" t="s">
        <v>77</v>
      </c>
      <c r="T1116" s="114" t="s">
        <v>77</v>
      </c>
      <c r="U1116" s="10" t="s">
        <v>64</v>
      </c>
      <c r="V1116" s="173"/>
      <c r="W1116" s="176"/>
      <c r="X1116" s="179"/>
      <c r="Y1116" s="179"/>
      <c r="Z1116" s="182"/>
      <c r="AA1116" s="182"/>
      <c r="AB1116" s="182"/>
      <c r="AC1116" s="182"/>
      <c r="AD1116" s="182"/>
      <c r="AE1116" s="182"/>
      <c r="AF1116" s="185"/>
      <c r="AG1116" s="185"/>
      <c r="AH1116" s="150"/>
      <c r="AI1116" s="150"/>
      <c r="AJ1116" s="150"/>
      <c r="AK1116" s="150"/>
      <c r="AL1116" s="150"/>
      <c r="AM1116" s="150"/>
      <c r="AN1116" s="150"/>
      <c r="AO1116" s="150"/>
      <c r="AP1116" s="150"/>
      <c r="AQ1116" s="150"/>
      <c r="AR1116" s="150"/>
      <c r="AS1116" s="150"/>
      <c r="AT1116" s="150"/>
      <c r="AU1116" s="150"/>
      <c r="AV1116" s="150"/>
      <c r="AW1116" s="150"/>
    </row>
    <row r="1117" spans="1:49" ht="36" customHeight="1" x14ac:dyDescent="0.25">
      <c r="A1117" s="151"/>
      <c r="B1117" s="151"/>
      <c r="C1117" s="151"/>
      <c r="D1117" s="151"/>
      <c r="E1117" s="151"/>
      <c r="F1117" s="151"/>
      <c r="G1117" s="151"/>
      <c r="H1117" s="151"/>
      <c r="I1117" s="151"/>
      <c r="J1117" s="151"/>
      <c r="K1117" s="171"/>
      <c r="L1117" s="171"/>
      <c r="M1117" s="114" t="s">
        <v>75</v>
      </c>
      <c r="N1117" s="114" t="s">
        <v>77</v>
      </c>
      <c r="O1117" s="114" t="s">
        <v>77</v>
      </c>
      <c r="P1117" s="10" t="s">
        <v>64</v>
      </c>
      <c r="Q1117" s="114" t="s">
        <v>77</v>
      </c>
      <c r="R1117" s="114" t="s">
        <v>77</v>
      </c>
      <c r="S1117" s="114" t="s">
        <v>77</v>
      </c>
      <c r="T1117" s="114" t="s">
        <v>77</v>
      </c>
      <c r="U1117" s="10" t="s">
        <v>64</v>
      </c>
      <c r="V1117" s="174"/>
      <c r="W1117" s="177"/>
      <c r="X1117" s="180"/>
      <c r="Y1117" s="180"/>
      <c r="Z1117" s="183"/>
      <c r="AA1117" s="183"/>
      <c r="AB1117" s="183"/>
      <c r="AC1117" s="183"/>
      <c r="AD1117" s="183"/>
      <c r="AE1117" s="183"/>
      <c r="AF1117" s="186"/>
      <c r="AG1117" s="186"/>
      <c r="AH1117" s="151"/>
      <c r="AI1117" s="151"/>
      <c r="AJ1117" s="151"/>
      <c r="AK1117" s="151"/>
      <c r="AL1117" s="151"/>
      <c r="AM1117" s="151"/>
      <c r="AN1117" s="151"/>
      <c r="AO1117" s="151"/>
      <c r="AP1117" s="151"/>
      <c r="AQ1117" s="151"/>
      <c r="AR1117" s="151"/>
      <c r="AS1117" s="151"/>
      <c r="AT1117" s="151"/>
      <c r="AU1117" s="151"/>
      <c r="AV1117" s="151"/>
      <c r="AW1117" s="151"/>
    </row>
    <row r="1118" spans="1:49" ht="36" customHeight="1" x14ac:dyDescent="0.25">
      <c r="A1118" s="149" t="s">
        <v>1208</v>
      </c>
      <c r="B1118" s="149" t="s">
        <v>676</v>
      </c>
      <c r="C1118" s="149">
        <v>2016</v>
      </c>
      <c r="D1118" s="149" t="s">
        <v>1140</v>
      </c>
      <c r="E1118" s="149">
        <v>515</v>
      </c>
      <c r="F1118" s="149" t="s">
        <v>135</v>
      </c>
      <c r="G1118" s="149" t="s">
        <v>57</v>
      </c>
      <c r="H1118" s="149" t="s">
        <v>58</v>
      </c>
      <c r="I1118" s="149" t="s">
        <v>58</v>
      </c>
      <c r="J1118" s="149" t="s">
        <v>1224</v>
      </c>
      <c r="K1118" s="171" t="s">
        <v>97</v>
      </c>
      <c r="L1118" s="171" t="s">
        <v>97</v>
      </c>
      <c r="M1118" s="114" t="s">
        <v>75</v>
      </c>
      <c r="N1118" s="114" t="s">
        <v>77</v>
      </c>
      <c r="O1118" s="114" t="s">
        <v>77</v>
      </c>
      <c r="P1118" s="10" t="s">
        <v>1225</v>
      </c>
      <c r="Q1118" s="118">
        <v>942500</v>
      </c>
      <c r="R1118" s="114" t="s">
        <v>77</v>
      </c>
      <c r="S1118" s="114" t="s">
        <v>77</v>
      </c>
      <c r="T1118" s="114" t="s">
        <v>77</v>
      </c>
      <c r="U1118" s="10" t="s">
        <v>1225</v>
      </c>
      <c r="V1118" s="56" t="s">
        <v>1226</v>
      </c>
      <c r="W1118" s="175">
        <v>42646</v>
      </c>
      <c r="X1118" s="178">
        <v>812500</v>
      </c>
      <c r="Y1118" s="178">
        <v>942500</v>
      </c>
      <c r="Z1118" s="181" t="s">
        <v>67</v>
      </c>
      <c r="AA1118" s="181" t="s">
        <v>68</v>
      </c>
      <c r="AB1118" s="181" t="s">
        <v>69</v>
      </c>
      <c r="AC1118" s="181" t="s">
        <v>70</v>
      </c>
      <c r="AD1118" s="181" t="s">
        <v>1224</v>
      </c>
      <c r="AE1118" s="181" t="s">
        <v>71</v>
      </c>
      <c r="AF1118" s="184">
        <v>42646</v>
      </c>
      <c r="AG1118" s="184">
        <v>42656</v>
      </c>
      <c r="AH1118" s="149" t="s">
        <v>57</v>
      </c>
      <c r="AI1118" s="149" t="s">
        <v>72</v>
      </c>
      <c r="AJ1118" s="149" t="s">
        <v>73</v>
      </c>
      <c r="AK1118" s="149" t="s">
        <v>72</v>
      </c>
      <c r="AL1118" s="149" t="s">
        <v>72</v>
      </c>
      <c r="AM1118" s="149" t="s">
        <v>72</v>
      </c>
      <c r="AN1118" s="149" t="s">
        <v>72</v>
      </c>
      <c r="AO1118" s="149" t="s">
        <v>74</v>
      </c>
      <c r="AP1118" s="149" t="s">
        <v>74</v>
      </c>
      <c r="AQ1118" s="149" t="s">
        <v>74</v>
      </c>
      <c r="AR1118" s="149" t="s">
        <v>74</v>
      </c>
      <c r="AS1118" s="149" t="s">
        <v>74</v>
      </c>
      <c r="AT1118" s="149" t="s">
        <v>74</v>
      </c>
      <c r="AU1118" s="149" t="s">
        <v>74</v>
      </c>
      <c r="AV1118" s="149" t="s">
        <v>74</v>
      </c>
      <c r="AW1118" s="149" t="s">
        <v>74</v>
      </c>
    </row>
    <row r="1119" spans="1:49" ht="36" customHeight="1" x14ac:dyDescent="0.25">
      <c r="A1119" s="150"/>
      <c r="B1119" s="150"/>
      <c r="C1119" s="150"/>
      <c r="D1119" s="150"/>
      <c r="E1119" s="150"/>
      <c r="F1119" s="150"/>
      <c r="G1119" s="150"/>
      <c r="H1119" s="150"/>
      <c r="I1119" s="150"/>
      <c r="J1119" s="150"/>
      <c r="K1119" s="171"/>
      <c r="L1119" s="171"/>
      <c r="M1119" s="114" t="s">
        <v>75</v>
      </c>
      <c r="N1119" s="114" t="s">
        <v>77</v>
      </c>
      <c r="O1119" s="114" t="s">
        <v>77</v>
      </c>
      <c r="P1119" s="10" t="s">
        <v>64</v>
      </c>
      <c r="Q1119" s="114" t="s">
        <v>77</v>
      </c>
      <c r="R1119" s="114" t="s">
        <v>77</v>
      </c>
      <c r="S1119" s="114" t="s">
        <v>77</v>
      </c>
      <c r="T1119" s="114" t="s">
        <v>77</v>
      </c>
      <c r="U1119" s="10" t="s">
        <v>64</v>
      </c>
      <c r="V1119" s="140"/>
      <c r="W1119" s="176"/>
      <c r="X1119" s="179"/>
      <c r="Y1119" s="179"/>
      <c r="Z1119" s="182"/>
      <c r="AA1119" s="182"/>
      <c r="AB1119" s="182"/>
      <c r="AC1119" s="182"/>
      <c r="AD1119" s="182"/>
      <c r="AE1119" s="182"/>
      <c r="AF1119" s="185"/>
      <c r="AG1119" s="185"/>
      <c r="AH1119" s="150"/>
      <c r="AI1119" s="150"/>
      <c r="AJ1119" s="150"/>
      <c r="AK1119" s="150"/>
      <c r="AL1119" s="150"/>
      <c r="AM1119" s="150"/>
      <c r="AN1119" s="150"/>
      <c r="AO1119" s="150"/>
      <c r="AP1119" s="150"/>
      <c r="AQ1119" s="150"/>
      <c r="AR1119" s="150"/>
      <c r="AS1119" s="150"/>
      <c r="AT1119" s="150"/>
      <c r="AU1119" s="150"/>
      <c r="AV1119" s="150"/>
      <c r="AW1119" s="150"/>
    </row>
    <row r="1120" spans="1:49" ht="36" customHeight="1" x14ac:dyDescent="0.25">
      <c r="A1120" s="150"/>
      <c r="B1120" s="150"/>
      <c r="C1120" s="150"/>
      <c r="D1120" s="150"/>
      <c r="E1120" s="150"/>
      <c r="F1120" s="150"/>
      <c r="G1120" s="150"/>
      <c r="H1120" s="150"/>
      <c r="I1120" s="150"/>
      <c r="J1120" s="150"/>
      <c r="K1120" s="171"/>
      <c r="L1120" s="171"/>
      <c r="M1120" s="114" t="s">
        <v>75</v>
      </c>
      <c r="N1120" s="114" t="s">
        <v>77</v>
      </c>
      <c r="O1120" s="114" t="s">
        <v>77</v>
      </c>
      <c r="P1120" s="10" t="s">
        <v>64</v>
      </c>
      <c r="Q1120" s="114" t="s">
        <v>77</v>
      </c>
      <c r="R1120" s="114" t="s">
        <v>77</v>
      </c>
      <c r="S1120" s="114" t="s">
        <v>77</v>
      </c>
      <c r="T1120" s="114" t="s">
        <v>77</v>
      </c>
      <c r="U1120" s="10" t="s">
        <v>64</v>
      </c>
      <c r="V1120" s="140"/>
      <c r="W1120" s="176"/>
      <c r="X1120" s="179"/>
      <c r="Y1120" s="179"/>
      <c r="Z1120" s="182"/>
      <c r="AA1120" s="182"/>
      <c r="AB1120" s="182"/>
      <c r="AC1120" s="182"/>
      <c r="AD1120" s="182"/>
      <c r="AE1120" s="182"/>
      <c r="AF1120" s="185"/>
      <c r="AG1120" s="185"/>
      <c r="AH1120" s="150"/>
      <c r="AI1120" s="150"/>
      <c r="AJ1120" s="150"/>
      <c r="AK1120" s="150"/>
      <c r="AL1120" s="150"/>
      <c r="AM1120" s="150"/>
      <c r="AN1120" s="150"/>
      <c r="AO1120" s="150"/>
      <c r="AP1120" s="150"/>
      <c r="AQ1120" s="150"/>
      <c r="AR1120" s="150"/>
      <c r="AS1120" s="150"/>
      <c r="AT1120" s="150"/>
      <c r="AU1120" s="150"/>
      <c r="AV1120" s="150"/>
      <c r="AW1120" s="150"/>
    </row>
    <row r="1121" spans="1:49" ht="36" customHeight="1" x14ac:dyDescent="0.25">
      <c r="A1121" s="151"/>
      <c r="B1121" s="151"/>
      <c r="C1121" s="151"/>
      <c r="D1121" s="151"/>
      <c r="E1121" s="151"/>
      <c r="F1121" s="151"/>
      <c r="G1121" s="151"/>
      <c r="H1121" s="151"/>
      <c r="I1121" s="151"/>
      <c r="J1121" s="151"/>
      <c r="K1121" s="171"/>
      <c r="L1121" s="171"/>
      <c r="M1121" s="114" t="s">
        <v>75</v>
      </c>
      <c r="N1121" s="114" t="s">
        <v>77</v>
      </c>
      <c r="O1121" s="114" t="s">
        <v>77</v>
      </c>
      <c r="P1121" s="10" t="s">
        <v>64</v>
      </c>
      <c r="Q1121" s="114" t="s">
        <v>77</v>
      </c>
      <c r="R1121" s="114" t="s">
        <v>77</v>
      </c>
      <c r="S1121" s="114" t="s">
        <v>77</v>
      </c>
      <c r="T1121" s="114" t="s">
        <v>77</v>
      </c>
      <c r="U1121" s="10" t="s">
        <v>64</v>
      </c>
      <c r="V1121" s="141"/>
      <c r="W1121" s="177"/>
      <c r="X1121" s="180"/>
      <c r="Y1121" s="180"/>
      <c r="Z1121" s="183"/>
      <c r="AA1121" s="183"/>
      <c r="AB1121" s="183"/>
      <c r="AC1121" s="183"/>
      <c r="AD1121" s="183"/>
      <c r="AE1121" s="183"/>
      <c r="AF1121" s="186"/>
      <c r="AG1121" s="186"/>
      <c r="AH1121" s="151"/>
      <c r="AI1121" s="151"/>
      <c r="AJ1121" s="151"/>
      <c r="AK1121" s="151"/>
      <c r="AL1121" s="151"/>
      <c r="AM1121" s="151"/>
      <c r="AN1121" s="151"/>
      <c r="AO1121" s="151"/>
      <c r="AP1121" s="151"/>
      <c r="AQ1121" s="151"/>
      <c r="AR1121" s="151"/>
      <c r="AS1121" s="151"/>
      <c r="AT1121" s="151"/>
      <c r="AU1121" s="151"/>
      <c r="AV1121" s="151"/>
      <c r="AW1121" s="151"/>
    </row>
    <row r="1122" spans="1:49" ht="36" customHeight="1" x14ac:dyDescent="0.25">
      <c r="A1122" s="149" t="s">
        <v>53</v>
      </c>
      <c r="B1122" s="149" t="s">
        <v>676</v>
      </c>
      <c r="C1122" s="149">
        <v>2016</v>
      </c>
      <c r="D1122" s="149" t="s">
        <v>1140</v>
      </c>
      <c r="E1122" s="149">
        <v>556</v>
      </c>
      <c r="F1122" s="149" t="s">
        <v>56</v>
      </c>
      <c r="G1122" s="149" t="s">
        <v>57</v>
      </c>
      <c r="H1122" s="149" t="s">
        <v>58</v>
      </c>
      <c r="I1122" s="149" t="s">
        <v>58</v>
      </c>
      <c r="J1122" s="149" t="s">
        <v>1212</v>
      </c>
      <c r="K1122" s="171" t="s">
        <v>93</v>
      </c>
      <c r="L1122" s="171" t="s">
        <v>93</v>
      </c>
      <c r="M1122" s="114" t="s">
        <v>75</v>
      </c>
      <c r="N1122" s="114" t="s">
        <v>77</v>
      </c>
      <c r="O1122" s="114" t="s">
        <v>77</v>
      </c>
      <c r="P1122" s="10" t="s">
        <v>1213</v>
      </c>
      <c r="Q1122" s="118">
        <v>227592</v>
      </c>
      <c r="R1122" s="114" t="s">
        <v>77</v>
      </c>
      <c r="S1122" s="114" t="s">
        <v>77</v>
      </c>
      <c r="T1122" s="114" t="s">
        <v>77</v>
      </c>
      <c r="U1122" s="10" t="s">
        <v>1213</v>
      </c>
      <c r="V1122" s="172" t="s">
        <v>1227</v>
      </c>
      <c r="W1122" s="175">
        <v>42646</v>
      </c>
      <c r="X1122" s="178">
        <v>196200</v>
      </c>
      <c r="Y1122" s="178">
        <v>227592</v>
      </c>
      <c r="Z1122" s="181" t="s">
        <v>67</v>
      </c>
      <c r="AA1122" s="181" t="s">
        <v>68</v>
      </c>
      <c r="AB1122" s="181" t="s">
        <v>69</v>
      </c>
      <c r="AC1122" s="181" t="s">
        <v>70</v>
      </c>
      <c r="AD1122" s="181" t="s">
        <v>1228</v>
      </c>
      <c r="AE1122" s="181" t="s">
        <v>71</v>
      </c>
      <c r="AF1122" s="184">
        <v>42646</v>
      </c>
      <c r="AG1122" s="184">
        <v>42677</v>
      </c>
      <c r="AH1122" s="149" t="s">
        <v>57</v>
      </c>
      <c r="AI1122" s="149" t="s">
        <v>72</v>
      </c>
      <c r="AJ1122" s="149" t="s">
        <v>73</v>
      </c>
      <c r="AK1122" s="149" t="s">
        <v>72</v>
      </c>
      <c r="AL1122" s="149" t="s">
        <v>72</v>
      </c>
      <c r="AM1122" s="149" t="s">
        <v>72</v>
      </c>
      <c r="AN1122" s="149" t="s">
        <v>72</v>
      </c>
      <c r="AO1122" s="149" t="s">
        <v>74</v>
      </c>
      <c r="AP1122" s="149" t="s">
        <v>74</v>
      </c>
      <c r="AQ1122" s="149" t="s">
        <v>74</v>
      </c>
      <c r="AR1122" s="149" t="s">
        <v>74</v>
      </c>
      <c r="AS1122" s="149" t="s">
        <v>74</v>
      </c>
      <c r="AT1122" s="149" t="s">
        <v>74</v>
      </c>
      <c r="AU1122" s="149" t="s">
        <v>74</v>
      </c>
      <c r="AV1122" s="149" t="s">
        <v>74</v>
      </c>
      <c r="AW1122" s="149" t="s">
        <v>74</v>
      </c>
    </row>
    <row r="1123" spans="1:49" ht="36" customHeight="1" x14ac:dyDescent="0.25">
      <c r="A1123" s="150"/>
      <c r="B1123" s="150"/>
      <c r="C1123" s="150"/>
      <c r="D1123" s="150"/>
      <c r="E1123" s="150"/>
      <c r="F1123" s="150"/>
      <c r="G1123" s="150"/>
      <c r="H1123" s="150"/>
      <c r="I1123" s="150"/>
      <c r="J1123" s="150"/>
      <c r="K1123" s="171"/>
      <c r="L1123" s="171"/>
      <c r="M1123" s="114" t="s">
        <v>75</v>
      </c>
      <c r="N1123" s="114" t="s">
        <v>77</v>
      </c>
      <c r="O1123" s="114" t="s">
        <v>77</v>
      </c>
      <c r="P1123" s="10" t="s">
        <v>64</v>
      </c>
      <c r="Q1123" s="114" t="s">
        <v>77</v>
      </c>
      <c r="R1123" s="114" t="s">
        <v>77</v>
      </c>
      <c r="S1123" s="114" t="s">
        <v>77</v>
      </c>
      <c r="T1123" s="114" t="s">
        <v>77</v>
      </c>
      <c r="U1123" s="10" t="s">
        <v>64</v>
      </c>
      <c r="V1123" s="173"/>
      <c r="W1123" s="176"/>
      <c r="X1123" s="179"/>
      <c r="Y1123" s="179"/>
      <c r="Z1123" s="182"/>
      <c r="AA1123" s="182"/>
      <c r="AB1123" s="182"/>
      <c r="AC1123" s="182"/>
      <c r="AD1123" s="182"/>
      <c r="AE1123" s="182"/>
      <c r="AF1123" s="185"/>
      <c r="AG1123" s="185"/>
      <c r="AH1123" s="150"/>
      <c r="AI1123" s="150"/>
      <c r="AJ1123" s="150"/>
      <c r="AK1123" s="150"/>
      <c r="AL1123" s="150"/>
      <c r="AM1123" s="150"/>
      <c r="AN1123" s="150"/>
      <c r="AO1123" s="150"/>
      <c r="AP1123" s="150"/>
      <c r="AQ1123" s="150"/>
      <c r="AR1123" s="150"/>
      <c r="AS1123" s="150"/>
      <c r="AT1123" s="150"/>
      <c r="AU1123" s="150"/>
      <c r="AV1123" s="150"/>
      <c r="AW1123" s="150"/>
    </row>
    <row r="1124" spans="1:49" ht="36" customHeight="1" x14ac:dyDescent="0.25">
      <c r="A1124" s="150"/>
      <c r="B1124" s="150"/>
      <c r="C1124" s="150"/>
      <c r="D1124" s="150"/>
      <c r="E1124" s="150"/>
      <c r="F1124" s="150"/>
      <c r="G1124" s="150"/>
      <c r="H1124" s="150"/>
      <c r="I1124" s="150"/>
      <c r="J1124" s="150"/>
      <c r="K1124" s="171"/>
      <c r="L1124" s="171"/>
      <c r="M1124" s="114" t="s">
        <v>75</v>
      </c>
      <c r="N1124" s="114" t="s">
        <v>77</v>
      </c>
      <c r="O1124" s="114" t="s">
        <v>77</v>
      </c>
      <c r="P1124" s="10" t="s">
        <v>64</v>
      </c>
      <c r="Q1124" s="114" t="s">
        <v>77</v>
      </c>
      <c r="R1124" s="114" t="s">
        <v>77</v>
      </c>
      <c r="S1124" s="114" t="s">
        <v>77</v>
      </c>
      <c r="T1124" s="114" t="s">
        <v>77</v>
      </c>
      <c r="U1124" s="10" t="s">
        <v>64</v>
      </c>
      <c r="V1124" s="173"/>
      <c r="W1124" s="176"/>
      <c r="X1124" s="179"/>
      <c r="Y1124" s="179"/>
      <c r="Z1124" s="182"/>
      <c r="AA1124" s="182"/>
      <c r="AB1124" s="182"/>
      <c r="AC1124" s="182"/>
      <c r="AD1124" s="182"/>
      <c r="AE1124" s="182"/>
      <c r="AF1124" s="185"/>
      <c r="AG1124" s="185"/>
      <c r="AH1124" s="150"/>
      <c r="AI1124" s="150"/>
      <c r="AJ1124" s="150"/>
      <c r="AK1124" s="150"/>
      <c r="AL1124" s="150"/>
      <c r="AM1124" s="150"/>
      <c r="AN1124" s="150"/>
      <c r="AO1124" s="150"/>
      <c r="AP1124" s="150"/>
      <c r="AQ1124" s="150"/>
      <c r="AR1124" s="150"/>
      <c r="AS1124" s="150"/>
      <c r="AT1124" s="150"/>
      <c r="AU1124" s="150"/>
      <c r="AV1124" s="150"/>
      <c r="AW1124" s="150"/>
    </row>
    <row r="1125" spans="1:49" ht="36" customHeight="1" x14ac:dyDescent="0.25">
      <c r="A1125" s="151"/>
      <c r="B1125" s="151"/>
      <c r="C1125" s="151"/>
      <c r="D1125" s="151"/>
      <c r="E1125" s="151"/>
      <c r="F1125" s="151"/>
      <c r="G1125" s="151"/>
      <c r="H1125" s="151"/>
      <c r="I1125" s="151"/>
      <c r="J1125" s="151"/>
      <c r="K1125" s="171"/>
      <c r="L1125" s="171"/>
      <c r="M1125" s="114" t="s">
        <v>75</v>
      </c>
      <c r="N1125" s="114" t="s">
        <v>77</v>
      </c>
      <c r="O1125" s="114" t="s">
        <v>77</v>
      </c>
      <c r="P1125" s="10" t="s">
        <v>64</v>
      </c>
      <c r="Q1125" s="114" t="s">
        <v>77</v>
      </c>
      <c r="R1125" s="114" t="s">
        <v>77</v>
      </c>
      <c r="S1125" s="114" t="s">
        <v>77</v>
      </c>
      <c r="T1125" s="114" t="s">
        <v>77</v>
      </c>
      <c r="U1125" s="10" t="s">
        <v>64</v>
      </c>
      <c r="V1125" s="174"/>
      <c r="W1125" s="177"/>
      <c r="X1125" s="180"/>
      <c r="Y1125" s="180"/>
      <c r="Z1125" s="183"/>
      <c r="AA1125" s="183"/>
      <c r="AB1125" s="183"/>
      <c r="AC1125" s="183"/>
      <c r="AD1125" s="183"/>
      <c r="AE1125" s="183"/>
      <c r="AF1125" s="186"/>
      <c r="AG1125" s="186"/>
      <c r="AH1125" s="151"/>
      <c r="AI1125" s="151"/>
      <c r="AJ1125" s="151"/>
      <c r="AK1125" s="151"/>
      <c r="AL1125" s="151"/>
      <c r="AM1125" s="151"/>
      <c r="AN1125" s="151"/>
      <c r="AO1125" s="151"/>
      <c r="AP1125" s="151"/>
      <c r="AQ1125" s="151"/>
      <c r="AR1125" s="151"/>
      <c r="AS1125" s="151"/>
      <c r="AT1125" s="151"/>
      <c r="AU1125" s="151"/>
      <c r="AV1125" s="151"/>
      <c r="AW1125" s="151"/>
    </row>
    <row r="1126" spans="1:49" ht="36" customHeight="1" x14ac:dyDescent="0.25">
      <c r="A1126" s="149" t="s">
        <v>1208</v>
      </c>
      <c r="B1126" s="149" t="s">
        <v>676</v>
      </c>
      <c r="C1126" s="149">
        <v>2016</v>
      </c>
      <c r="D1126" s="149" t="s">
        <v>1140</v>
      </c>
      <c r="E1126" s="149">
        <v>511</v>
      </c>
      <c r="F1126" s="149" t="s">
        <v>135</v>
      </c>
      <c r="G1126" s="149" t="s">
        <v>57</v>
      </c>
      <c r="H1126" s="149" t="s">
        <v>58</v>
      </c>
      <c r="I1126" s="149" t="s">
        <v>58</v>
      </c>
      <c r="J1126" s="149" t="s">
        <v>1229</v>
      </c>
      <c r="K1126" s="171" t="s">
        <v>60</v>
      </c>
      <c r="L1126" s="171" t="s">
        <v>60</v>
      </c>
      <c r="M1126" s="114" t="s">
        <v>75</v>
      </c>
      <c r="N1126" s="114" t="s">
        <v>77</v>
      </c>
      <c r="O1126" s="114" t="s">
        <v>77</v>
      </c>
      <c r="P1126" s="10" t="s">
        <v>1225</v>
      </c>
      <c r="Q1126" s="118">
        <v>5800000</v>
      </c>
      <c r="R1126" s="114" t="s">
        <v>77</v>
      </c>
      <c r="S1126" s="114" t="s">
        <v>77</v>
      </c>
      <c r="T1126" s="114" t="s">
        <v>77</v>
      </c>
      <c r="U1126" s="10" t="s">
        <v>1225</v>
      </c>
      <c r="V1126" s="56" t="s">
        <v>1230</v>
      </c>
      <c r="W1126" s="175">
        <v>42646</v>
      </c>
      <c r="X1126" s="178">
        <v>5000000</v>
      </c>
      <c r="Y1126" s="178">
        <v>5800000</v>
      </c>
      <c r="Z1126" s="181" t="s">
        <v>67</v>
      </c>
      <c r="AA1126" s="181" t="s">
        <v>68</v>
      </c>
      <c r="AB1126" s="181" t="s">
        <v>69</v>
      </c>
      <c r="AC1126" s="181" t="s">
        <v>70</v>
      </c>
      <c r="AD1126" s="181" t="s">
        <v>1229</v>
      </c>
      <c r="AE1126" s="181" t="s">
        <v>71</v>
      </c>
      <c r="AF1126" s="184">
        <v>42646</v>
      </c>
      <c r="AG1126" s="184">
        <v>42656</v>
      </c>
      <c r="AH1126" s="149" t="s">
        <v>57</v>
      </c>
      <c r="AI1126" s="149" t="s">
        <v>72</v>
      </c>
      <c r="AJ1126" s="149" t="s">
        <v>73</v>
      </c>
      <c r="AK1126" s="149" t="s">
        <v>72</v>
      </c>
      <c r="AL1126" s="149" t="s">
        <v>72</v>
      </c>
      <c r="AM1126" s="149" t="s">
        <v>72</v>
      </c>
      <c r="AN1126" s="149" t="s">
        <v>72</v>
      </c>
      <c r="AO1126" s="149" t="s">
        <v>74</v>
      </c>
      <c r="AP1126" s="149" t="s">
        <v>74</v>
      </c>
      <c r="AQ1126" s="149" t="s">
        <v>74</v>
      </c>
      <c r="AR1126" s="149" t="s">
        <v>74</v>
      </c>
      <c r="AS1126" s="149" t="s">
        <v>74</v>
      </c>
      <c r="AT1126" s="149" t="s">
        <v>74</v>
      </c>
      <c r="AU1126" s="149" t="s">
        <v>74</v>
      </c>
      <c r="AV1126" s="149" t="s">
        <v>74</v>
      </c>
      <c r="AW1126" s="149" t="s">
        <v>74</v>
      </c>
    </row>
    <row r="1127" spans="1:49" ht="36" customHeight="1" x14ac:dyDescent="0.25">
      <c r="A1127" s="150"/>
      <c r="B1127" s="150"/>
      <c r="C1127" s="150"/>
      <c r="D1127" s="150"/>
      <c r="E1127" s="150"/>
      <c r="F1127" s="150"/>
      <c r="G1127" s="150"/>
      <c r="H1127" s="150"/>
      <c r="I1127" s="150"/>
      <c r="J1127" s="150"/>
      <c r="K1127" s="171"/>
      <c r="L1127" s="171"/>
      <c r="M1127" s="114" t="s">
        <v>75</v>
      </c>
      <c r="N1127" s="114" t="s">
        <v>77</v>
      </c>
      <c r="O1127" s="114" t="s">
        <v>77</v>
      </c>
      <c r="P1127" s="10" t="s">
        <v>64</v>
      </c>
      <c r="Q1127" s="114" t="s">
        <v>77</v>
      </c>
      <c r="R1127" s="114" t="s">
        <v>77</v>
      </c>
      <c r="S1127" s="114" t="s">
        <v>77</v>
      </c>
      <c r="T1127" s="114" t="s">
        <v>77</v>
      </c>
      <c r="U1127" s="10" t="s">
        <v>64</v>
      </c>
      <c r="V1127" s="140"/>
      <c r="W1127" s="176"/>
      <c r="X1127" s="179"/>
      <c r="Y1127" s="179"/>
      <c r="Z1127" s="182"/>
      <c r="AA1127" s="182"/>
      <c r="AB1127" s="182"/>
      <c r="AC1127" s="182"/>
      <c r="AD1127" s="182"/>
      <c r="AE1127" s="182"/>
      <c r="AF1127" s="185"/>
      <c r="AG1127" s="185"/>
      <c r="AH1127" s="150"/>
      <c r="AI1127" s="150"/>
      <c r="AJ1127" s="150"/>
      <c r="AK1127" s="150"/>
      <c r="AL1127" s="150"/>
      <c r="AM1127" s="150"/>
      <c r="AN1127" s="150"/>
      <c r="AO1127" s="150"/>
      <c r="AP1127" s="150"/>
      <c r="AQ1127" s="150"/>
      <c r="AR1127" s="150"/>
      <c r="AS1127" s="150"/>
      <c r="AT1127" s="150"/>
      <c r="AU1127" s="150"/>
      <c r="AV1127" s="150"/>
      <c r="AW1127" s="150"/>
    </row>
    <row r="1128" spans="1:49" ht="36" customHeight="1" x14ac:dyDescent="0.25">
      <c r="A1128" s="150"/>
      <c r="B1128" s="150"/>
      <c r="C1128" s="150"/>
      <c r="D1128" s="150"/>
      <c r="E1128" s="150"/>
      <c r="F1128" s="150"/>
      <c r="G1128" s="150"/>
      <c r="H1128" s="150"/>
      <c r="I1128" s="150"/>
      <c r="J1128" s="150"/>
      <c r="K1128" s="171"/>
      <c r="L1128" s="171"/>
      <c r="M1128" s="114" t="s">
        <v>75</v>
      </c>
      <c r="N1128" s="114" t="s">
        <v>77</v>
      </c>
      <c r="O1128" s="114" t="s">
        <v>77</v>
      </c>
      <c r="P1128" s="10" t="s">
        <v>64</v>
      </c>
      <c r="Q1128" s="114" t="s">
        <v>77</v>
      </c>
      <c r="R1128" s="114" t="s">
        <v>77</v>
      </c>
      <c r="S1128" s="114" t="s">
        <v>77</v>
      </c>
      <c r="T1128" s="114" t="s">
        <v>77</v>
      </c>
      <c r="U1128" s="10" t="s">
        <v>64</v>
      </c>
      <c r="V1128" s="140"/>
      <c r="W1128" s="176"/>
      <c r="X1128" s="179"/>
      <c r="Y1128" s="179"/>
      <c r="Z1128" s="182"/>
      <c r="AA1128" s="182"/>
      <c r="AB1128" s="182"/>
      <c r="AC1128" s="182"/>
      <c r="AD1128" s="182"/>
      <c r="AE1128" s="182"/>
      <c r="AF1128" s="185"/>
      <c r="AG1128" s="185"/>
      <c r="AH1128" s="150"/>
      <c r="AI1128" s="150"/>
      <c r="AJ1128" s="150"/>
      <c r="AK1128" s="150"/>
      <c r="AL1128" s="150"/>
      <c r="AM1128" s="150"/>
      <c r="AN1128" s="150"/>
      <c r="AO1128" s="150"/>
      <c r="AP1128" s="150"/>
      <c r="AQ1128" s="150"/>
      <c r="AR1128" s="150"/>
      <c r="AS1128" s="150"/>
      <c r="AT1128" s="150"/>
      <c r="AU1128" s="150"/>
      <c r="AV1128" s="150"/>
      <c r="AW1128" s="150"/>
    </row>
    <row r="1129" spans="1:49" ht="36" customHeight="1" x14ac:dyDescent="0.25">
      <c r="A1129" s="151"/>
      <c r="B1129" s="151"/>
      <c r="C1129" s="151"/>
      <c r="D1129" s="151"/>
      <c r="E1129" s="151"/>
      <c r="F1129" s="151"/>
      <c r="G1129" s="151"/>
      <c r="H1129" s="151"/>
      <c r="I1129" s="151"/>
      <c r="J1129" s="151"/>
      <c r="K1129" s="171"/>
      <c r="L1129" s="171"/>
      <c r="M1129" s="114" t="s">
        <v>75</v>
      </c>
      <c r="N1129" s="114" t="s">
        <v>77</v>
      </c>
      <c r="O1129" s="114" t="s">
        <v>77</v>
      </c>
      <c r="P1129" s="10" t="s">
        <v>64</v>
      </c>
      <c r="Q1129" s="114" t="s">
        <v>77</v>
      </c>
      <c r="R1129" s="114" t="s">
        <v>77</v>
      </c>
      <c r="S1129" s="114" t="s">
        <v>77</v>
      </c>
      <c r="T1129" s="114" t="s">
        <v>77</v>
      </c>
      <c r="U1129" s="10" t="s">
        <v>64</v>
      </c>
      <c r="V1129" s="141"/>
      <c r="W1129" s="177"/>
      <c r="X1129" s="180"/>
      <c r="Y1129" s="180"/>
      <c r="Z1129" s="183"/>
      <c r="AA1129" s="183"/>
      <c r="AB1129" s="183"/>
      <c r="AC1129" s="183"/>
      <c r="AD1129" s="183"/>
      <c r="AE1129" s="183"/>
      <c r="AF1129" s="186"/>
      <c r="AG1129" s="186"/>
      <c r="AH1129" s="151"/>
      <c r="AI1129" s="151"/>
      <c r="AJ1129" s="151"/>
      <c r="AK1129" s="151"/>
      <c r="AL1129" s="151"/>
      <c r="AM1129" s="151"/>
      <c r="AN1129" s="151"/>
      <c r="AO1129" s="151"/>
      <c r="AP1129" s="151"/>
      <c r="AQ1129" s="151"/>
      <c r="AR1129" s="151"/>
      <c r="AS1129" s="151"/>
      <c r="AT1129" s="151"/>
      <c r="AU1129" s="151"/>
      <c r="AV1129" s="151"/>
      <c r="AW1129" s="151"/>
    </row>
    <row r="1130" spans="1:49" ht="36" customHeight="1" x14ac:dyDescent="0.25">
      <c r="A1130" s="149" t="s">
        <v>53</v>
      </c>
      <c r="B1130" s="149" t="s">
        <v>676</v>
      </c>
      <c r="C1130" s="149">
        <v>2016</v>
      </c>
      <c r="D1130" s="149" t="s">
        <v>1140</v>
      </c>
      <c r="E1130" s="149">
        <v>561</v>
      </c>
      <c r="F1130" s="149" t="s">
        <v>56</v>
      </c>
      <c r="G1130" s="149" t="s">
        <v>57</v>
      </c>
      <c r="H1130" s="149" t="s">
        <v>58</v>
      </c>
      <c r="I1130" s="149" t="s">
        <v>58</v>
      </c>
      <c r="J1130" s="149" t="s">
        <v>228</v>
      </c>
      <c r="K1130" s="171" t="s">
        <v>114</v>
      </c>
      <c r="L1130" s="171" t="s">
        <v>114</v>
      </c>
      <c r="M1130" s="114" t="s">
        <v>229</v>
      </c>
      <c r="N1130" s="114" t="s">
        <v>230</v>
      </c>
      <c r="O1130" s="114" t="s">
        <v>231</v>
      </c>
      <c r="P1130" s="10" t="s">
        <v>64</v>
      </c>
      <c r="Q1130" s="118">
        <v>9280</v>
      </c>
      <c r="R1130" s="114" t="s">
        <v>229</v>
      </c>
      <c r="S1130" s="114" t="s">
        <v>230</v>
      </c>
      <c r="T1130" s="114" t="s">
        <v>231</v>
      </c>
      <c r="U1130" s="10" t="s">
        <v>64</v>
      </c>
      <c r="V1130" s="172" t="s">
        <v>1231</v>
      </c>
      <c r="W1130" s="175">
        <v>42657</v>
      </c>
      <c r="X1130" s="178">
        <v>8000</v>
      </c>
      <c r="Y1130" s="178">
        <v>9280</v>
      </c>
      <c r="Z1130" s="181" t="s">
        <v>67</v>
      </c>
      <c r="AA1130" s="181" t="s">
        <v>68</v>
      </c>
      <c r="AB1130" s="181" t="s">
        <v>69</v>
      </c>
      <c r="AC1130" s="181" t="s">
        <v>70</v>
      </c>
      <c r="AD1130" s="181" t="s">
        <v>228</v>
      </c>
      <c r="AE1130" s="181" t="s">
        <v>71</v>
      </c>
      <c r="AF1130" s="184">
        <v>42657</v>
      </c>
      <c r="AG1130" s="184">
        <v>42660</v>
      </c>
      <c r="AH1130" s="149" t="s">
        <v>57</v>
      </c>
      <c r="AI1130" s="149" t="s">
        <v>72</v>
      </c>
      <c r="AJ1130" s="149" t="s">
        <v>73</v>
      </c>
      <c r="AK1130" s="149" t="s">
        <v>72</v>
      </c>
      <c r="AL1130" s="149" t="s">
        <v>72</v>
      </c>
      <c r="AM1130" s="149" t="s">
        <v>72</v>
      </c>
      <c r="AN1130" s="149" t="s">
        <v>72</v>
      </c>
      <c r="AO1130" s="149" t="s">
        <v>74</v>
      </c>
      <c r="AP1130" s="149" t="s">
        <v>74</v>
      </c>
      <c r="AQ1130" s="149" t="s">
        <v>74</v>
      </c>
      <c r="AR1130" s="149" t="s">
        <v>74</v>
      </c>
      <c r="AS1130" s="149" t="s">
        <v>74</v>
      </c>
      <c r="AT1130" s="149" t="s">
        <v>74</v>
      </c>
      <c r="AU1130" s="149" t="s">
        <v>74</v>
      </c>
      <c r="AV1130" s="149" t="s">
        <v>74</v>
      </c>
      <c r="AW1130" s="149" t="s">
        <v>74</v>
      </c>
    </row>
    <row r="1131" spans="1:49" ht="36" customHeight="1" x14ac:dyDescent="0.25">
      <c r="A1131" s="150"/>
      <c r="B1131" s="150"/>
      <c r="C1131" s="150"/>
      <c r="D1131" s="150"/>
      <c r="E1131" s="150"/>
      <c r="F1131" s="150"/>
      <c r="G1131" s="150"/>
      <c r="H1131" s="150"/>
      <c r="I1131" s="150"/>
      <c r="J1131" s="150"/>
      <c r="K1131" s="171"/>
      <c r="L1131" s="171"/>
      <c r="M1131" s="114" t="s">
        <v>75</v>
      </c>
      <c r="N1131" s="114" t="s">
        <v>77</v>
      </c>
      <c r="O1131" s="114" t="s">
        <v>77</v>
      </c>
      <c r="P1131" s="10" t="s">
        <v>64</v>
      </c>
      <c r="Q1131" s="114" t="s">
        <v>77</v>
      </c>
      <c r="R1131" s="114" t="s">
        <v>77</v>
      </c>
      <c r="S1131" s="114" t="s">
        <v>77</v>
      </c>
      <c r="T1131" s="114" t="s">
        <v>77</v>
      </c>
      <c r="U1131" s="10" t="s">
        <v>64</v>
      </c>
      <c r="V1131" s="173"/>
      <c r="W1131" s="176"/>
      <c r="X1131" s="179"/>
      <c r="Y1131" s="179"/>
      <c r="Z1131" s="182"/>
      <c r="AA1131" s="182"/>
      <c r="AB1131" s="182"/>
      <c r="AC1131" s="182"/>
      <c r="AD1131" s="182"/>
      <c r="AE1131" s="182"/>
      <c r="AF1131" s="185"/>
      <c r="AG1131" s="185"/>
      <c r="AH1131" s="150"/>
      <c r="AI1131" s="150"/>
      <c r="AJ1131" s="150"/>
      <c r="AK1131" s="150"/>
      <c r="AL1131" s="150"/>
      <c r="AM1131" s="150"/>
      <c r="AN1131" s="150"/>
      <c r="AO1131" s="150"/>
      <c r="AP1131" s="150"/>
      <c r="AQ1131" s="150"/>
      <c r="AR1131" s="150"/>
      <c r="AS1131" s="150"/>
      <c r="AT1131" s="150"/>
      <c r="AU1131" s="150"/>
      <c r="AV1131" s="150"/>
      <c r="AW1131" s="150"/>
    </row>
    <row r="1132" spans="1:49" ht="36" customHeight="1" x14ac:dyDescent="0.25">
      <c r="A1132" s="150"/>
      <c r="B1132" s="150"/>
      <c r="C1132" s="150"/>
      <c r="D1132" s="150"/>
      <c r="E1132" s="150"/>
      <c r="F1132" s="150"/>
      <c r="G1132" s="150"/>
      <c r="H1132" s="150"/>
      <c r="I1132" s="150"/>
      <c r="J1132" s="150"/>
      <c r="K1132" s="171"/>
      <c r="L1132" s="171"/>
      <c r="M1132" s="114" t="s">
        <v>75</v>
      </c>
      <c r="N1132" s="114" t="s">
        <v>77</v>
      </c>
      <c r="O1132" s="114" t="s">
        <v>77</v>
      </c>
      <c r="P1132" s="10" t="s">
        <v>64</v>
      </c>
      <c r="Q1132" s="114" t="s">
        <v>77</v>
      </c>
      <c r="R1132" s="114" t="s">
        <v>77</v>
      </c>
      <c r="S1132" s="114" t="s">
        <v>77</v>
      </c>
      <c r="T1132" s="114" t="s">
        <v>77</v>
      </c>
      <c r="U1132" s="10" t="s">
        <v>64</v>
      </c>
      <c r="V1132" s="173"/>
      <c r="W1132" s="176"/>
      <c r="X1132" s="179"/>
      <c r="Y1132" s="179"/>
      <c r="Z1132" s="182"/>
      <c r="AA1132" s="182"/>
      <c r="AB1132" s="182"/>
      <c r="AC1132" s="182"/>
      <c r="AD1132" s="182"/>
      <c r="AE1132" s="182"/>
      <c r="AF1132" s="185"/>
      <c r="AG1132" s="185"/>
      <c r="AH1132" s="150"/>
      <c r="AI1132" s="150"/>
      <c r="AJ1132" s="150"/>
      <c r="AK1132" s="150"/>
      <c r="AL1132" s="150"/>
      <c r="AM1132" s="150"/>
      <c r="AN1132" s="150"/>
      <c r="AO1132" s="150"/>
      <c r="AP1132" s="150"/>
      <c r="AQ1132" s="150"/>
      <c r="AR1132" s="150"/>
      <c r="AS1132" s="150"/>
      <c r="AT1132" s="150"/>
      <c r="AU1132" s="150"/>
      <c r="AV1132" s="150"/>
      <c r="AW1132" s="150"/>
    </row>
    <row r="1133" spans="1:49" ht="36" customHeight="1" x14ac:dyDescent="0.25">
      <c r="A1133" s="151"/>
      <c r="B1133" s="151"/>
      <c r="C1133" s="151"/>
      <c r="D1133" s="151"/>
      <c r="E1133" s="151"/>
      <c r="F1133" s="151"/>
      <c r="G1133" s="151"/>
      <c r="H1133" s="151"/>
      <c r="I1133" s="151"/>
      <c r="J1133" s="151"/>
      <c r="K1133" s="171"/>
      <c r="L1133" s="171"/>
      <c r="M1133" s="114" t="s">
        <v>75</v>
      </c>
      <c r="N1133" s="114" t="s">
        <v>77</v>
      </c>
      <c r="O1133" s="114" t="s">
        <v>77</v>
      </c>
      <c r="P1133" s="10" t="s">
        <v>64</v>
      </c>
      <c r="Q1133" s="114" t="s">
        <v>77</v>
      </c>
      <c r="R1133" s="114" t="s">
        <v>77</v>
      </c>
      <c r="S1133" s="114" t="s">
        <v>77</v>
      </c>
      <c r="T1133" s="114" t="s">
        <v>77</v>
      </c>
      <c r="U1133" s="10" t="s">
        <v>64</v>
      </c>
      <c r="V1133" s="174"/>
      <c r="W1133" s="177"/>
      <c r="X1133" s="180"/>
      <c r="Y1133" s="180"/>
      <c r="Z1133" s="183"/>
      <c r="AA1133" s="183"/>
      <c r="AB1133" s="183"/>
      <c r="AC1133" s="183"/>
      <c r="AD1133" s="183"/>
      <c r="AE1133" s="183"/>
      <c r="AF1133" s="186"/>
      <c r="AG1133" s="186"/>
      <c r="AH1133" s="151"/>
      <c r="AI1133" s="151"/>
      <c r="AJ1133" s="151"/>
      <c r="AK1133" s="151"/>
      <c r="AL1133" s="151"/>
      <c r="AM1133" s="151"/>
      <c r="AN1133" s="151"/>
      <c r="AO1133" s="151"/>
      <c r="AP1133" s="151"/>
      <c r="AQ1133" s="151"/>
      <c r="AR1133" s="151"/>
      <c r="AS1133" s="151"/>
      <c r="AT1133" s="151"/>
      <c r="AU1133" s="151"/>
      <c r="AV1133" s="151"/>
      <c r="AW1133" s="151"/>
    </row>
    <row r="1134" spans="1:49" ht="36" customHeight="1" x14ac:dyDescent="0.25">
      <c r="A1134" s="149" t="s">
        <v>53</v>
      </c>
      <c r="B1134" s="149" t="s">
        <v>747</v>
      </c>
      <c r="C1134" s="149">
        <v>2016</v>
      </c>
      <c r="D1134" s="149" t="s">
        <v>1140</v>
      </c>
      <c r="E1134" s="149">
        <v>562</v>
      </c>
      <c r="F1134" s="149" t="s">
        <v>56</v>
      </c>
      <c r="G1134" s="149" t="s">
        <v>57</v>
      </c>
      <c r="H1134" s="149" t="s">
        <v>58</v>
      </c>
      <c r="I1134" s="149" t="s">
        <v>58</v>
      </c>
      <c r="J1134" s="149" t="s">
        <v>1168</v>
      </c>
      <c r="K1134" s="171" t="s">
        <v>93</v>
      </c>
      <c r="L1134" s="171" t="s">
        <v>93</v>
      </c>
      <c r="M1134" s="114" t="s">
        <v>1119</v>
      </c>
      <c r="N1134" s="114" t="s">
        <v>1120</v>
      </c>
      <c r="O1134" s="114" t="s">
        <v>1121</v>
      </c>
      <c r="P1134" s="10" t="s">
        <v>64</v>
      </c>
      <c r="Q1134" s="118">
        <v>13920</v>
      </c>
      <c r="R1134" s="114" t="s">
        <v>1119</v>
      </c>
      <c r="S1134" s="114" t="s">
        <v>1120</v>
      </c>
      <c r="T1134" s="114" t="s">
        <v>1121</v>
      </c>
      <c r="U1134" s="10" t="s">
        <v>64</v>
      </c>
      <c r="V1134" s="172" t="s">
        <v>1232</v>
      </c>
      <c r="W1134" s="175">
        <v>42654</v>
      </c>
      <c r="X1134" s="178">
        <v>12000</v>
      </c>
      <c r="Y1134" s="178">
        <v>13920</v>
      </c>
      <c r="Z1134" s="181" t="s">
        <v>67</v>
      </c>
      <c r="AA1134" s="181" t="s">
        <v>68</v>
      </c>
      <c r="AB1134" s="181" t="s">
        <v>69</v>
      </c>
      <c r="AC1134" s="181" t="s">
        <v>70</v>
      </c>
      <c r="AD1134" s="181" t="s">
        <v>1168</v>
      </c>
      <c r="AE1134" s="181" t="s">
        <v>71</v>
      </c>
      <c r="AF1134" s="184">
        <v>42654</v>
      </c>
      <c r="AG1134" s="184">
        <v>42657</v>
      </c>
      <c r="AH1134" s="149" t="s">
        <v>57</v>
      </c>
      <c r="AI1134" s="149" t="s">
        <v>72</v>
      </c>
      <c r="AJ1134" s="149" t="s">
        <v>73</v>
      </c>
      <c r="AK1134" s="149" t="s">
        <v>72</v>
      </c>
      <c r="AL1134" s="149" t="s">
        <v>72</v>
      </c>
      <c r="AM1134" s="149" t="s">
        <v>72</v>
      </c>
      <c r="AN1134" s="149" t="s">
        <v>72</v>
      </c>
      <c r="AO1134" s="149" t="s">
        <v>74</v>
      </c>
      <c r="AP1134" s="149" t="s">
        <v>74</v>
      </c>
      <c r="AQ1134" s="149" t="s">
        <v>74</v>
      </c>
      <c r="AR1134" s="149" t="s">
        <v>74</v>
      </c>
      <c r="AS1134" s="149" t="s">
        <v>74</v>
      </c>
      <c r="AT1134" s="149" t="s">
        <v>74</v>
      </c>
      <c r="AU1134" s="149" t="s">
        <v>74</v>
      </c>
      <c r="AV1134" s="149" t="s">
        <v>74</v>
      </c>
      <c r="AW1134" s="149" t="s">
        <v>74</v>
      </c>
    </row>
    <row r="1135" spans="1:49" ht="36" customHeight="1" x14ac:dyDescent="0.25">
      <c r="A1135" s="150"/>
      <c r="B1135" s="150"/>
      <c r="C1135" s="150"/>
      <c r="D1135" s="150"/>
      <c r="E1135" s="150"/>
      <c r="F1135" s="150"/>
      <c r="G1135" s="150"/>
      <c r="H1135" s="150"/>
      <c r="I1135" s="150"/>
      <c r="J1135" s="150"/>
      <c r="K1135" s="171"/>
      <c r="L1135" s="171"/>
      <c r="M1135" s="114" t="s">
        <v>75</v>
      </c>
      <c r="N1135" s="114" t="s">
        <v>77</v>
      </c>
      <c r="O1135" s="114" t="s">
        <v>77</v>
      </c>
      <c r="P1135" s="10" t="s">
        <v>64</v>
      </c>
      <c r="Q1135" s="114" t="s">
        <v>77</v>
      </c>
      <c r="R1135" s="114" t="s">
        <v>77</v>
      </c>
      <c r="S1135" s="114" t="s">
        <v>77</v>
      </c>
      <c r="T1135" s="114" t="s">
        <v>77</v>
      </c>
      <c r="U1135" s="10" t="s">
        <v>64</v>
      </c>
      <c r="V1135" s="173"/>
      <c r="W1135" s="176"/>
      <c r="X1135" s="179"/>
      <c r="Y1135" s="179"/>
      <c r="Z1135" s="182"/>
      <c r="AA1135" s="182"/>
      <c r="AB1135" s="182"/>
      <c r="AC1135" s="182"/>
      <c r="AD1135" s="182"/>
      <c r="AE1135" s="182"/>
      <c r="AF1135" s="185"/>
      <c r="AG1135" s="185"/>
      <c r="AH1135" s="150"/>
      <c r="AI1135" s="150"/>
      <c r="AJ1135" s="150"/>
      <c r="AK1135" s="150"/>
      <c r="AL1135" s="150"/>
      <c r="AM1135" s="150"/>
      <c r="AN1135" s="150"/>
      <c r="AO1135" s="150"/>
      <c r="AP1135" s="150"/>
      <c r="AQ1135" s="150"/>
      <c r="AR1135" s="150"/>
      <c r="AS1135" s="150"/>
      <c r="AT1135" s="150"/>
      <c r="AU1135" s="150"/>
      <c r="AV1135" s="150"/>
      <c r="AW1135" s="150"/>
    </row>
    <row r="1136" spans="1:49" ht="36" customHeight="1" x14ac:dyDescent="0.25">
      <c r="A1136" s="150"/>
      <c r="B1136" s="150"/>
      <c r="C1136" s="150"/>
      <c r="D1136" s="150"/>
      <c r="E1136" s="150"/>
      <c r="F1136" s="150"/>
      <c r="G1136" s="150"/>
      <c r="H1136" s="150"/>
      <c r="I1136" s="150"/>
      <c r="J1136" s="150"/>
      <c r="K1136" s="171"/>
      <c r="L1136" s="171"/>
      <c r="M1136" s="114" t="s">
        <v>75</v>
      </c>
      <c r="N1136" s="114" t="s">
        <v>77</v>
      </c>
      <c r="O1136" s="114" t="s">
        <v>77</v>
      </c>
      <c r="P1136" s="10" t="s">
        <v>64</v>
      </c>
      <c r="Q1136" s="114" t="s">
        <v>77</v>
      </c>
      <c r="R1136" s="114" t="s">
        <v>77</v>
      </c>
      <c r="S1136" s="114" t="s">
        <v>77</v>
      </c>
      <c r="T1136" s="114" t="s">
        <v>77</v>
      </c>
      <c r="U1136" s="10" t="s">
        <v>64</v>
      </c>
      <c r="V1136" s="173"/>
      <c r="W1136" s="176"/>
      <c r="X1136" s="179"/>
      <c r="Y1136" s="179"/>
      <c r="Z1136" s="182"/>
      <c r="AA1136" s="182"/>
      <c r="AB1136" s="182"/>
      <c r="AC1136" s="182"/>
      <c r="AD1136" s="182"/>
      <c r="AE1136" s="182"/>
      <c r="AF1136" s="185"/>
      <c r="AG1136" s="185"/>
      <c r="AH1136" s="150"/>
      <c r="AI1136" s="150"/>
      <c r="AJ1136" s="150"/>
      <c r="AK1136" s="150"/>
      <c r="AL1136" s="150"/>
      <c r="AM1136" s="150"/>
      <c r="AN1136" s="150"/>
      <c r="AO1136" s="150"/>
      <c r="AP1136" s="150"/>
      <c r="AQ1136" s="150"/>
      <c r="AR1136" s="150"/>
      <c r="AS1136" s="150"/>
      <c r="AT1136" s="150"/>
      <c r="AU1136" s="150"/>
      <c r="AV1136" s="150"/>
      <c r="AW1136" s="150"/>
    </row>
    <row r="1137" spans="1:49" ht="36" customHeight="1" x14ac:dyDescent="0.25">
      <c r="A1137" s="151"/>
      <c r="B1137" s="151"/>
      <c r="C1137" s="151"/>
      <c r="D1137" s="151"/>
      <c r="E1137" s="151"/>
      <c r="F1137" s="151"/>
      <c r="G1137" s="151"/>
      <c r="H1137" s="151"/>
      <c r="I1137" s="151"/>
      <c r="J1137" s="151"/>
      <c r="K1137" s="171"/>
      <c r="L1137" s="171"/>
      <c r="M1137" s="114" t="s">
        <v>75</v>
      </c>
      <c r="N1137" s="114" t="s">
        <v>77</v>
      </c>
      <c r="O1137" s="114" t="s">
        <v>77</v>
      </c>
      <c r="P1137" s="10" t="s">
        <v>64</v>
      </c>
      <c r="Q1137" s="114" t="s">
        <v>77</v>
      </c>
      <c r="R1137" s="114" t="s">
        <v>77</v>
      </c>
      <c r="S1137" s="114" t="s">
        <v>77</v>
      </c>
      <c r="T1137" s="114" t="s">
        <v>77</v>
      </c>
      <c r="U1137" s="10" t="s">
        <v>64</v>
      </c>
      <c r="V1137" s="174"/>
      <c r="W1137" s="177"/>
      <c r="X1137" s="180"/>
      <c r="Y1137" s="180"/>
      <c r="Z1137" s="183"/>
      <c r="AA1137" s="183"/>
      <c r="AB1137" s="183"/>
      <c r="AC1137" s="183"/>
      <c r="AD1137" s="183"/>
      <c r="AE1137" s="183"/>
      <c r="AF1137" s="186"/>
      <c r="AG1137" s="186"/>
      <c r="AH1137" s="151"/>
      <c r="AI1137" s="151"/>
      <c r="AJ1137" s="151"/>
      <c r="AK1137" s="151"/>
      <c r="AL1137" s="151"/>
      <c r="AM1137" s="151"/>
      <c r="AN1137" s="151"/>
      <c r="AO1137" s="151"/>
      <c r="AP1137" s="151"/>
      <c r="AQ1137" s="151"/>
      <c r="AR1137" s="151"/>
      <c r="AS1137" s="151"/>
      <c r="AT1137" s="151"/>
      <c r="AU1137" s="151"/>
      <c r="AV1137" s="151"/>
      <c r="AW1137" s="151"/>
    </row>
    <row r="1138" spans="1:49" ht="36" customHeight="1" x14ac:dyDescent="0.25">
      <c r="A1138" s="149" t="s">
        <v>53</v>
      </c>
      <c r="B1138" s="149" t="s">
        <v>676</v>
      </c>
      <c r="C1138" s="149">
        <v>2016</v>
      </c>
      <c r="D1138" s="149" t="s">
        <v>1140</v>
      </c>
      <c r="E1138" s="149">
        <v>512</v>
      </c>
      <c r="F1138" s="149" t="s">
        <v>56</v>
      </c>
      <c r="G1138" s="149" t="s">
        <v>57</v>
      </c>
      <c r="H1138" s="149" t="s">
        <v>58</v>
      </c>
      <c r="I1138" s="149" t="s">
        <v>58</v>
      </c>
      <c r="J1138" s="149" t="s">
        <v>1233</v>
      </c>
      <c r="K1138" s="171" t="s">
        <v>93</v>
      </c>
      <c r="L1138" s="171" t="s">
        <v>93</v>
      </c>
      <c r="M1138" s="114" t="s">
        <v>75</v>
      </c>
      <c r="N1138" s="114" t="s">
        <v>77</v>
      </c>
      <c r="O1138" s="114" t="s">
        <v>77</v>
      </c>
      <c r="P1138" s="10" t="s">
        <v>1234</v>
      </c>
      <c r="Q1138" s="12">
        <v>1554</v>
      </c>
      <c r="R1138" s="114" t="s">
        <v>77</v>
      </c>
      <c r="S1138" s="114" t="s">
        <v>77</v>
      </c>
      <c r="T1138" s="114" t="s">
        <v>77</v>
      </c>
      <c r="U1138" s="10" t="s">
        <v>1234</v>
      </c>
      <c r="V1138" s="172" t="s">
        <v>1235</v>
      </c>
      <c r="W1138" s="175">
        <v>42664</v>
      </c>
      <c r="X1138" s="178">
        <v>1339.66</v>
      </c>
      <c r="Y1138" s="178">
        <v>1554</v>
      </c>
      <c r="Z1138" s="181" t="s">
        <v>67</v>
      </c>
      <c r="AA1138" s="181" t="s">
        <v>68</v>
      </c>
      <c r="AB1138" s="181" t="s">
        <v>69</v>
      </c>
      <c r="AC1138" s="181" t="s">
        <v>70</v>
      </c>
      <c r="AD1138" s="181" t="s">
        <v>1233</v>
      </c>
      <c r="AE1138" s="181" t="s">
        <v>71</v>
      </c>
      <c r="AF1138" s="184">
        <v>42664</v>
      </c>
      <c r="AG1138" s="184">
        <v>42664</v>
      </c>
      <c r="AH1138" s="149" t="s">
        <v>57</v>
      </c>
      <c r="AI1138" s="149" t="s">
        <v>72</v>
      </c>
      <c r="AJ1138" s="149" t="s">
        <v>73</v>
      </c>
      <c r="AK1138" s="149" t="s">
        <v>72</v>
      </c>
      <c r="AL1138" s="149" t="s">
        <v>72</v>
      </c>
      <c r="AM1138" s="149" t="s">
        <v>72</v>
      </c>
      <c r="AN1138" s="149" t="s">
        <v>72</v>
      </c>
      <c r="AO1138" s="149" t="s">
        <v>74</v>
      </c>
      <c r="AP1138" s="149" t="s">
        <v>74</v>
      </c>
      <c r="AQ1138" s="149" t="s">
        <v>74</v>
      </c>
      <c r="AR1138" s="149" t="s">
        <v>74</v>
      </c>
      <c r="AS1138" s="149" t="s">
        <v>74</v>
      </c>
      <c r="AT1138" s="149" t="s">
        <v>74</v>
      </c>
      <c r="AU1138" s="149" t="s">
        <v>74</v>
      </c>
      <c r="AV1138" s="149" t="s">
        <v>74</v>
      </c>
      <c r="AW1138" s="149" t="s">
        <v>74</v>
      </c>
    </row>
    <row r="1139" spans="1:49" ht="36" customHeight="1" x14ac:dyDescent="0.25">
      <c r="A1139" s="150"/>
      <c r="B1139" s="150"/>
      <c r="C1139" s="150"/>
      <c r="D1139" s="150"/>
      <c r="E1139" s="150"/>
      <c r="F1139" s="150"/>
      <c r="G1139" s="150"/>
      <c r="H1139" s="150"/>
      <c r="I1139" s="150"/>
      <c r="J1139" s="150"/>
      <c r="K1139" s="171"/>
      <c r="L1139" s="171"/>
      <c r="M1139" s="114" t="s">
        <v>75</v>
      </c>
      <c r="N1139" s="114" t="s">
        <v>77</v>
      </c>
      <c r="O1139" s="114" t="s">
        <v>77</v>
      </c>
      <c r="P1139" s="10" t="s">
        <v>64</v>
      </c>
      <c r="Q1139" s="114" t="s">
        <v>77</v>
      </c>
      <c r="R1139" s="114" t="s">
        <v>77</v>
      </c>
      <c r="S1139" s="114" t="s">
        <v>77</v>
      </c>
      <c r="T1139" s="114" t="s">
        <v>77</v>
      </c>
      <c r="U1139" s="10" t="s">
        <v>64</v>
      </c>
      <c r="V1139" s="173"/>
      <c r="W1139" s="176"/>
      <c r="X1139" s="179"/>
      <c r="Y1139" s="179"/>
      <c r="Z1139" s="182"/>
      <c r="AA1139" s="182"/>
      <c r="AB1139" s="182"/>
      <c r="AC1139" s="182"/>
      <c r="AD1139" s="182"/>
      <c r="AE1139" s="182"/>
      <c r="AF1139" s="185"/>
      <c r="AG1139" s="185"/>
      <c r="AH1139" s="150"/>
      <c r="AI1139" s="150"/>
      <c r="AJ1139" s="150"/>
      <c r="AK1139" s="150"/>
      <c r="AL1139" s="150"/>
      <c r="AM1139" s="150"/>
      <c r="AN1139" s="150"/>
      <c r="AO1139" s="150"/>
      <c r="AP1139" s="150"/>
      <c r="AQ1139" s="150"/>
      <c r="AR1139" s="150"/>
      <c r="AS1139" s="150"/>
      <c r="AT1139" s="150"/>
      <c r="AU1139" s="150"/>
      <c r="AV1139" s="150"/>
      <c r="AW1139" s="150"/>
    </row>
    <row r="1140" spans="1:49" ht="36" customHeight="1" x14ac:dyDescent="0.25">
      <c r="A1140" s="150"/>
      <c r="B1140" s="150"/>
      <c r="C1140" s="150"/>
      <c r="D1140" s="150"/>
      <c r="E1140" s="150"/>
      <c r="F1140" s="150"/>
      <c r="G1140" s="150"/>
      <c r="H1140" s="150"/>
      <c r="I1140" s="150"/>
      <c r="J1140" s="150"/>
      <c r="K1140" s="171"/>
      <c r="L1140" s="171"/>
      <c r="M1140" s="114" t="s">
        <v>75</v>
      </c>
      <c r="N1140" s="114" t="s">
        <v>77</v>
      </c>
      <c r="O1140" s="114" t="s">
        <v>77</v>
      </c>
      <c r="P1140" s="10" t="s">
        <v>64</v>
      </c>
      <c r="Q1140" s="114" t="s">
        <v>77</v>
      </c>
      <c r="R1140" s="114" t="s">
        <v>77</v>
      </c>
      <c r="S1140" s="114" t="s">
        <v>77</v>
      </c>
      <c r="T1140" s="114" t="s">
        <v>77</v>
      </c>
      <c r="U1140" s="10" t="s">
        <v>64</v>
      </c>
      <c r="V1140" s="173"/>
      <c r="W1140" s="176"/>
      <c r="X1140" s="179"/>
      <c r="Y1140" s="179"/>
      <c r="Z1140" s="182"/>
      <c r="AA1140" s="182"/>
      <c r="AB1140" s="182"/>
      <c r="AC1140" s="182"/>
      <c r="AD1140" s="182"/>
      <c r="AE1140" s="182"/>
      <c r="AF1140" s="185"/>
      <c r="AG1140" s="185"/>
      <c r="AH1140" s="150"/>
      <c r="AI1140" s="150"/>
      <c r="AJ1140" s="150"/>
      <c r="AK1140" s="150"/>
      <c r="AL1140" s="150"/>
      <c r="AM1140" s="150"/>
      <c r="AN1140" s="150"/>
      <c r="AO1140" s="150"/>
      <c r="AP1140" s="150"/>
      <c r="AQ1140" s="150"/>
      <c r="AR1140" s="150"/>
      <c r="AS1140" s="150"/>
      <c r="AT1140" s="150"/>
      <c r="AU1140" s="150"/>
      <c r="AV1140" s="150"/>
      <c r="AW1140" s="150"/>
    </row>
    <row r="1141" spans="1:49" ht="36" customHeight="1" x14ac:dyDescent="0.25">
      <c r="A1141" s="151"/>
      <c r="B1141" s="151"/>
      <c r="C1141" s="151"/>
      <c r="D1141" s="151"/>
      <c r="E1141" s="151"/>
      <c r="F1141" s="151"/>
      <c r="G1141" s="151"/>
      <c r="H1141" s="151"/>
      <c r="I1141" s="151"/>
      <c r="J1141" s="151"/>
      <c r="K1141" s="171"/>
      <c r="L1141" s="171"/>
      <c r="M1141" s="114" t="s">
        <v>75</v>
      </c>
      <c r="N1141" s="114" t="s">
        <v>77</v>
      </c>
      <c r="O1141" s="114" t="s">
        <v>77</v>
      </c>
      <c r="P1141" s="10" t="s">
        <v>64</v>
      </c>
      <c r="Q1141" s="114" t="s">
        <v>77</v>
      </c>
      <c r="R1141" s="114" t="s">
        <v>77</v>
      </c>
      <c r="S1141" s="114" t="s">
        <v>77</v>
      </c>
      <c r="T1141" s="114" t="s">
        <v>77</v>
      </c>
      <c r="U1141" s="10" t="s">
        <v>64</v>
      </c>
      <c r="V1141" s="174"/>
      <c r="W1141" s="177"/>
      <c r="X1141" s="180"/>
      <c r="Y1141" s="180"/>
      <c r="Z1141" s="183"/>
      <c r="AA1141" s="183"/>
      <c r="AB1141" s="183"/>
      <c r="AC1141" s="183"/>
      <c r="AD1141" s="183"/>
      <c r="AE1141" s="183"/>
      <c r="AF1141" s="186"/>
      <c r="AG1141" s="186"/>
      <c r="AH1141" s="151"/>
      <c r="AI1141" s="151"/>
      <c r="AJ1141" s="151"/>
      <c r="AK1141" s="151"/>
      <c r="AL1141" s="151"/>
      <c r="AM1141" s="151"/>
      <c r="AN1141" s="151"/>
      <c r="AO1141" s="151"/>
      <c r="AP1141" s="151"/>
      <c r="AQ1141" s="151"/>
      <c r="AR1141" s="151"/>
      <c r="AS1141" s="151"/>
      <c r="AT1141" s="151"/>
      <c r="AU1141" s="151"/>
      <c r="AV1141" s="151"/>
      <c r="AW1141" s="151"/>
    </row>
    <row r="1142" spans="1:49" ht="36" customHeight="1" x14ac:dyDescent="0.25">
      <c r="A1142" s="149" t="s">
        <v>53</v>
      </c>
      <c r="B1142" s="149" t="s">
        <v>676</v>
      </c>
      <c r="C1142" s="149">
        <v>2016</v>
      </c>
      <c r="D1142" s="149" t="s">
        <v>1140</v>
      </c>
      <c r="E1142" s="149">
        <v>492</v>
      </c>
      <c r="F1142" s="149" t="s">
        <v>56</v>
      </c>
      <c r="G1142" s="149" t="s">
        <v>57</v>
      </c>
      <c r="H1142" s="149" t="s">
        <v>58</v>
      </c>
      <c r="I1142" s="149" t="s">
        <v>58</v>
      </c>
      <c r="J1142" s="149" t="s">
        <v>96</v>
      </c>
      <c r="K1142" s="171" t="s">
        <v>97</v>
      </c>
      <c r="L1142" s="171" t="s">
        <v>97</v>
      </c>
      <c r="M1142" s="114" t="s">
        <v>75</v>
      </c>
      <c r="N1142" s="114" t="s">
        <v>77</v>
      </c>
      <c r="O1142" s="114" t="s">
        <v>77</v>
      </c>
      <c r="P1142" s="10" t="s">
        <v>263</v>
      </c>
      <c r="Q1142" s="12">
        <v>207640</v>
      </c>
      <c r="R1142" s="114" t="s">
        <v>77</v>
      </c>
      <c r="S1142" s="114" t="s">
        <v>77</v>
      </c>
      <c r="T1142" s="114" t="s">
        <v>77</v>
      </c>
      <c r="U1142" s="10" t="s">
        <v>263</v>
      </c>
      <c r="V1142" s="172" t="s">
        <v>1236</v>
      </c>
      <c r="W1142" s="175">
        <v>42656</v>
      </c>
      <c r="X1142" s="178">
        <v>179000</v>
      </c>
      <c r="Y1142" s="178">
        <v>207640</v>
      </c>
      <c r="Z1142" s="181" t="s">
        <v>67</v>
      </c>
      <c r="AA1142" s="181" t="s">
        <v>68</v>
      </c>
      <c r="AB1142" s="181" t="s">
        <v>69</v>
      </c>
      <c r="AC1142" s="181" t="s">
        <v>70</v>
      </c>
      <c r="AD1142" s="181" t="s">
        <v>1237</v>
      </c>
      <c r="AE1142" s="181" t="s">
        <v>71</v>
      </c>
      <c r="AF1142" s="184">
        <v>42656</v>
      </c>
      <c r="AG1142" s="184">
        <v>42660</v>
      </c>
      <c r="AH1142" s="149" t="s">
        <v>57</v>
      </c>
      <c r="AI1142" s="149" t="s">
        <v>72</v>
      </c>
      <c r="AJ1142" s="149" t="s">
        <v>73</v>
      </c>
      <c r="AK1142" s="149" t="s">
        <v>72</v>
      </c>
      <c r="AL1142" s="149" t="s">
        <v>72</v>
      </c>
      <c r="AM1142" s="149" t="s">
        <v>72</v>
      </c>
      <c r="AN1142" s="149" t="s">
        <v>72</v>
      </c>
      <c r="AO1142" s="149" t="s">
        <v>74</v>
      </c>
      <c r="AP1142" s="149" t="s">
        <v>74</v>
      </c>
      <c r="AQ1142" s="149" t="s">
        <v>74</v>
      </c>
      <c r="AR1142" s="149" t="s">
        <v>74</v>
      </c>
      <c r="AS1142" s="149" t="s">
        <v>74</v>
      </c>
      <c r="AT1142" s="149" t="s">
        <v>74</v>
      </c>
      <c r="AU1142" s="149" t="s">
        <v>74</v>
      </c>
      <c r="AV1142" s="149" t="s">
        <v>74</v>
      </c>
      <c r="AW1142" s="149" t="s">
        <v>74</v>
      </c>
    </row>
    <row r="1143" spans="1:49" ht="36" customHeight="1" x14ac:dyDescent="0.25">
      <c r="A1143" s="150"/>
      <c r="B1143" s="150"/>
      <c r="C1143" s="150"/>
      <c r="D1143" s="150"/>
      <c r="E1143" s="150"/>
      <c r="F1143" s="150"/>
      <c r="G1143" s="150"/>
      <c r="H1143" s="150"/>
      <c r="I1143" s="150"/>
      <c r="J1143" s="150"/>
      <c r="K1143" s="171"/>
      <c r="L1143" s="171"/>
      <c r="M1143" s="114" t="s">
        <v>75</v>
      </c>
      <c r="N1143" s="114" t="s">
        <v>77</v>
      </c>
      <c r="O1143" s="114" t="s">
        <v>77</v>
      </c>
      <c r="P1143" s="10" t="s">
        <v>101</v>
      </c>
      <c r="Q1143" s="12">
        <v>222174.8</v>
      </c>
      <c r="R1143" s="114" t="s">
        <v>77</v>
      </c>
      <c r="S1143" s="114" t="s">
        <v>77</v>
      </c>
      <c r="T1143" s="114" t="s">
        <v>77</v>
      </c>
      <c r="U1143" s="10" t="s">
        <v>64</v>
      </c>
      <c r="V1143" s="173"/>
      <c r="W1143" s="176"/>
      <c r="X1143" s="179"/>
      <c r="Y1143" s="179"/>
      <c r="Z1143" s="182"/>
      <c r="AA1143" s="182"/>
      <c r="AB1143" s="182"/>
      <c r="AC1143" s="182"/>
      <c r="AD1143" s="182"/>
      <c r="AE1143" s="182"/>
      <c r="AF1143" s="185"/>
      <c r="AG1143" s="185"/>
      <c r="AH1143" s="150"/>
      <c r="AI1143" s="150"/>
      <c r="AJ1143" s="150"/>
      <c r="AK1143" s="150"/>
      <c r="AL1143" s="150"/>
      <c r="AM1143" s="150"/>
      <c r="AN1143" s="150"/>
      <c r="AO1143" s="150"/>
      <c r="AP1143" s="150"/>
      <c r="AQ1143" s="150"/>
      <c r="AR1143" s="150"/>
      <c r="AS1143" s="150"/>
      <c r="AT1143" s="150"/>
      <c r="AU1143" s="150"/>
      <c r="AV1143" s="150"/>
      <c r="AW1143" s="150"/>
    </row>
    <row r="1144" spans="1:49" ht="36" customHeight="1" x14ac:dyDescent="0.25">
      <c r="A1144" s="150"/>
      <c r="B1144" s="150"/>
      <c r="C1144" s="150"/>
      <c r="D1144" s="150"/>
      <c r="E1144" s="150"/>
      <c r="F1144" s="150"/>
      <c r="G1144" s="150"/>
      <c r="H1144" s="150"/>
      <c r="I1144" s="150"/>
      <c r="J1144" s="150"/>
      <c r="K1144" s="171"/>
      <c r="L1144" s="171"/>
      <c r="M1144" s="114" t="s">
        <v>102</v>
      </c>
      <c r="N1144" s="114" t="s">
        <v>501</v>
      </c>
      <c r="O1144" s="114" t="s">
        <v>104</v>
      </c>
      <c r="P1144" s="10" t="s">
        <v>64</v>
      </c>
      <c r="Q1144" s="12">
        <v>218022</v>
      </c>
      <c r="R1144" s="114" t="s">
        <v>77</v>
      </c>
      <c r="S1144" s="114" t="s">
        <v>77</v>
      </c>
      <c r="T1144" s="114" t="s">
        <v>77</v>
      </c>
      <c r="U1144" s="10" t="s">
        <v>64</v>
      </c>
      <c r="V1144" s="173"/>
      <c r="W1144" s="176"/>
      <c r="X1144" s="179"/>
      <c r="Y1144" s="179"/>
      <c r="Z1144" s="182"/>
      <c r="AA1144" s="182"/>
      <c r="AB1144" s="182"/>
      <c r="AC1144" s="182"/>
      <c r="AD1144" s="182"/>
      <c r="AE1144" s="182"/>
      <c r="AF1144" s="185"/>
      <c r="AG1144" s="185"/>
      <c r="AH1144" s="150"/>
      <c r="AI1144" s="150"/>
      <c r="AJ1144" s="150"/>
      <c r="AK1144" s="150"/>
      <c r="AL1144" s="150"/>
      <c r="AM1144" s="150"/>
      <c r="AN1144" s="150"/>
      <c r="AO1144" s="150"/>
      <c r="AP1144" s="150"/>
      <c r="AQ1144" s="150"/>
      <c r="AR1144" s="150"/>
      <c r="AS1144" s="150"/>
      <c r="AT1144" s="150"/>
      <c r="AU1144" s="150"/>
      <c r="AV1144" s="150"/>
      <c r="AW1144" s="150"/>
    </row>
    <row r="1145" spans="1:49" ht="36" customHeight="1" x14ac:dyDescent="0.25">
      <c r="A1145" s="151"/>
      <c r="B1145" s="151"/>
      <c r="C1145" s="151"/>
      <c r="D1145" s="151"/>
      <c r="E1145" s="151"/>
      <c r="F1145" s="151"/>
      <c r="G1145" s="151"/>
      <c r="H1145" s="151"/>
      <c r="I1145" s="151"/>
      <c r="J1145" s="151"/>
      <c r="K1145" s="171"/>
      <c r="L1145" s="171"/>
      <c r="M1145" s="114" t="s">
        <v>75</v>
      </c>
      <c r="N1145" s="114" t="s">
        <v>77</v>
      </c>
      <c r="O1145" s="114" t="s">
        <v>77</v>
      </c>
      <c r="P1145" s="10" t="s">
        <v>64</v>
      </c>
      <c r="Q1145" s="114" t="s">
        <v>77</v>
      </c>
      <c r="R1145" s="114" t="s">
        <v>77</v>
      </c>
      <c r="S1145" s="114" t="s">
        <v>77</v>
      </c>
      <c r="T1145" s="114" t="s">
        <v>77</v>
      </c>
      <c r="U1145" s="10" t="s">
        <v>64</v>
      </c>
      <c r="V1145" s="174"/>
      <c r="W1145" s="177"/>
      <c r="X1145" s="180"/>
      <c r="Y1145" s="180"/>
      <c r="Z1145" s="183"/>
      <c r="AA1145" s="183"/>
      <c r="AB1145" s="183"/>
      <c r="AC1145" s="183"/>
      <c r="AD1145" s="183"/>
      <c r="AE1145" s="183"/>
      <c r="AF1145" s="186"/>
      <c r="AG1145" s="186"/>
      <c r="AH1145" s="151"/>
      <c r="AI1145" s="151"/>
      <c r="AJ1145" s="151"/>
      <c r="AK1145" s="151"/>
      <c r="AL1145" s="151"/>
      <c r="AM1145" s="151"/>
      <c r="AN1145" s="151"/>
      <c r="AO1145" s="151"/>
      <c r="AP1145" s="151"/>
      <c r="AQ1145" s="151"/>
      <c r="AR1145" s="151"/>
      <c r="AS1145" s="151"/>
      <c r="AT1145" s="151"/>
      <c r="AU1145" s="151"/>
      <c r="AV1145" s="151"/>
      <c r="AW1145" s="151"/>
    </row>
    <row r="1146" spans="1:49" ht="36" customHeight="1" x14ac:dyDescent="0.25">
      <c r="A1146" s="149" t="s">
        <v>53</v>
      </c>
      <c r="B1146" s="149" t="s">
        <v>676</v>
      </c>
      <c r="C1146" s="149">
        <v>2016</v>
      </c>
      <c r="D1146" s="149" t="s">
        <v>1140</v>
      </c>
      <c r="E1146" s="149">
        <v>507</v>
      </c>
      <c r="F1146" s="149" t="s">
        <v>56</v>
      </c>
      <c r="G1146" s="149" t="s">
        <v>57</v>
      </c>
      <c r="H1146" s="149" t="s">
        <v>58</v>
      </c>
      <c r="I1146" s="149" t="s">
        <v>58</v>
      </c>
      <c r="J1146" s="149" t="s">
        <v>111</v>
      </c>
      <c r="K1146" s="171" t="s">
        <v>93</v>
      </c>
      <c r="L1146" s="171" t="s">
        <v>93</v>
      </c>
      <c r="M1146" s="114" t="s">
        <v>75</v>
      </c>
      <c r="N1146" s="114" t="s">
        <v>77</v>
      </c>
      <c r="O1146" s="114" t="s">
        <v>77</v>
      </c>
      <c r="P1146" s="10" t="s">
        <v>115</v>
      </c>
      <c r="Q1146" s="12">
        <v>7025.42</v>
      </c>
      <c r="R1146" s="114" t="s">
        <v>77</v>
      </c>
      <c r="S1146" s="114" t="s">
        <v>77</v>
      </c>
      <c r="T1146" s="114" t="s">
        <v>77</v>
      </c>
      <c r="U1146" s="10" t="s">
        <v>115</v>
      </c>
      <c r="V1146" s="172" t="s">
        <v>1238</v>
      </c>
      <c r="W1146" s="175">
        <v>42657</v>
      </c>
      <c r="X1146" s="178">
        <v>6056.4</v>
      </c>
      <c r="Y1146" s="178">
        <v>7025.42</v>
      </c>
      <c r="Z1146" s="181" t="s">
        <v>67</v>
      </c>
      <c r="AA1146" s="181" t="s">
        <v>68</v>
      </c>
      <c r="AB1146" s="181" t="s">
        <v>69</v>
      </c>
      <c r="AC1146" s="181" t="s">
        <v>70</v>
      </c>
      <c r="AD1146" s="181" t="s">
        <v>111</v>
      </c>
      <c r="AE1146" s="181" t="s">
        <v>71</v>
      </c>
      <c r="AF1146" s="184">
        <v>42657</v>
      </c>
      <c r="AG1146" s="184">
        <v>42657</v>
      </c>
      <c r="AH1146" s="149" t="s">
        <v>57</v>
      </c>
      <c r="AI1146" s="149" t="s">
        <v>72</v>
      </c>
      <c r="AJ1146" s="149" t="s">
        <v>73</v>
      </c>
      <c r="AK1146" s="149" t="s">
        <v>72</v>
      </c>
      <c r="AL1146" s="149" t="s">
        <v>72</v>
      </c>
      <c r="AM1146" s="149" t="s">
        <v>72</v>
      </c>
      <c r="AN1146" s="149" t="s">
        <v>72</v>
      </c>
      <c r="AO1146" s="149" t="s">
        <v>74</v>
      </c>
      <c r="AP1146" s="149" t="s">
        <v>74</v>
      </c>
      <c r="AQ1146" s="149" t="s">
        <v>74</v>
      </c>
      <c r="AR1146" s="149" t="s">
        <v>74</v>
      </c>
      <c r="AS1146" s="149" t="s">
        <v>74</v>
      </c>
      <c r="AT1146" s="149" t="s">
        <v>74</v>
      </c>
      <c r="AU1146" s="149" t="s">
        <v>74</v>
      </c>
      <c r="AV1146" s="149" t="s">
        <v>74</v>
      </c>
      <c r="AW1146" s="149" t="s">
        <v>74</v>
      </c>
    </row>
    <row r="1147" spans="1:49" ht="36" customHeight="1" x14ac:dyDescent="0.25">
      <c r="A1147" s="150"/>
      <c r="B1147" s="150"/>
      <c r="C1147" s="150"/>
      <c r="D1147" s="150"/>
      <c r="E1147" s="150"/>
      <c r="F1147" s="150"/>
      <c r="G1147" s="150"/>
      <c r="H1147" s="150"/>
      <c r="I1147" s="150"/>
      <c r="J1147" s="150"/>
      <c r="K1147" s="171"/>
      <c r="L1147" s="171"/>
      <c r="M1147" s="114" t="s">
        <v>75</v>
      </c>
      <c r="N1147" s="114" t="s">
        <v>77</v>
      </c>
      <c r="O1147" s="114" t="s">
        <v>77</v>
      </c>
      <c r="P1147" s="10" t="s">
        <v>64</v>
      </c>
      <c r="Q1147" s="114" t="s">
        <v>77</v>
      </c>
      <c r="R1147" s="114" t="s">
        <v>77</v>
      </c>
      <c r="S1147" s="114" t="s">
        <v>77</v>
      </c>
      <c r="T1147" s="114" t="s">
        <v>77</v>
      </c>
      <c r="U1147" s="10" t="s">
        <v>64</v>
      </c>
      <c r="V1147" s="173"/>
      <c r="W1147" s="176"/>
      <c r="X1147" s="179"/>
      <c r="Y1147" s="179"/>
      <c r="Z1147" s="182"/>
      <c r="AA1147" s="182"/>
      <c r="AB1147" s="182"/>
      <c r="AC1147" s="182"/>
      <c r="AD1147" s="182"/>
      <c r="AE1147" s="182"/>
      <c r="AF1147" s="185"/>
      <c r="AG1147" s="185"/>
      <c r="AH1147" s="150"/>
      <c r="AI1147" s="150"/>
      <c r="AJ1147" s="150"/>
      <c r="AK1147" s="150"/>
      <c r="AL1147" s="150"/>
      <c r="AM1147" s="150"/>
      <c r="AN1147" s="150"/>
      <c r="AO1147" s="150"/>
      <c r="AP1147" s="150"/>
      <c r="AQ1147" s="150"/>
      <c r="AR1147" s="150"/>
      <c r="AS1147" s="150"/>
      <c r="AT1147" s="150"/>
      <c r="AU1147" s="150"/>
      <c r="AV1147" s="150"/>
      <c r="AW1147" s="150"/>
    </row>
    <row r="1148" spans="1:49" ht="36" customHeight="1" x14ac:dyDescent="0.25">
      <c r="A1148" s="150"/>
      <c r="B1148" s="150"/>
      <c r="C1148" s="150"/>
      <c r="D1148" s="150"/>
      <c r="E1148" s="150"/>
      <c r="F1148" s="150"/>
      <c r="G1148" s="150"/>
      <c r="H1148" s="150"/>
      <c r="I1148" s="150"/>
      <c r="J1148" s="150"/>
      <c r="K1148" s="171"/>
      <c r="L1148" s="171"/>
      <c r="M1148" s="114" t="s">
        <v>75</v>
      </c>
      <c r="N1148" s="114" t="s">
        <v>77</v>
      </c>
      <c r="O1148" s="114" t="s">
        <v>77</v>
      </c>
      <c r="P1148" s="10" t="s">
        <v>64</v>
      </c>
      <c r="Q1148" s="114" t="s">
        <v>77</v>
      </c>
      <c r="R1148" s="114" t="s">
        <v>77</v>
      </c>
      <c r="S1148" s="114" t="s">
        <v>77</v>
      </c>
      <c r="T1148" s="114" t="s">
        <v>77</v>
      </c>
      <c r="U1148" s="10" t="s">
        <v>64</v>
      </c>
      <c r="V1148" s="173"/>
      <c r="W1148" s="176"/>
      <c r="X1148" s="179"/>
      <c r="Y1148" s="179"/>
      <c r="Z1148" s="182"/>
      <c r="AA1148" s="182"/>
      <c r="AB1148" s="182"/>
      <c r="AC1148" s="182"/>
      <c r="AD1148" s="182"/>
      <c r="AE1148" s="182"/>
      <c r="AF1148" s="185"/>
      <c r="AG1148" s="185"/>
      <c r="AH1148" s="150"/>
      <c r="AI1148" s="150"/>
      <c r="AJ1148" s="150"/>
      <c r="AK1148" s="150"/>
      <c r="AL1148" s="150"/>
      <c r="AM1148" s="150"/>
      <c r="AN1148" s="150"/>
      <c r="AO1148" s="150"/>
      <c r="AP1148" s="150"/>
      <c r="AQ1148" s="150"/>
      <c r="AR1148" s="150"/>
      <c r="AS1148" s="150"/>
      <c r="AT1148" s="150"/>
      <c r="AU1148" s="150"/>
      <c r="AV1148" s="150"/>
      <c r="AW1148" s="150"/>
    </row>
    <row r="1149" spans="1:49" ht="36" customHeight="1" x14ac:dyDescent="0.25">
      <c r="A1149" s="151"/>
      <c r="B1149" s="151"/>
      <c r="C1149" s="151"/>
      <c r="D1149" s="151"/>
      <c r="E1149" s="151"/>
      <c r="F1149" s="151"/>
      <c r="G1149" s="151"/>
      <c r="H1149" s="151"/>
      <c r="I1149" s="151"/>
      <c r="J1149" s="151"/>
      <c r="K1149" s="171"/>
      <c r="L1149" s="171"/>
      <c r="M1149" s="114" t="s">
        <v>75</v>
      </c>
      <c r="N1149" s="114" t="s">
        <v>77</v>
      </c>
      <c r="O1149" s="114" t="s">
        <v>77</v>
      </c>
      <c r="P1149" s="10" t="s">
        <v>64</v>
      </c>
      <c r="Q1149" s="114" t="s">
        <v>77</v>
      </c>
      <c r="R1149" s="114" t="s">
        <v>77</v>
      </c>
      <c r="S1149" s="114" t="s">
        <v>77</v>
      </c>
      <c r="T1149" s="114" t="s">
        <v>77</v>
      </c>
      <c r="U1149" s="10" t="s">
        <v>64</v>
      </c>
      <c r="V1149" s="174"/>
      <c r="W1149" s="177"/>
      <c r="X1149" s="180"/>
      <c r="Y1149" s="180"/>
      <c r="Z1149" s="183"/>
      <c r="AA1149" s="183"/>
      <c r="AB1149" s="183"/>
      <c r="AC1149" s="183"/>
      <c r="AD1149" s="183"/>
      <c r="AE1149" s="183"/>
      <c r="AF1149" s="186"/>
      <c r="AG1149" s="186"/>
      <c r="AH1149" s="151"/>
      <c r="AI1149" s="151"/>
      <c r="AJ1149" s="151"/>
      <c r="AK1149" s="151"/>
      <c r="AL1149" s="151"/>
      <c r="AM1149" s="151"/>
      <c r="AN1149" s="151"/>
      <c r="AO1149" s="151"/>
      <c r="AP1149" s="151"/>
      <c r="AQ1149" s="151"/>
      <c r="AR1149" s="151"/>
      <c r="AS1149" s="151"/>
      <c r="AT1149" s="151"/>
      <c r="AU1149" s="151"/>
      <c r="AV1149" s="151"/>
      <c r="AW1149" s="151"/>
    </row>
    <row r="1150" spans="1:49" ht="36" customHeight="1" x14ac:dyDescent="0.25">
      <c r="A1150" s="149" t="s">
        <v>53</v>
      </c>
      <c r="B1150" s="149" t="s">
        <v>676</v>
      </c>
      <c r="C1150" s="149">
        <v>2016</v>
      </c>
      <c r="D1150" s="149" t="s">
        <v>1140</v>
      </c>
      <c r="E1150" s="149">
        <v>509</v>
      </c>
      <c r="F1150" s="149" t="s">
        <v>56</v>
      </c>
      <c r="G1150" s="149" t="s">
        <v>57</v>
      </c>
      <c r="H1150" s="149" t="s">
        <v>58</v>
      </c>
      <c r="I1150" s="149" t="s">
        <v>58</v>
      </c>
      <c r="J1150" s="149" t="s">
        <v>125</v>
      </c>
      <c r="K1150" s="171" t="s">
        <v>202</v>
      </c>
      <c r="L1150" s="171" t="s">
        <v>202</v>
      </c>
      <c r="M1150" s="114" t="s">
        <v>75</v>
      </c>
      <c r="N1150" s="114" t="s">
        <v>77</v>
      </c>
      <c r="O1150" s="114" t="s">
        <v>77</v>
      </c>
      <c r="P1150" s="10" t="s">
        <v>117</v>
      </c>
      <c r="Q1150" s="12">
        <v>20497.2</v>
      </c>
      <c r="R1150" s="114" t="s">
        <v>77</v>
      </c>
      <c r="S1150" s="114" t="s">
        <v>77</v>
      </c>
      <c r="T1150" s="114" t="s">
        <v>77</v>
      </c>
      <c r="U1150" s="10" t="s">
        <v>117</v>
      </c>
      <c r="V1150" s="172" t="s">
        <v>1239</v>
      </c>
      <c r="W1150" s="175">
        <v>42657</v>
      </c>
      <c r="X1150" s="178">
        <v>17670</v>
      </c>
      <c r="Y1150" s="178">
        <v>20497.2</v>
      </c>
      <c r="Z1150" s="181" t="s">
        <v>67</v>
      </c>
      <c r="AA1150" s="181" t="s">
        <v>68</v>
      </c>
      <c r="AB1150" s="181" t="s">
        <v>69</v>
      </c>
      <c r="AC1150" s="181" t="s">
        <v>70</v>
      </c>
      <c r="AD1150" s="181" t="s">
        <v>125</v>
      </c>
      <c r="AE1150" s="181" t="s">
        <v>71</v>
      </c>
      <c r="AF1150" s="184">
        <v>42657</v>
      </c>
      <c r="AG1150" s="184">
        <v>42657</v>
      </c>
      <c r="AH1150" s="149" t="s">
        <v>57</v>
      </c>
      <c r="AI1150" s="149" t="s">
        <v>72</v>
      </c>
      <c r="AJ1150" s="149" t="s">
        <v>73</v>
      </c>
      <c r="AK1150" s="149" t="s">
        <v>72</v>
      </c>
      <c r="AL1150" s="149" t="s">
        <v>72</v>
      </c>
      <c r="AM1150" s="149" t="s">
        <v>72</v>
      </c>
      <c r="AN1150" s="149" t="s">
        <v>72</v>
      </c>
      <c r="AO1150" s="149" t="s">
        <v>74</v>
      </c>
      <c r="AP1150" s="149" t="s">
        <v>74</v>
      </c>
      <c r="AQ1150" s="149" t="s">
        <v>74</v>
      </c>
      <c r="AR1150" s="149" t="s">
        <v>74</v>
      </c>
      <c r="AS1150" s="149" t="s">
        <v>74</v>
      </c>
      <c r="AT1150" s="149" t="s">
        <v>74</v>
      </c>
      <c r="AU1150" s="149" t="s">
        <v>74</v>
      </c>
      <c r="AV1150" s="149" t="s">
        <v>74</v>
      </c>
      <c r="AW1150" s="149" t="s">
        <v>74</v>
      </c>
    </row>
    <row r="1151" spans="1:49" ht="36" customHeight="1" x14ac:dyDescent="0.25">
      <c r="A1151" s="150"/>
      <c r="B1151" s="150"/>
      <c r="C1151" s="150"/>
      <c r="D1151" s="150"/>
      <c r="E1151" s="150"/>
      <c r="F1151" s="150"/>
      <c r="G1151" s="150"/>
      <c r="H1151" s="150"/>
      <c r="I1151" s="150"/>
      <c r="J1151" s="150"/>
      <c r="K1151" s="171"/>
      <c r="L1151" s="171"/>
      <c r="M1151" s="114" t="s">
        <v>75</v>
      </c>
      <c r="N1151" s="114" t="s">
        <v>77</v>
      </c>
      <c r="O1151" s="114" t="s">
        <v>77</v>
      </c>
      <c r="P1151" s="10" t="s">
        <v>64</v>
      </c>
      <c r="Q1151" s="114" t="s">
        <v>77</v>
      </c>
      <c r="R1151" s="114" t="s">
        <v>77</v>
      </c>
      <c r="S1151" s="114" t="s">
        <v>77</v>
      </c>
      <c r="T1151" s="114" t="s">
        <v>77</v>
      </c>
      <c r="U1151" s="10" t="s">
        <v>64</v>
      </c>
      <c r="V1151" s="173"/>
      <c r="W1151" s="176"/>
      <c r="X1151" s="179"/>
      <c r="Y1151" s="179"/>
      <c r="Z1151" s="182"/>
      <c r="AA1151" s="182"/>
      <c r="AB1151" s="182"/>
      <c r="AC1151" s="182"/>
      <c r="AD1151" s="182"/>
      <c r="AE1151" s="182"/>
      <c r="AF1151" s="185"/>
      <c r="AG1151" s="185"/>
      <c r="AH1151" s="150"/>
      <c r="AI1151" s="150"/>
      <c r="AJ1151" s="150"/>
      <c r="AK1151" s="150"/>
      <c r="AL1151" s="150"/>
      <c r="AM1151" s="150"/>
      <c r="AN1151" s="150"/>
      <c r="AO1151" s="150"/>
      <c r="AP1151" s="150"/>
      <c r="AQ1151" s="150"/>
      <c r="AR1151" s="150"/>
      <c r="AS1151" s="150"/>
      <c r="AT1151" s="150"/>
      <c r="AU1151" s="150"/>
      <c r="AV1151" s="150"/>
      <c r="AW1151" s="150"/>
    </row>
    <row r="1152" spans="1:49" ht="36" customHeight="1" x14ac:dyDescent="0.25">
      <c r="A1152" s="150"/>
      <c r="B1152" s="150"/>
      <c r="C1152" s="150"/>
      <c r="D1152" s="150"/>
      <c r="E1152" s="150"/>
      <c r="F1152" s="150"/>
      <c r="G1152" s="150"/>
      <c r="H1152" s="150"/>
      <c r="I1152" s="150"/>
      <c r="J1152" s="150"/>
      <c r="K1152" s="171"/>
      <c r="L1152" s="171"/>
      <c r="M1152" s="114" t="s">
        <v>75</v>
      </c>
      <c r="N1152" s="114" t="s">
        <v>77</v>
      </c>
      <c r="O1152" s="114" t="s">
        <v>77</v>
      </c>
      <c r="P1152" s="10" t="s">
        <v>64</v>
      </c>
      <c r="Q1152" s="114" t="s">
        <v>77</v>
      </c>
      <c r="R1152" s="114" t="s">
        <v>77</v>
      </c>
      <c r="S1152" s="114" t="s">
        <v>77</v>
      </c>
      <c r="T1152" s="114" t="s">
        <v>77</v>
      </c>
      <c r="U1152" s="10" t="s">
        <v>64</v>
      </c>
      <c r="V1152" s="173"/>
      <c r="W1152" s="176"/>
      <c r="X1152" s="179"/>
      <c r="Y1152" s="179"/>
      <c r="Z1152" s="182"/>
      <c r="AA1152" s="182"/>
      <c r="AB1152" s="182"/>
      <c r="AC1152" s="182"/>
      <c r="AD1152" s="182"/>
      <c r="AE1152" s="182"/>
      <c r="AF1152" s="185"/>
      <c r="AG1152" s="185"/>
      <c r="AH1152" s="150"/>
      <c r="AI1152" s="150"/>
      <c r="AJ1152" s="150"/>
      <c r="AK1152" s="150"/>
      <c r="AL1152" s="150"/>
      <c r="AM1152" s="150"/>
      <c r="AN1152" s="150"/>
      <c r="AO1152" s="150"/>
      <c r="AP1152" s="150"/>
      <c r="AQ1152" s="150"/>
      <c r="AR1152" s="150"/>
      <c r="AS1152" s="150"/>
      <c r="AT1152" s="150"/>
      <c r="AU1152" s="150"/>
      <c r="AV1152" s="150"/>
      <c r="AW1152" s="150"/>
    </row>
    <row r="1153" spans="1:49" ht="36" customHeight="1" x14ac:dyDescent="0.25">
      <c r="A1153" s="151"/>
      <c r="B1153" s="151"/>
      <c r="C1153" s="151"/>
      <c r="D1153" s="151"/>
      <c r="E1153" s="151"/>
      <c r="F1153" s="151"/>
      <c r="G1153" s="151"/>
      <c r="H1153" s="151"/>
      <c r="I1153" s="151"/>
      <c r="J1153" s="151"/>
      <c r="K1153" s="171"/>
      <c r="L1153" s="171"/>
      <c r="M1153" s="114" t="s">
        <v>75</v>
      </c>
      <c r="N1153" s="114" t="s">
        <v>77</v>
      </c>
      <c r="O1153" s="114" t="s">
        <v>77</v>
      </c>
      <c r="P1153" s="10" t="s">
        <v>64</v>
      </c>
      <c r="Q1153" s="114" t="s">
        <v>77</v>
      </c>
      <c r="R1153" s="114" t="s">
        <v>77</v>
      </c>
      <c r="S1153" s="114" t="s">
        <v>77</v>
      </c>
      <c r="T1153" s="114" t="s">
        <v>77</v>
      </c>
      <c r="U1153" s="10" t="s">
        <v>64</v>
      </c>
      <c r="V1153" s="174"/>
      <c r="W1153" s="177"/>
      <c r="X1153" s="180"/>
      <c r="Y1153" s="180"/>
      <c r="Z1153" s="183"/>
      <c r="AA1153" s="183"/>
      <c r="AB1153" s="183"/>
      <c r="AC1153" s="183"/>
      <c r="AD1153" s="183"/>
      <c r="AE1153" s="183"/>
      <c r="AF1153" s="186"/>
      <c r="AG1153" s="186"/>
      <c r="AH1153" s="151"/>
      <c r="AI1153" s="151"/>
      <c r="AJ1153" s="151"/>
      <c r="AK1153" s="151"/>
      <c r="AL1153" s="151"/>
      <c r="AM1153" s="151"/>
      <c r="AN1153" s="151"/>
      <c r="AO1153" s="151"/>
      <c r="AP1153" s="151"/>
      <c r="AQ1153" s="151"/>
      <c r="AR1153" s="151"/>
      <c r="AS1153" s="151"/>
      <c r="AT1153" s="151"/>
      <c r="AU1153" s="151"/>
      <c r="AV1153" s="151"/>
      <c r="AW1153" s="151"/>
    </row>
    <row r="1154" spans="1:49" ht="36" customHeight="1" x14ac:dyDescent="0.25">
      <c r="A1154" s="149" t="s">
        <v>53</v>
      </c>
      <c r="B1154" s="149" t="s">
        <v>676</v>
      </c>
      <c r="C1154" s="149">
        <v>2016</v>
      </c>
      <c r="D1154" s="149" t="s">
        <v>1140</v>
      </c>
      <c r="E1154" s="149">
        <v>510</v>
      </c>
      <c r="F1154" s="149" t="s">
        <v>56</v>
      </c>
      <c r="G1154" s="149" t="s">
        <v>57</v>
      </c>
      <c r="H1154" s="149" t="s">
        <v>58</v>
      </c>
      <c r="I1154" s="149" t="s">
        <v>58</v>
      </c>
      <c r="J1154" s="149" t="s">
        <v>111</v>
      </c>
      <c r="K1154" s="171" t="s">
        <v>93</v>
      </c>
      <c r="L1154" s="171" t="s">
        <v>93</v>
      </c>
      <c r="M1154" s="114" t="s">
        <v>75</v>
      </c>
      <c r="N1154" s="114" t="s">
        <v>77</v>
      </c>
      <c r="O1154" s="114" t="s">
        <v>77</v>
      </c>
      <c r="P1154" s="10" t="s">
        <v>117</v>
      </c>
      <c r="Q1154" s="12">
        <v>21070.240000000002</v>
      </c>
      <c r="R1154" s="114" t="s">
        <v>77</v>
      </c>
      <c r="S1154" s="114" t="s">
        <v>77</v>
      </c>
      <c r="T1154" s="114" t="s">
        <v>77</v>
      </c>
      <c r="U1154" s="10" t="s">
        <v>117</v>
      </c>
      <c r="V1154" s="172" t="s">
        <v>1240</v>
      </c>
      <c r="W1154" s="175">
        <v>42657</v>
      </c>
      <c r="X1154" s="178">
        <v>18164</v>
      </c>
      <c r="Y1154" s="178">
        <v>21070.240000000002</v>
      </c>
      <c r="Z1154" s="181" t="s">
        <v>67</v>
      </c>
      <c r="AA1154" s="181" t="s">
        <v>68</v>
      </c>
      <c r="AB1154" s="181" t="s">
        <v>69</v>
      </c>
      <c r="AC1154" s="181" t="s">
        <v>70</v>
      </c>
      <c r="AD1154" s="181" t="s">
        <v>111</v>
      </c>
      <c r="AE1154" s="181" t="s">
        <v>71</v>
      </c>
      <c r="AF1154" s="184">
        <v>42657</v>
      </c>
      <c r="AG1154" s="184">
        <v>42657</v>
      </c>
      <c r="AH1154" s="149" t="s">
        <v>57</v>
      </c>
      <c r="AI1154" s="149" t="s">
        <v>72</v>
      </c>
      <c r="AJ1154" s="149" t="s">
        <v>73</v>
      </c>
      <c r="AK1154" s="149" t="s">
        <v>72</v>
      </c>
      <c r="AL1154" s="149" t="s">
        <v>72</v>
      </c>
      <c r="AM1154" s="149" t="s">
        <v>72</v>
      </c>
      <c r="AN1154" s="149" t="s">
        <v>72</v>
      </c>
      <c r="AO1154" s="149" t="s">
        <v>74</v>
      </c>
      <c r="AP1154" s="149" t="s">
        <v>74</v>
      </c>
      <c r="AQ1154" s="149" t="s">
        <v>74</v>
      </c>
      <c r="AR1154" s="149" t="s">
        <v>74</v>
      </c>
      <c r="AS1154" s="149" t="s">
        <v>74</v>
      </c>
      <c r="AT1154" s="149" t="s">
        <v>74</v>
      </c>
      <c r="AU1154" s="149" t="s">
        <v>74</v>
      </c>
      <c r="AV1154" s="149" t="s">
        <v>74</v>
      </c>
      <c r="AW1154" s="149" t="s">
        <v>74</v>
      </c>
    </row>
    <row r="1155" spans="1:49" ht="36" customHeight="1" x14ac:dyDescent="0.25">
      <c r="A1155" s="150"/>
      <c r="B1155" s="150"/>
      <c r="C1155" s="150"/>
      <c r="D1155" s="150"/>
      <c r="E1155" s="150"/>
      <c r="F1155" s="150"/>
      <c r="G1155" s="150"/>
      <c r="H1155" s="150"/>
      <c r="I1155" s="150"/>
      <c r="J1155" s="150"/>
      <c r="K1155" s="171"/>
      <c r="L1155" s="171"/>
      <c r="M1155" s="114" t="s">
        <v>75</v>
      </c>
      <c r="N1155" s="114" t="s">
        <v>77</v>
      </c>
      <c r="O1155" s="114" t="s">
        <v>77</v>
      </c>
      <c r="P1155" s="10" t="s">
        <v>64</v>
      </c>
      <c r="Q1155" s="114" t="s">
        <v>77</v>
      </c>
      <c r="R1155" s="114" t="s">
        <v>77</v>
      </c>
      <c r="S1155" s="114" t="s">
        <v>77</v>
      </c>
      <c r="T1155" s="114" t="s">
        <v>77</v>
      </c>
      <c r="U1155" s="10" t="s">
        <v>64</v>
      </c>
      <c r="V1155" s="173"/>
      <c r="W1155" s="176"/>
      <c r="X1155" s="179"/>
      <c r="Y1155" s="179"/>
      <c r="Z1155" s="182"/>
      <c r="AA1155" s="182"/>
      <c r="AB1155" s="182"/>
      <c r="AC1155" s="182"/>
      <c r="AD1155" s="182"/>
      <c r="AE1155" s="182"/>
      <c r="AF1155" s="185"/>
      <c r="AG1155" s="185"/>
      <c r="AH1155" s="150"/>
      <c r="AI1155" s="150"/>
      <c r="AJ1155" s="150"/>
      <c r="AK1155" s="150"/>
      <c r="AL1155" s="150"/>
      <c r="AM1155" s="150"/>
      <c r="AN1155" s="150"/>
      <c r="AO1155" s="150"/>
      <c r="AP1155" s="150"/>
      <c r="AQ1155" s="150"/>
      <c r="AR1155" s="150"/>
      <c r="AS1155" s="150"/>
      <c r="AT1155" s="150"/>
      <c r="AU1155" s="150"/>
      <c r="AV1155" s="150"/>
      <c r="AW1155" s="150"/>
    </row>
    <row r="1156" spans="1:49" ht="36" customHeight="1" x14ac:dyDescent="0.25">
      <c r="A1156" s="150"/>
      <c r="B1156" s="150"/>
      <c r="C1156" s="150"/>
      <c r="D1156" s="150"/>
      <c r="E1156" s="150"/>
      <c r="F1156" s="150"/>
      <c r="G1156" s="150"/>
      <c r="H1156" s="150"/>
      <c r="I1156" s="150"/>
      <c r="J1156" s="150"/>
      <c r="K1156" s="171"/>
      <c r="L1156" s="171"/>
      <c r="M1156" s="114" t="s">
        <v>75</v>
      </c>
      <c r="N1156" s="114" t="s">
        <v>77</v>
      </c>
      <c r="O1156" s="114" t="s">
        <v>77</v>
      </c>
      <c r="P1156" s="10" t="s">
        <v>64</v>
      </c>
      <c r="Q1156" s="114" t="s">
        <v>77</v>
      </c>
      <c r="R1156" s="114" t="s">
        <v>77</v>
      </c>
      <c r="S1156" s="114" t="s">
        <v>77</v>
      </c>
      <c r="T1156" s="114" t="s">
        <v>77</v>
      </c>
      <c r="U1156" s="10" t="s">
        <v>64</v>
      </c>
      <c r="V1156" s="173"/>
      <c r="W1156" s="176"/>
      <c r="X1156" s="179"/>
      <c r="Y1156" s="179"/>
      <c r="Z1156" s="182"/>
      <c r="AA1156" s="182"/>
      <c r="AB1156" s="182"/>
      <c r="AC1156" s="182"/>
      <c r="AD1156" s="182"/>
      <c r="AE1156" s="182"/>
      <c r="AF1156" s="185"/>
      <c r="AG1156" s="185"/>
      <c r="AH1156" s="150"/>
      <c r="AI1156" s="150"/>
      <c r="AJ1156" s="150"/>
      <c r="AK1156" s="150"/>
      <c r="AL1156" s="150"/>
      <c r="AM1156" s="150"/>
      <c r="AN1156" s="150"/>
      <c r="AO1156" s="150"/>
      <c r="AP1156" s="150"/>
      <c r="AQ1156" s="150"/>
      <c r="AR1156" s="150"/>
      <c r="AS1156" s="150"/>
      <c r="AT1156" s="150"/>
      <c r="AU1156" s="150"/>
      <c r="AV1156" s="150"/>
      <c r="AW1156" s="150"/>
    </row>
    <row r="1157" spans="1:49" ht="36" customHeight="1" x14ac:dyDescent="0.25">
      <c r="A1157" s="151"/>
      <c r="B1157" s="151"/>
      <c r="C1157" s="151"/>
      <c r="D1157" s="151"/>
      <c r="E1157" s="151"/>
      <c r="F1157" s="151"/>
      <c r="G1157" s="151"/>
      <c r="H1157" s="151"/>
      <c r="I1157" s="151"/>
      <c r="J1157" s="151"/>
      <c r="K1157" s="171"/>
      <c r="L1157" s="171"/>
      <c r="M1157" s="114" t="s">
        <v>75</v>
      </c>
      <c r="N1157" s="114" t="s">
        <v>77</v>
      </c>
      <c r="O1157" s="114" t="s">
        <v>77</v>
      </c>
      <c r="P1157" s="10" t="s">
        <v>64</v>
      </c>
      <c r="Q1157" s="114" t="s">
        <v>77</v>
      </c>
      <c r="R1157" s="114" t="s">
        <v>77</v>
      </c>
      <c r="S1157" s="114" t="s">
        <v>77</v>
      </c>
      <c r="T1157" s="114" t="s">
        <v>77</v>
      </c>
      <c r="U1157" s="10" t="s">
        <v>64</v>
      </c>
      <c r="V1157" s="174"/>
      <c r="W1157" s="177"/>
      <c r="X1157" s="180"/>
      <c r="Y1157" s="180"/>
      <c r="Z1157" s="183"/>
      <c r="AA1157" s="183"/>
      <c r="AB1157" s="183"/>
      <c r="AC1157" s="183"/>
      <c r="AD1157" s="183"/>
      <c r="AE1157" s="183"/>
      <c r="AF1157" s="186"/>
      <c r="AG1157" s="186"/>
      <c r="AH1157" s="151"/>
      <c r="AI1157" s="151"/>
      <c r="AJ1157" s="151"/>
      <c r="AK1157" s="151"/>
      <c r="AL1157" s="151"/>
      <c r="AM1157" s="151"/>
      <c r="AN1157" s="151"/>
      <c r="AO1157" s="151"/>
      <c r="AP1157" s="151"/>
      <c r="AQ1157" s="151"/>
      <c r="AR1157" s="151"/>
      <c r="AS1157" s="151"/>
      <c r="AT1157" s="151"/>
      <c r="AU1157" s="151"/>
      <c r="AV1157" s="151"/>
      <c r="AW1157" s="151"/>
    </row>
    <row r="1158" spans="1:49" ht="36" customHeight="1" x14ac:dyDescent="0.25">
      <c r="A1158" s="149" t="s">
        <v>53</v>
      </c>
      <c r="B1158" s="149" t="s">
        <v>676</v>
      </c>
      <c r="C1158" s="149">
        <v>2016</v>
      </c>
      <c r="D1158" s="149" t="s">
        <v>1140</v>
      </c>
      <c r="E1158" s="149">
        <v>530</v>
      </c>
      <c r="F1158" s="149" t="s">
        <v>56</v>
      </c>
      <c r="G1158" s="149" t="s">
        <v>57</v>
      </c>
      <c r="H1158" s="149" t="s">
        <v>58</v>
      </c>
      <c r="I1158" s="149" t="s">
        <v>58</v>
      </c>
      <c r="J1158" s="149" t="s">
        <v>172</v>
      </c>
      <c r="K1158" s="171" t="s">
        <v>93</v>
      </c>
      <c r="L1158" s="171" t="s">
        <v>93</v>
      </c>
      <c r="M1158" s="114" t="s">
        <v>75</v>
      </c>
      <c r="N1158" s="114" t="s">
        <v>77</v>
      </c>
      <c r="O1158" s="114" t="s">
        <v>77</v>
      </c>
      <c r="P1158" s="10" t="s">
        <v>112</v>
      </c>
      <c r="Q1158" s="12">
        <v>10457.4</v>
      </c>
      <c r="R1158" s="114" t="s">
        <v>77</v>
      </c>
      <c r="S1158" s="114" t="s">
        <v>77</v>
      </c>
      <c r="T1158" s="114" t="s">
        <v>77</v>
      </c>
      <c r="U1158" s="10" t="s">
        <v>112</v>
      </c>
      <c r="V1158" s="172" t="s">
        <v>1241</v>
      </c>
      <c r="W1158" s="175">
        <v>42661</v>
      </c>
      <c r="X1158" s="178">
        <v>9015</v>
      </c>
      <c r="Y1158" s="178">
        <v>10457.4</v>
      </c>
      <c r="Z1158" s="181" t="s">
        <v>67</v>
      </c>
      <c r="AA1158" s="181" t="s">
        <v>68</v>
      </c>
      <c r="AB1158" s="181" t="s">
        <v>69</v>
      </c>
      <c r="AC1158" s="181" t="s">
        <v>70</v>
      </c>
      <c r="AD1158" s="181" t="s">
        <v>172</v>
      </c>
      <c r="AE1158" s="181" t="s">
        <v>71</v>
      </c>
      <c r="AF1158" s="184">
        <v>42661</v>
      </c>
      <c r="AG1158" s="184">
        <v>42661</v>
      </c>
      <c r="AH1158" s="149" t="s">
        <v>57</v>
      </c>
      <c r="AI1158" s="149" t="s">
        <v>72</v>
      </c>
      <c r="AJ1158" s="149" t="s">
        <v>73</v>
      </c>
      <c r="AK1158" s="149" t="s">
        <v>72</v>
      </c>
      <c r="AL1158" s="149" t="s">
        <v>72</v>
      </c>
      <c r="AM1158" s="149" t="s">
        <v>72</v>
      </c>
      <c r="AN1158" s="149" t="s">
        <v>72</v>
      </c>
      <c r="AO1158" s="149" t="s">
        <v>74</v>
      </c>
      <c r="AP1158" s="149" t="s">
        <v>74</v>
      </c>
      <c r="AQ1158" s="149" t="s">
        <v>74</v>
      </c>
      <c r="AR1158" s="149" t="s">
        <v>74</v>
      </c>
      <c r="AS1158" s="149" t="s">
        <v>74</v>
      </c>
      <c r="AT1158" s="149" t="s">
        <v>74</v>
      </c>
      <c r="AU1158" s="149" t="s">
        <v>74</v>
      </c>
      <c r="AV1158" s="149" t="s">
        <v>74</v>
      </c>
      <c r="AW1158" s="149" t="s">
        <v>74</v>
      </c>
    </row>
    <row r="1159" spans="1:49" ht="36" customHeight="1" x14ac:dyDescent="0.25">
      <c r="A1159" s="150"/>
      <c r="B1159" s="150"/>
      <c r="C1159" s="150"/>
      <c r="D1159" s="150"/>
      <c r="E1159" s="150"/>
      <c r="F1159" s="150"/>
      <c r="G1159" s="150"/>
      <c r="H1159" s="150"/>
      <c r="I1159" s="150"/>
      <c r="J1159" s="150"/>
      <c r="K1159" s="171"/>
      <c r="L1159" s="171"/>
      <c r="M1159" s="114" t="s">
        <v>75</v>
      </c>
      <c r="N1159" s="114" t="s">
        <v>77</v>
      </c>
      <c r="O1159" s="114" t="s">
        <v>77</v>
      </c>
      <c r="P1159" s="10" t="s">
        <v>64</v>
      </c>
      <c r="Q1159" s="114" t="s">
        <v>77</v>
      </c>
      <c r="R1159" s="114" t="s">
        <v>77</v>
      </c>
      <c r="S1159" s="114" t="s">
        <v>77</v>
      </c>
      <c r="T1159" s="114" t="s">
        <v>77</v>
      </c>
      <c r="U1159" s="10" t="s">
        <v>64</v>
      </c>
      <c r="V1159" s="173"/>
      <c r="W1159" s="176"/>
      <c r="X1159" s="179"/>
      <c r="Y1159" s="179"/>
      <c r="Z1159" s="182"/>
      <c r="AA1159" s="182"/>
      <c r="AB1159" s="182"/>
      <c r="AC1159" s="182"/>
      <c r="AD1159" s="182"/>
      <c r="AE1159" s="182"/>
      <c r="AF1159" s="185"/>
      <c r="AG1159" s="185"/>
      <c r="AH1159" s="150"/>
      <c r="AI1159" s="150"/>
      <c r="AJ1159" s="150"/>
      <c r="AK1159" s="150"/>
      <c r="AL1159" s="150"/>
      <c r="AM1159" s="150"/>
      <c r="AN1159" s="150"/>
      <c r="AO1159" s="150"/>
      <c r="AP1159" s="150"/>
      <c r="AQ1159" s="150"/>
      <c r="AR1159" s="150"/>
      <c r="AS1159" s="150"/>
      <c r="AT1159" s="150"/>
      <c r="AU1159" s="150"/>
      <c r="AV1159" s="150"/>
      <c r="AW1159" s="150"/>
    </row>
    <row r="1160" spans="1:49" ht="36" customHeight="1" x14ac:dyDescent="0.25">
      <c r="A1160" s="150"/>
      <c r="B1160" s="150"/>
      <c r="C1160" s="150"/>
      <c r="D1160" s="150"/>
      <c r="E1160" s="150"/>
      <c r="F1160" s="150"/>
      <c r="G1160" s="150"/>
      <c r="H1160" s="150"/>
      <c r="I1160" s="150"/>
      <c r="J1160" s="150"/>
      <c r="K1160" s="171"/>
      <c r="L1160" s="171"/>
      <c r="M1160" s="114" t="s">
        <v>75</v>
      </c>
      <c r="N1160" s="114" t="s">
        <v>77</v>
      </c>
      <c r="O1160" s="114" t="s">
        <v>77</v>
      </c>
      <c r="P1160" s="10" t="s">
        <v>64</v>
      </c>
      <c r="Q1160" s="114" t="s">
        <v>77</v>
      </c>
      <c r="R1160" s="114" t="s">
        <v>77</v>
      </c>
      <c r="S1160" s="114" t="s">
        <v>77</v>
      </c>
      <c r="T1160" s="114" t="s">
        <v>77</v>
      </c>
      <c r="U1160" s="10" t="s">
        <v>64</v>
      </c>
      <c r="V1160" s="173"/>
      <c r="W1160" s="176"/>
      <c r="X1160" s="179"/>
      <c r="Y1160" s="179"/>
      <c r="Z1160" s="182"/>
      <c r="AA1160" s="182"/>
      <c r="AB1160" s="182"/>
      <c r="AC1160" s="182"/>
      <c r="AD1160" s="182"/>
      <c r="AE1160" s="182"/>
      <c r="AF1160" s="185"/>
      <c r="AG1160" s="185"/>
      <c r="AH1160" s="150"/>
      <c r="AI1160" s="150"/>
      <c r="AJ1160" s="150"/>
      <c r="AK1160" s="150"/>
      <c r="AL1160" s="150"/>
      <c r="AM1160" s="150"/>
      <c r="AN1160" s="150"/>
      <c r="AO1160" s="150"/>
      <c r="AP1160" s="150"/>
      <c r="AQ1160" s="150"/>
      <c r="AR1160" s="150"/>
      <c r="AS1160" s="150"/>
      <c r="AT1160" s="150"/>
      <c r="AU1160" s="150"/>
      <c r="AV1160" s="150"/>
      <c r="AW1160" s="150"/>
    </row>
    <row r="1161" spans="1:49" ht="36" customHeight="1" x14ac:dyDescent="0.25">
      <c r="A1161" s="151"/>
      <c r="B1161" s="151"/>
      <c r="C1161" s="151"/>
      <c r="D1161" s="151"/>
      <c r="E1161" s="151"/>
      <c r="F1161" s="151"/>
      <c r="G1161" s="151"/>
      <c r="H1161" s="151"/>
      <c r="I1161" s="151"/>
      <c r="J1161" s="151"/>
      <c r="K1161" s="171"/>
      <c r="L1161" s="171"/>
      <c r="M1161" s="114" t="s">
        <v>75</v>
      </c>
      <c r="N1161" s="114" t="s">
        <v>77</v>
      </c>
      <c r="O1161" s="114" t="s">
        <v>77</v>
      </c>
      <c r="P1161" s="10" t="s">
        <v>64</v>
      </c>
      <c r="Q1161" s="114" t="s">
        <v>77</v>
      </c>
      <c r="R1161" s="114" t="s">
        <v>77</v>
      </c>
      <c r="S1161" s="114" t="s">
        <v>77</v>
      </c>
      <c r="T1161" s="114" t="s">
        <v>77</v>
      </c>
      <c r="U1161" s="10" t="s">
        <v>64</v>
      </c>
      <c r="V1161" s="174"/>
      <c r="W1161" s="177"/>
      <c r="X1161" s="180"/>
      <c r="Y1161" s="180"/>
      <c r="Z1161" s="183"/>
      <c r="AA1161" s="183"/>
      <c r="AB1161" s="183"/>
      <c r="AC1161" s="183"/>
      <c r="AD1161" s="183"/>
      <c r="AE1161" s="183"/>
      <c r="AF1161" s="186"/>
      <c r="AG1161" s="186"/>
      <c r="AH1161" s="151"/>
      <c r="AI1161" s="151"/>
      <c r="AJ1161" s="151"/>
      <c r="AK1161" s="151"/>
      <c r="AL1161" s="151"/>
      <c r="AM1161" s="151"/>
      <c r="AN1161" s="151"/>
      <c r="AO1161" s="151"/>
      <c r="AP1161" s="151"/>
      <c r="AQ1161" s="151"/>
      <c r="AR1161" s="151"/>
      <c r="AS1161" s="151"/>
      <c r="AT1161" s="151"/>
      <c r="AU1161" s="151"/>
      <c r="AV1161" s="151"/>
      <c r="AW1161" s="151"/>
    </row>
    <row r="1162" spans="1:49" ht="36" customHeight="1" x14ac:dyDescent="0.25">
      <c r="A1162" s="149" t="s">
        <v>53</v>
      </c>
      <c r="B1162" s="149" t="s">
        <v>676</v>
      </c>
      <c r="C1162" s="149">
        <v>2016</v>
      </c>
      <c r="D1162" s="149" t="s">
        <v>1140</v>
      </c>
      <c r="E1162" s="149">
        <v>531</v>
      </c>
      <c r="F1162" s="149" t="s">
        <v>56</v>
      </c>
      <c r="G1162" s="149" t="s">
        <v>57</v>
      </c>
      <c r="H1162" s="149" t="s">
        <v>58</v>
      </c>
      <c r="I1162" s="149" t="s">
        <v>58</v>
      </c>
      <c r="J1162" s="149" t="s">
        <v>125</v>
      </c>
      <c r="K1162" s="171" t="s">
        <v>93</v>
      </c>
      <c r="L1162" s="171" t="s">
        <v>93</v>
      </c>
      <c r="M1162" s="114" t="s">
        <v>75</v>
      </c>
      <c r="N1162" s="114" t="s">
        <v>77</v>
      </c>
      <c r="O1162" s="114" t="s">
        <v>77</v>
      </c>
      <c r="P1162" s="10" t="s">
        <v>115</v>
      </c>
      <c r="Q1162" s="12">
        <v>1902.86</v>
      </c>
      <c r="R1162" s="114" t="s">
        <v>77</v>
      </c>
      <c r="S1162" s="114" t="s">
        <v>77</v>
      </c>
      <c r="T1162" s="114" t="s">
        <v>77</v>
      </c>
      <c r="U1162" s="10" t="s">
        <v>115</v>
      </c>
      <c r="V1162" s="172" t="s">
        <v>1242</v>
      </c>
      <c r="W1162" s="175">
        <v>42662</v>
      </c>
      <c r="X1162" s="178">
        <v>1640.4</v>
      </c>
      <c r="Y1162" s="178">
        <v>1902.86</v>
      </c>
      <c r="Z1162" s="181" t="s">
        <v>67</v>
      </c>
      <c r="AA1162" s="181" t="s">
        <v>68</v>
      </c>
      <c r="AB1162" s="181" t="s">
        <v>69</v>
      </c>
      <c r="AC1162" s="181" t="s">
        <v>70</v>
      </c>
      <c r="AD1162" s="181" t="s">
        <v>125</v>
      </c>
      <c r="AE1162" s="181" t="s">
        <v>71</v>
      </c>
      <c r="AF1162" s="184">
        <v>42662</v>
      </c>
      <c r="AG1162" s="184">
        <v>42662</v>
      </c>
      <c r="AH1162" s="149" t="s">
        <v>57</v>
      </c>
      <c r="AI1162" s="149" t="s">
        <v>72</v>
      </c>
      <c r="AJ1162" s="149" t="s">
        <v>73</v>
      </c>
      <c r="AK1162" s="149" t="s">
        <v>72</v>
      </c>
      <c r="AL1162" s="149" t="s">
        <v>72</v>
      </c>
      <c r="AM1162" s="149" t="s">
        <v>72</v>
      </c>
      <c r="AN1162" s="149" t="s">
        <v>72</v>
      </c>
      <c r="AO1162" s="149" t="s">
        <v>74</v>
      </c>
      <c r="AP1162" s="149" t="s">
        <v>74</v>
      </c>
      <c r="AQ1162" s="149" t="s">
        <v>74</v>
      </c>
      <c r="AR1162" s="149" t="s">
        <v>74</v>
      </c>
      <c r="AS1162" s="149" t="s">
        <v>74</v>
      </c>
      <c r="AT1162" s="149" t="s">
        <v>74</v>
      </c>
      <c r="AU1162" s="149" t="s">
        <v>74</v>
      </c>
      <c r="AV1162" s="149" t="s">
        <v>74</v>
      </c>
      <c r="AW1162" s="149" t="s">
        <v>74</v>
      </c>
    </row>
    <row r="1163" spans="1:49" ht="36" customHeight="1" x14ac:dyDescent="0.25">
      <c r="A1163" s="150"/>
      <c r="B1163" s="150"/>
      <c r="C1163" s="150"/>
      <c r="D1163" s="150"/>
      <c r="E1163" s="150"/>
      <c r="F1163" s="150"/>
      <c r="G1163" s="150"/>
      <c r="H1163" s="150"/>
      <c r="I1163" s="150"/>
      <c r="J1163" s="150"/>
      <c r="K1163" s="171"/>
      <c r="L1163" s="171"/>
      <c r="M1163" s="114" t="s">
        <v>75</v>
      </c>
      <c r="N1163" s="114" t="s">
        <v>77</v>
      </c>
      <c r="O1163" s="114" t="s">
        <v>77</v>
      </c>
      <c r="P1163" s="10" t="s">
        <v>64</v>
      </c>
      <c r="Q1163" s="114" t="s">
        <v>77</v>
      </c>
      <c r="R1163" s="114" t="s">
        <v>77</v>
      </c>
      <c r="S1163" s="114" t="s">
        <v>77</v>
      </c>
      <c r="T1163" s="114" t="s">
        <v>77</v>
      </c>
      <c r="U1163" s="10" t="s">
        <v>64</v>
      </c>
      <c r="V1163" s="173"/>
      <c r="W1163" s="176"/>
      <c r="X1163" s="179"/>
      <c r="Y1163" s="179"/>
      <c r="Z1163" s="182"/>
      <c r="AA1163" s="182"/>
      <c r="AB1163" s="182"/>
      <c r="AC1163" s="182"/>
      <c r="AD1163" s="182"/>
      <c r="AE1163" s="182"/>
      <c r="AF1163" s="185"/>
      <c r="AG1163" s="185"/>
      <c r="AH1163" s="150"/>
      <c r="AI1163" s="150"/>
      <c r="AJ1163" s="150"/>
      <c r="AK1163" s="150"/>
      <c r="AL1163" s="150"/>
      <c r="AM1163" s="150"/>
      <c r="AN1163" s="150"/>
      <c r="AO1163" s="150"/>
      <c r="AP1163" s="150"/>
      <c r="AQ1163" s="150"/>
      <c r="AR1163" s="150"/>
      <c r="AS1163" s="150"/>
      <c r="AT1163" s="150"/>
      <c r="AU1163" s="150"/>
      <c r="AV1163" s="150"/>
      <c r="AW1163" s="150"/>
    </row>
    <row r="1164" spans="1:49" ht="36" customHeight="1" x14ac:dyDescent="0.25">
      <c r="A1164" s="150"/>
      <c r="B1164" s="150"/>
      <c r="C1164" s="150"/>
      <c r="D1164" s="150"/>
      <c r="E1164" s="150"/>
      <c r="F1164" s="150"/>
      <c r="G1164" s="150"/>
      <c r="H1164" s="150"/>
      <c r="I1164" s="150"/>
      <c r="J1164" s="150"/>
      <c r="K1164" s="171"/>
      <c r="L1164" s="171"/>
      <c r="M1164" s="114" t="s">
        <v>75</v>
      </c>
      <c r="N1164" s="114" t="s">
        <v>77</v>
      </c>
      <c r="O1164" s="114" t="s">
        <v>77</v>
      </c>
      <c r="P1164" s="10" t="s">
        <v>64</v>
      </c>
      <c r="Q1164" s="114" t="s">
        <v>77</v>
      </c>
      <c r="R1164" s="114" t="s">
        <v>77</v>
      </c>
      <c r="S1164" s="114" t="s">
        <v>77</v>
      </c>
      <c r="T1164" s="114" t="s">
        <v>77</v>
      </c>
      <c r="U1164" s="10" t="s">
        <v>64</v>
      </c>
      <c r="V1164" s="173"/>
      <c r="W1164" s="176"/>
      <c r="X1164" s="179"/>
      <c r="Y1164" s="179"/>
      <c r="Z1164" s="182"/>
      <c r="AA1164" s="182"/>
      <c r="AB1164" s="182"/>
      <c r="AC1164" s="182"/>
      <c r="AD1164" s="182"/>
      <c r="AE1164" s="182"/>
      <c r="AF1164" s="185"/>
      <c r="AG1164" s="185"/>
      <c r="AH1164" s="150"/>
      <c r="AI1164" s="150"/>
      <c r="AJ1164" s="150"/>
      <c r="AK1164" s="150"/>
      <c r="AL1164" s="150"/>
      <c r="AM1164" s="150"/>
      <c r="AN1164" s="150"/>
      <c r="AO1164" s="150"/>
      <c r="AP1164" s="150"/>
      <c r="AQ1164" s="150"/>
      <c r="AR1164" s="150"/>
      <c r="AS1164" s="150"/>
      <c r="AT1164" s="150"/>
      <c r="AU1164" s="150"/>
      <c r="AV1164" s="150"/>
      <c r="AW1164" s="150"/>
    </row>
    <row r="1165" spans="1:49" ht="36" customHeight="1" x14ac:dyDescent="0.25">
      <c r="A1165" s="151"/>
      <c r="B1165" s="151"/>
      <c r="C1165" s="151"/>
      <c r="D1165" s="151"/>
      <c r="E1165" s="151"/>
      <c r="F1165" s="151"/>
      <c r="G1165" s="151"/>
      <c r="H1165" s="151"/>
      <c r="I1165" s="151"/>
      <c r="J1165" s="151"/>
      <c r="K1165" s="171"/>
      <c r="L1165" s="171"/>
      <c r="M1165" s="114" t="s">
        <v>75</v>
      </c>
      <c r="N1165" s="114" t="s">
        <v>77</v>
      </c>
      <c r="O1165" s="114" t="s">
        <v>77</v>
      </c>
      <c r="P1165" s="10" t="s">
        <v>64</v>
      </c>
      <c r="Q1165" s="114" t="s">
        <v>77</v>
      </c>
      <c r="R1165" s="114" t="s">
        <v>77</v>
      </c>
      <c r="S1165" s="114" t="s">
        <v>77</v>
      </c>
      <c r="T1165" s="114" t="s">
        <v>77</v>
      </c>
      <c r="U1165" s="10" t="s">
        <v>64</v>
      </c>
      <c r="V1165" s="174"/>
      <c r="W1165" s="177"/>
      <c r="X1165" s="180"/>
      <c r="Y1165" s="180"/>
      <c r="Z1165" s="183"/>
      <c r="AA1165" s="183"/>
      <c r="AB1165" s="183"/>
      <c r="AC1165" s="183"/>
      <c r="AD1165" s="183"/>
      <c r="AE1165" s="183"/>
      <c r="AF1165" s="186"/>
      <c r="AG1165" s="186"/>
      <c r="AH1165" s="151"/>
      <c r="AI1165" s="151"/>
      <c r="AJ1165" s="151"/>
      <c r="AK1165" s="151"/>
      <c r="AL1165" s="151"/>
      <c r="AM1165" s="151"/>
      <c r="AN1165" s="151"/>
      <c r="AO1165" s="151"/>
      <c r="AP1165" s="151"/>
      <c r="AQ1165" s="151"/>
      <c r="AR1165" s="151"/>
      <c r="AS1165" s="151"/>
      <c r="AT1165" s="151"/>
      <c r="AU1165" s="151"/>
      <c r="AV1165" s="151"/>
      <c r="AW1165" s="151"/>
    </row>
    <row r="1166" spans="1:49" ht="36" customHeight="1" x14ac:dyDescent="0.25">
      <c r="A1166" s="149" t="s">
        <v>53</v>
      </c>
      <c r="B1166" s="149" t="s">
        <v>676</v>
      </c>
      <c r="C1166" s="149">
        <v>2016</v>
      </c>
      <c r="D1166" s="149" t="s">
        <v>1140</v>
      </c>
      <c r="E1166" s="149">
        <v>508</v>
      </c>
      <c r="F1166" s="149" t="s">
        <v>56</v>
      </c>
      <c r="G1166" s="149" t="s">
        <v>57</v>
      </c>
      <c r="H1166" s="149" t="s">
        <v>58</v>
      </c>
      <c r="I1166" s="149" t="s">
        <v>58</v>
      </c>
      <c r="J1166" s="149" t="s">
        <v>125</v>
      </c>
      <c r="K1166" s="171" t="s">
        <v>93</v>
      </c>
      <c r="L1166" s="171" t="s">
        <v>93</v>
      </c>
      <c r="M1166" s="114" t="s">
        <v>75</v>
      </c>
      <c r="N1166" s="114" t="s">
        <v>77</v>
      </c>
      <c r="O1166" s="114" t="s">
        <v>77</v>
      </c>
      <c r="P1166" s="10" t="s">
        <v>117</v>
      </c>
      <c r="Q1166" s="12">
        <v>5924.12</v>
      </c>
      <c r="R1166" s="114" t="s">
        <v>77</v>
      </c>
      <c r="S1166" s="114" t="s">
        <v>77</v>
      </c>
      <c r="T1166" s="114" t="s">
        <v>77</v>
      </c>
      <c r="U1166" s="10" t="s">
        <v>117</v>
      </c>
      <c r="V1166" s="172" t="s">
        <v>1243</v>
      </c>
      <c r="W1166" s="175">
        <v>42662</v>
      </c>
      <c r="X1166" s="178">
        <v>5107</v>
      </c>
      <c r="Y1166" s="178">
        <v>5924.12</v>
      </c>
      <c r="Z1166" s="181" t="s">
        <v>67</v>
      </c>
      <c r="AA1166" s="181" t="s">
        <v>68</v>
      </c>
      <c r="AB1166" s="181" t="s">
        <v>69</v>
      </c>
      <c r="AC1166" s="181" t="s">
        <v>70</v>
      </c>
      <c r="AD1166" s="181" t="s">
        <v>125</v>
      </c>
      <c r="AE1166" s="181" t="s">
        <v>71</v>
      </c>
      <c r="AF1166" s="184">
        <v>42662</v>
      </c>
      <c r="AG1166" s="184">
        <v>42662</v>
      </c>
      <c r="AH1166" s="149" t="s">
        <v>57</v>
      </c>
      <c r="AI1166" s="149" t="s">
        <v>72</v>
      </c>
      <c r="AJ1166" s="149" t="s">
        <v>73</v>
      </c>
      <c r="AK1166" s="149" t="s">
        <v>72</v>
      </c>
      <c r="AL1166" s="149" t="s">
        <v>72</v>
      </c>
      <c r="AM1166" s="149" t="s">
        <v>72</v>
      </c>
      <c r="AN1166" s="149" t="s">
        <v>72</v>
      </c>
      <c r="AO1166" s="149" t="s">
        <v>74</v>
      </c>
      <c r="AP1166" s="149" t="s">
        <v>74</v>
      </c>
      <c r="AQ1166" s="149" t="s">
        <v>74</v>
      </c>
      <c r="AR1166" s="149" t="s">
        <v>74</v>
      </c>
      <c r="AS1166" s="149" t="s">
        <v>74</v>
      </c>
      <c r="AT1166" s="149" t="s">
        <v>74</v>
      </c>
      <c r="AU1166" s="149" t="s">
        <v>74</v>
      </c>
      <c r="AV1166" s="149" t="s">
        <v>74</v>
      </c>
      <c r="AW1166" s="149" t="s">
        <v>74</v>
      </c>
    </row>
    <row r="1167" spans="1:49" ht="36" customHeight="1" x14ac:dyDescent="0.25">
      <c r="A1167" s="150"/>
      <c r="B1167" s="150"/>
      <c r="C1167" s="150"/>
      <c r="D1167" s="150"/>
      <c r="E1167" s="150"/>
      <c r="F1167" s="150"/>
      <c r="G1167" s="150"/>
      <c r="H1167" s="150"/>
      <c r="I1167" s="150"/>
      <c r="J1167" s="150"/>
      <c r="K1167" s="171"/>
      <c r="L1167" s="171"/>
      <c r="M1167" s="114" t="s">
        <v>75</v>
      </c>
      <c r="N1167" s="114" t="s">
        <v>77</v>
      </c>
      <c r="O1167" s="114" t="s">
        <v>77</v>
      </c>
      <c r="P1167" s="10" t="s">
        <v>64</v>
      </c>
      <c r="Q1167" s="114" t="s">
        <v>77</v>
      </c>
      <c r="R1167" s="114" t="s">
        <v>77</v>
      </c>
      <c r="S1167" s="114" t="s">
        <v>77</v>
      </c>
      <c r="T1167" s="114" t="s">
        <v>77</v>
      </c>
      <c r="U1167" s="10" t="s">
        <v>64</v>
      </c>
      <c r="V1167" s="173"/>
      <c r="W1167" s="176"/>
      <c r="X1167" s="179"/>
      <c r="Y1167" s="179"/>
      <c r="Z1167" s="182"/>
      <c r="AA1167" s="182"/>
      <c r="AB1167" s="182"/>
      <c r="AC1167" s="182"/>
      <c r="AD1167" s="182"/>
      <c r="AE1167" s="182"/>
      <c r="AF1167" s="185"/>
      <c r="AG1167" s="185"/>
      <c r="AH1167" s="150"/>
      <c r="AI1167" s="150"/>
      <c r="AJ1167" s="150"/>
      <c r="AK1167" s="150"/>
      <c r="AL1167" s="150"/>
      <c r="AM1167" s="150"/>
      <c r="AN1167" s="150"/>
      <c r="AO1167" s="150"/>
      <c r="AP1167" s="150"/>
      <c r="AQ1167" s="150"/>
      <c r="AR1167" s="150"/>
      <c r="AS1167" s="150"/>
      <c r="AT1167" s="150"/>
      <c r="AU1167" s="150"/>
      <c r="AV1167" s="150"/>
      <c r="AW1167" s="150"/>
    </row>
    <row r="1168" spans="1:49" ht="36" customHeight="1" x14ac:dyDescent="0.25">
      <c r="A1168" s="150"/>
      <c r="B1168" s="150"/>
      <c r="C1168" s="150"/>
      <c r="D1168" s="150"/>
      <c r="E1168" s="150"/>
      <c r="F1168" s="150"/>
      <c r="G1168" s="150"/>
      <c r="H1168" s="150"/>
      <c r="I1168" s="150"/>
      <c r="J1168" s="150"/>
      <c r="K1168" s="171"/>
      <c r="L1168" s="171"/>
      <c r="M1168" s="114" t="s">
        <v>75</v>
      </c>
      <c r="N1168" s="114" t="s">
        <v>77</v>
      </c>
      <c r="O1168" s="114" t="s">
        <v>77</v>
      </c>
      <c r="P1168" s="10" t="s">
        <v>64</v>
      </c>
      <c r="Q1168" s="114" t="s">
        <v>77</v>
      </c>
      <c r="R1168" s="114" t="s">
        <v>77</v>
      </c>
      <c r="S1168" s="114" t="s">
        <v>77</v>
      </c>
      <c r="T1168" s="114" t="s">
        <v>77</v>
      </c>
      <c r="U1168" s="10" t="s">
        <v>64</v>
      </c>
      <c r="V1168" s="173"/>
      <c r="W1168" s="176"/>
      <c r="X1168" s="179"/>
      <c r="Y1168" s="179"/>
      <c r="Z1168" s="182"/>
      <c r="AA1168" s="182"/>
      <c r="AB1168" s="182"/>
      <c r="AC1168" s="182"/>
      <c r="AD1168" s="182"/>
      <c r="AE1168" s="182"/>
      <c r="AF1168" s="185"/>
      <c r="AG1168" s="185"/>
      <c r="AH1168" s="150"/>
      <c r="AI1168" s="150"/>
      <c r="AJ1168" s="150"/>
      <c r="AK1168" s="150"/>
      <c r="AL1168" s="150"/>
      <c r="AM1168" s="150"/>
      <c r="AN1168" s="150"/>
      <c r="AO1168" s="150"/>
      <c r="AP1168" s="150"/>
      <c r="AQ1168" s="150"/>
      <c r="AR1168" s="150"/>
      <c r="AS1168" s="150"/>
      <c r="AT1168" s="150"/>
      <c r="AU1168" s="150"/>
      <c r="AV1168" s="150"/>
      <c r="AW1168" s="150"/>
    </row>
    <row r="1169" spans="1:49" ht="36" customHeight="1" x14ac:dyDescent="0.25">
      <c r="A1169" s="151"/>
      <c r="B1169" s="151"/>
      <c r="C1169" s="151"/>
      <c r="D1169" s="151"/>
      <c r="E1169" s="151"/>
      <c r="F1169" s="151"/>
      <c r="G1169" s="151"/>
      <c r="H1169" s="151"/>
      <c r="I1169" s="151"/>
      <c r="J1169" s="151"/>
      <c r="K1169" s="171"/>
      <c r="L1169" s="171"/>
      <c r="M1169" s="114" t="s">
        <v>75</v>
      </c>
      <c r="N1169" s="114" t="s">
        <v>77</v>
      </c>
      <c r="O1169" s="114" t="s">
        <v>77</v>
      </c>
      <c r="P1169" s="10" t="s">
        <v>64</v>
      </c>
      <c r="Q1169" s="114" t="s">
        <v>77</v>
      </c>
      <c r="R1169" s="114" t="s">
        <v>77</v>
      </c>
      <c r="S1169" s="114" t="s">
        <v>77</v>
      </c>
      <c r="T1169" s="114" t="s">
        <v>77</v>
      </c>
      <c r="U1169" s="10" t="s">
        <v>64</v>
      </c>
      <c r="V1169" s="174"/>
      <c r="W1169" s="177"/>
      <c r="X1169" s="180"/>
      <c r="Y1169" s="180"/>
      <c r="Z1169" s="183"/>
      <c r="AA1169" s="183"/>
      <c r="AB1169" s="183"/>
      <c r="AC1169" s="183"/>
      <c r="AD1169" s="183"/>
      <c r="AE1169" s="183"/>
      <c r="AF1169" s="186"/>
      <c r="AG1169" s="186"/>
      <c r="AH1169" s="151"/>
      <c r="AI1169" s="151"/>
      <c r="AJ1169" s="151"/>
      <c r="AK1169" s="151"/>
      <c r="AL1169" s="151"/>
      <c r="AM1169" s="151"/>
      <c r="AN1169" s="151"/>
      <c r="AO1169" s="151"/>
      <c r="AP1169" s="151"/>
      <c r="AQ1169" s="151"/>
      <c r="AR1169" s="151"/>
      <c r="AS1169" s="151"/>
      <c r="AT1169" s="151"/>
      <c r="AU1169" s="151"/>
      <c r="AV1169" s="151"/>
      <c r="AW1169" s="151"/>
    </row>
    <row r="1170" spans="1:49" ht="36" customHeight="1" x14ac:dyDescent="0.25">
      <c r="A1170" s="149" t="s">
        <v>53</v>
      </c>
      <c r="B1170" s="149" t="s">
        <v>676</v>
      </c>
      <c r="C1170" s="149">
        <v>2016</v>
      </c>
      <c r="D1170" s="149" t="s">
        <v>1140</v>
      </c>
      <c r="E1170" s="149">
        <v>532</v>
      </c>
      <c r="F1170" s="149" t="s">
        <v>56</v>
      </c>
      <c r="G1170" s="149" t="s">
        <v>57</v>
      </c>
      <c r="H1170" s="149" t="s">
        <v>58</v>
      </c>
      <c r="I1170" s="149" t="s">
        <v>58</v>
      </c>
      <c r="J1170" s="149" t="s">
        <v>125</v>
      </c>
      <c r="K1170" s="171" t="s">
        <v>93</v>
      </c>
      <c r="L1170" s="171" t="s">
        <v>93</v>
      </c>
      <c r="M1170" s="114" t="s">
        <v>75</v>
      </c>
      <c r="N1170" s="114" t="s">
        <v>77</v>
      </c>
      <c r="O1170" s="114" t="s">
        <v>77</v>
      </c>
      <c r="P1170" s="10" t="s">
        <v>112</v>
      </c>
      <c r="Q1170" s="12">
        <v>1439.56</v>
      </c>
      <c r="R1170" s="114" t="s">
        <v>77</v>
      </c>
      <c r="S1170" s="114" t="s">
        <v>77</v>
      </c>
      <c r="T1170" s="114" t="s">
        <v>77</v>
      </c>
      <c r="U1170" s="10" t="s">
        <v>112</v>
      </c>
      <c r="V1170" s="172" t="s">
        <v>1244</v>
      </c>
      <c r="W1170" s="175">
        <v>42662</v>
      </c>
      <c r="X1170" s="178">
        <v>1241</v>
      </c>
      <c r="Y1170" s="178">
        <v>1439.56</v>
      </c>
      <c r="Z1170" s="181" t="s">
        <v>67</v>
      </c>
      <c r="AA1170" s="181" t="s">
        <v>68</v>
      </c>
      <c r="AB1170" s="181" t="s">
        <v>69</v>
      </c>
      <c r="AC1170" s="181" t="s">
        <v>70</v>
      </c>
      <c r="AD1170" s="181" t="s">
        <v>125</v>
      </c>
      <c r="AE1170" s="181" t="s">
        <v>71</v>
      </c>
      <c r="AF1170" s="184">
        <v>42662</v>
      </c>
      <c r="AG1170" s="184">
        <v>42662</v>
      </c>
      <c r="AH1170" s="149" t="s">
        <v>57</v>
      </c>
      <c r="AI1170" s="149" t="s">
        <v>72</v>
      </c>
      <c r="AJ1170" s="149" t="s">
        <v>73</v>
      </c>
      <c r="AK1170" s="149" t="s">
        <v>72</v>
      </c>
      <c r="AL1170" s="149" t="s">
        <v>72</v>
      </c>
      <c r="AM1170" s="149" t="s">
        <v>72</v>
      </c>
      <c r="AN1170" s="149" t="s">
        <v>72</v>
      </c>
      <c r="AO1170" s="149" t="s">
        <v>74</v>
      </c>
      <c r="AP1170" s="149" t="s">
        <v>74</v>
      </c>
      <c r="AQ1170" s="149" t="s">
        <v>74</v>
      </c>
      <c r="AR1170" s="149" t="s">
        <v>74</v>
      </c>
      <c r="AS1170" s="149" t="s">
        <v>74</v>
      </c>
      <c r="AT1170" s="149" t="s">
        <v>74</v>
      </c>
      <c r="AU1170" s="149" t="s">
        <v>74</v>
      </c>
      <c r="AV1170" s="149" t="s">
        <v>74</v>
      </c>
      <c r="AW1170" s="149" t="s">
        <v>74</v>
      </c>
    </row>
    <row r="1171" spans="1:49" ht="36" customHeight="1" x14ac:dyDescent="0.25">
      <c r="A1171" s="150"/>
      <c r="B1171" s="150"/>
      <c r="C1171" s="150"/>
      <c r="D1171" s="150"/>
      <c r="E1171" s="150"/>
      <c r="F1171" s="150"/>
      <c r="G1171" s="150"/>
      <c r="H1171" s="150"/>
      <c r="I1171" s="150"/>
      <c r="J1171" s="150"/>
      <c r="K1171" s="171"/>
      <c r="L1171" s="171"/>
      <c r="M1171" s="114" t="s">
        <v>75</v>
      </c>
      <c r="N1171" s="114" t="s">
        <v>77</v>
      </c>
      <c r="O1171" s="114" t="s">
        <v>77</v>
      </c>
      <c r="P1171" s="10" t="s">
        <v>64</v>
      </c>
      <c r="Q1171" s="114" t="s">
        <v>77</v>
      </c>
      <c r="R1171" s="114" t="s">
        <v>77</v>
      </c>
      <c r="S1171" s="114" t="s">
        <v>77</v>
      </c>
      <c r="T1171" s="114" t="s">
        <v>77</v>
      </c>
      <c r="U1171" s="10" t="s">
        <v>64</v>
      </c>
      <c r="V1171" s="173"/>
      <c r="W1171" s="176"/>
      <c r="X1171" s="179"/>
      <c r="Y1171" s="179"/>
      <c r="Z1171" s="182"/>
      <c r="AA1171" s="182"/>
      <c r="AB1171" s="182"/>
      <c r="AC1171" s="182"/>
      <c r="AD1171" s="182"/>
      <c r="AE1171" s="182"/>
      <c r="AF1171" s="185"/>
      <c r="AG1171" s="185"/>
      <c r="AH1171" s="150"/>
      <c r="AI1171" s="150"/>
      <c r="AJ1171" s="150"/>
      <c r="AK1171" s="150"/>
      <c r="AL1171" s="150"/>
      <c r="AM1171" s="150"/>
      <c r="AN1171" s="150"/>
      <c r="AO1171" s="150"/>
      <c r="AP1171" s="150"/>
      <c r="AQ1171" s="150"/>
      <c r="AR1171" s="150"/>
      <c r="AS1171" s="150"/>
      <c r="AT1171" s="150"/>
      <c r="AU1171" s="150"/>
      <c r="AV1171" s="150"/>
      <c r="AW1171" s="150"/>
    </row>
    <row r="1172" spans="1:49" ht="36" customHeight="1" x14ac:dyDescent="0.25">
      <c r="A1172" s="150"/>
      <c r="B1172" s="150"/>
      <c r="C1172" s="150"/>
      <c r="D1172" s="150"/>
      <c r="E1172" s="150"/>
      <c r="F1172" s="150"/>
      <c r="G1172" s="150"/>
      <c r="H1172" s="150"/>
      <c r="I1172" s="150"/>
      <c r="J1172" s="150"/>
      <c r="K1172" s="171"/>
      <c r="L1172" s="171"/>
      <c r="M1172" s="114" t="s">
        <v>75</v>
      </c>
      <c r="N1172" s="114" t="s">
        <v>77</v>
      </c>
      <c r="O1172" s="114" t="s">
        <v>77</v>
      </c>
      <c r="P1172" s="10" t="s">
        <v>64</v>
      </c>
      <c r="Q1172" s="114" t="s">
        <v>77</v>
      </c>
      <c r="R1172" s="114" t="s">
        <v>77</v>
      </c>
      <c r="S1172" s="114" t="s">
        <v>77</v>
      </c>
      <c r="T1172" s="114" t="s">
        <v>77</v>
      </c>
      <c r="U1172" s="10" t="s">
        <v>64</v>
      </c>
      <c r="V1172" s="173"/>
      <c r="W1172" s="176"/>
      <c r="X1172" s="179"/>
      <c r="Y1172" s="179"/>
      <c r="Z1172" s="182"/>
      <c r="AA1172" s="182"/>
      <c r="AB1172" s="182"/>
      <c r="AC1172" s="182"/>
      <c r="AD1172" s="182"/>
      <c r="AE1172" s="182"/>
      <c r="AF1172" s="185"/>
      <c r="AG1172" s="185"/>
      <c r="AH1172" s="150"/>
      <c r="AI1172" s="150"/>
      <c r="AJ1172" s="150"/>
      <c r="AK1172" s="150"/>
      <c r="AL1172" s="150"/>
      <c r="AM1172" s="150"/>
      <c r="AN1172" s="150"/>
      <c r="AO1172" s="150"/>
      <c r="AP1172" s="150"/>
      <c r="AQ1172" s="150"/>
      <c r="AR1172" s="150"/>
      <c r="AS1172" s="150"/>
      <c r="AT1172" s="150"/>
      <c r="AU1172" s="150"/>
      <c r="AV1172" s="150"/>
      <c r="AW1172" s="150"/>
    </row>
    <row r="1173" spans="1:49" ht="36" customHeight="1" x14ac:dyDescent="0.25">
      <c r="A1173" s="151"/>
      <c r="B1173" s="151"/>
      <c r="C1173" s="151"/>
      <c r="D1173" s="151"/>
      <c r="E1173" s="151"/>
      <c r="F1173" s="151"/>
      <c r="G1173" s="151"/>
      <c r="H1173" s="151"/>
      <c r="I1173" s="151"/>
      <c r="J1173" s="151"/>
      <c r="K1173" s="171"/>
      <c r="L1173" s="171"/>
      <c r="M1173" s="114" t="s">
        <v>75</v>
      </c>
      <c r="N1173" s="114" t="s">
        <v>77</v>
      </c>
      <c r="O1173" s="114" t="s">
        <v>77</v>
      </c>
      <c r="P1173" s="10" t="s">
        <v>64</v>
      </c>
      <c r="Q1173" s="114" t="s">
        <v>77</v>
      </c>
      <c r="R1173" s="114" t="s">
        <v>77</v>
      </c>
      <c r="S1173" s="114" t="s">
        <v>77</v>
      </c>
      <c r="T1173" s="114" t="s">
        <v>77</v>
      </c>
      <c r="U1173" s="10" t="s">
        <v>64</v>
      </c>
      <c r="V1173" s="174"/>
      <c r="W1173" s="177"/>
      <c r="X1173" s="180"/>
      <c r="Y1173" s="180"/>
      <c r="Z1173" s="183"/>
      <c r="AA1173" s="183"/>
      <c r="AB1173" s="183"/>
      <c r="AC1173" s="183"/>
      <c r="AD1173" s="183"/>
      <c r="AE1173" s="183"/>
      <c r="AF1173" s="186"/>
      <c r="AG1173" s="186"/>
      <c r="AH1173" s="151"/>
      <c r="AI1173" s="151"/>
      <c r="AJ1173" s="151"/>
      <c r="AK1173" s="151"/>
      <c r="AL1173" s="151"/>
      <c r="AM1173" s="151"/>
      <c r="AN1173" s="151"/>
      <c r="AO1173" s="151"/>
      <c r="AP1173" s="151"/>
      <c r="AQ1173" s="151"/>
      <c r="AR1173" s="151"/>
      <c r="AS1173" s="151"/>
      <c r="AT1173" s="151"/>
      <c r="AU1173" s="151"/>
      <c r="AV1173" s="151"/>
      <c r="AW1173" s="151"/>
    </row>
    <row r="1174" spans="1:49" ht="36" customHeight="1" x14ac:dyDescent="0.25">
      <c r="A1174" s="149" t="s">
        <v>53</v>
      </c>
      <c r="B1174" s="149" t="s">
        <v>676</v>
      </c>
      <c r="C1174" s="149">
        <v>2016</v>
      </c>
      <c r="D1174" s="149" t="s">
        <v>1140</v>
      </c>
      <c r="E1174" s="149">
        <v>545</v>
      </c>
      <c r="F1174" s="149" t="s">
        <v>56</v>
      </c>
      <c r="G1174" s="149" t="s">
        <v>57</v>
      </c>
      <c r="H1174" s="149" t="s">
        <v>58</v>
      </c>
      <c r="I1174" s="149" t="s">
        <v>58</v>
      </c>
      <c r="J1174" s="149" t="s">
        <v>1245</v>
      </c>
      <c r="K1174" s="171" t="s">
        <v>93</v>
      </c>
      <c r="L1174" s="171" t="s">
        <v>93</v>
      </c>
      <c r="M1174" s="114" t="s">
        <v>75</v>
      </c>
      <c r="N1174" s="114" t="s">
        <v>77</v>
      </c>
      <c r="O1174" s="114" t="s">
        <v>77</v>
      </c>
      <c r="P1174" s="10" t="s">
        <v>1246</v>
      </c>
      <c r="Q1174" s="12">
        <v>88900.08</v>
      </c>
      <c r="R1174" s="114" t="s">
        <v>77</v>
      </c>
      <c r="S1174" s="114" t="s">
        <v>77</v>
      </c>
      <c r="T1174" s="114" t="s">
        <v>77</v>
      </c>
      <c r="U1174" s="10" t="s">
        <v>1246</v>
      </c>
      <c r="V1174" s="172" t="s">
        <v>1247</v>
      </c>
      <c r="W1174" s="175">
        <v>42664</v>
      </c>
      <c r="X1174" s="178">
        <v>76638</v>
      </c>
      <c r="Y1174" s="178">
        <v>88900.08</v>
      </c>
      <c r="Z1174" s="181" t="s">
        <v>67</v>
      </c>
      <c r="AA1174" s="181" t="s">
        <v>68</v>
      </c>
      <c r="AB1174" s="181" t="s">
        <v>69</v>
      </c>
      <c r="AC1174" s="181" t="s">
        <v>70</v>
      </c>
      <c r="AD1174" s="181" t="s">
        <v>1245</v>
      </c>
      <c r="AE1174" s="181" t="s">
        <v>71</v>
      </c>
      <c r="AF1174" s="184">
        <v>42664</v>
      </c>
      <c r="AG1174" s="184">
        <v>42689</v>
      </c>
      <c r="AH1174" s="149" t="s">
        <v>57</v>
      </c>
      <c r="AI1174" s="149" t="s">
        <v>72</v>
      </c>
      <c r="AJ1174" s="149" t="s">
        <v>73</v>
      </c>
      <c r="AK1174" s="149" t="s">
        <v>72</v>
      </c>
      <c r="AL1174" s="149" t="s">
        <v>72</v>
      </c>
      <c r="AM1174" s="149" t="s">
        <v>72</v>
      </c>
      <c r="AN1174" s="149" t="s">
        <v>72</v>
      </c>
      <c r="AO1174" s="149" t="s">
        <v>74</v>
      </c>
      <c r="AP1174" s="149" t="s">
        <v>74</v>
      </c>
      <c r="AQ1174" s="149" t="s">
        <v>74</v>
      </c>
      <c r="AR1174" s="149" t="s">
        <v>74</v>
      </c>
      <c r="AS1174" s="149" t="s">
        <v>74</v>
      </c>
      <c r="AT1174" s="149" t="s">
        <v>74</v>
      </c>
      <c r="AU1174" s="149" t="s">
        <v>74</v>
      </c>
      <c r="AV1174" s="149" t="s">
        <v>74</v>
      </c>
      <c r="AW1174" s="149" t="s">
        <v>74</v>
      </c>
    </row>
    <row r="1175" spans="1:49" ht="36" customHeight="1" x14ac:dyDescent="0.25">
      <c r="A1175" s="150"/>
      <c r="B1175" s="150"/>
      <c r="C1175" s="150"/>
      <c r="D1175" s="150"/>
      <c r="E1175" s="150"/>
      <c r="F1175" s="150"/>
      <c r="G1175" s="150"/>
      <c r="H1175" s="150"/>
      <c r="I1175" s="150"/>
      <c r="J1175" s="150"/>
      <c r="K1175" s="171"/>
      <c r="L1175" s="171"/>
      <c r="M1175" s="114" t="s">
        <v>75</v>
      </c>
      <c r="N1175" s="114" t="s">
        <v>77</v>
      </c>
      <c r="O1175" s="114" t="s">
        <v>77</v>
      </c>
      <c r="P1175" s="10" t="s">
        <v>1248</v>
      </c>
      <c r="Q1175" s="12">
        <v>95050.4</v>
      </c>
      <c r="R1175" s="114" t="s">
        <v>77</v>
      </c>
      <c r="S1175" s="114" t="s">
        <v>77</v>
      </c>
      <c r="T1175" s="114" t="s">
        <v>77</v>
      </c>
      <c r="U1175" s="10" t="s">
        <v>64</v>
      </c>
      <c r="V1175" s="173"/>
      <c r="W1175" s="176"/>
      <c r="X1175" s="179"/>
      <c r="Y1175" s="179"/>
      <c r="Z1175" s="182"/>
      <c r="AA1175" s="182"/>
      <c r="AB1175" s="182"/>
      <c r="AC1175" s="182"/>
      <c r="AD1175" s="182"/>
      <c r="AE1175" s="182"/>
      <c r="AF1175" s="185"/>
      <c r="AG1175" s="185"/>
      <c r="AH1175" s="150"/>
      <c r="AI1175" s="150"/>
      <c r="AJ1175" s="150"/>
      <c r="AK1175" s="150"/>
      <c r="AL1175" s="150"/>
      <c r="AM1175" s="150"/>
      <c r="AN1175" s="150"/>
      <c r="AO1175" s="150"/>
      <c r="AP1175" s="150"/>
      <c r="AQ1175" s="150"/>
      <c r="AR1175" s="150"/>
      <c r="AS1175" s="150"/>
      <c r="AT1175" s="150"/>
      <c r="AU1175" s="150"/>
      <c r="AV1175" s="150"/>
      <c r="AW1175" s="150"/>
    </row>
    <row r="1176" spans="1:49" ht="36" customHeight="1" x14ac:dyDescent="0.25">
      <c r="A1176" s="150"/>
      <c r="B1176" s="150"/>
      <c r="C1176" s="150"/>
      <c r="D1176" s="150"/>
      <c r="E1176" s="150"/>
      <c r="F1176" s="150"/>
      <c r="G1176" s="150"/>
      <c r="H1176" s="150"/>
      <c r="I1176" s="150"/>
      <c r="J1176" s="150"/>
      <c r="K1176" s="171"/>
      <c r="L1176" s="171"/>
      <c r="M1176" s="114" t="s">
        <v>75</v>
      </c>
      <c r="N1176" s="114" t="s">
        <v>77</v>
      </c>
      <c r="O1176" s="114" t="s">
        <v>77</v>
      </c>
      <c r="P1176" s="10" t="s">
        <v>1249</v>
      </c>
      <c r="Q1176" s="12">
        <v>100641.60000000001</v>
      </c>
      <c r="R1176" s="114" t="s">
        <v>77</v>
      </c>
      <c r="S1176" s="114" t="s">
        <v>77</v>
      </c>
      <c r="T1176" s="114" t="s">
        <v>77</v>
      </c>
      <c r="U1176" s="10" t="s">
        <v>64</v>
      </c>
      <c r="V1176" s="173"/>
      <c r="W1176" s="176"/>
      <c r="X1176" s="179"/>
      <c r="Y1176" s="179"/>
      <c r="Z1176" s="182"/>
      <c r="AA1176" s="182"/>
      <c r="AB1176" s="182"/>
      <c r="AC1176" s="182"/>
      <c r="AD1176" s="182"/>
      <c r="AE1176" s="182"/>
      <c r="AF1176" s="185"/>
      <c r="AG1176" s="185"/>
      <c r="AH1176" s="150"/>
      <c r="AI1176" s="150"/>
      <c r="AJ1176" s="150"/>
      <c r="AK1176" s="150"/>
      <c r="AL1176" s="150"/>
      <c r="AM1176" s="150"/>
      <c r="AN1176" s="150"/>
      <c r="AO1176" s="150"/>
      <c r="AP1176" s="150"/>
      <c r="AQ1176" s="150"/>
      <c r="AR1176" s="150"/>
      <c r="AS1176" s="150"/>
      <c r="AT1176" s="150"/>
      <c r="AU1176" s="150"/>
      <c r="AV1176" s="150"/>
      <c r="AW1176" s="150"/>
    </row>
    <row r="1177" spans="1:49" ht="36" customHeight="1" x14ac:dyDescent="0.25">
      <c r="A1177" s="151"/>
      <c r="B1177" s="151"/>
      <c r="C1177" s="151"/>
      <c r="D1177" s="151"/>
      <c r="E1177" s="151"/>
      <c r="F1177" s="151"/>
      <c r="G1177" s="151"/>
      <c r="H1177" s="151"/>
      <c r="I1177" s="151"/>
      <c r="J1177" s="151"/>
      <c r="K1177" s="171"/>
      <c r="L1177" s="171"/>
      <c r="M1177" s="114" t="s">
        <v>75</v>
      </c>
      <c r="N1177" s="114" t="s">
        <v>77</v>
      </c>
      <c r="O1177" s="114" t="s">
        <v>77</v>
      </c>
      <c r="P1177" s="10" t="s">
        <v>64</v>
      </c>
      <c r="Q1177" s="114" t="s">
        <v>77</v>
      </c>
      <c r="R1177" s="114" t="s">
        <v>77</v>
      </c>
      <c r="S1177" s="114" t="s">
        <v>77</v>
      </c>
      <c r="T1177" s="114" t="s">
        <v>77</v>
      </c>
      <c r="U1177" s="10" t="s">
        <v>64</v>
      </c>
      <c r="V1177" s="174"/>
      <c r="W1177" s="177"/>
      <c r="X1177" s="180"/>
      <c r="Y1177" s="180"/>
      <c r="Z1177" s="183"/>
      <c r="AA1177" s="183"/>
      <c r="AB1177" s="183"/>
      <c r="AC1177" s="183"/>
      <c r="AD1177" s="183"/>
      <c r="AE1177" s="183"/>
      <c r="AF1177" s="186"/>
      <c r="AG1177" s="186"/>
      <c r="AH1177" s="151"/>
      <c r="AI1177" s="151"/>
      <c r="AJ1177" s="151"/>
      <c r="AK1177" s="151"/>
      <c r="AL1177" s="151"/>
      <c r="AM1177" s="151"/>
      <c r="AN1177" s="151"/>
      <c r="AO1177" s="151"/>
      <c r="AP1177" s="151"/>
      <c r="AQ1177" s="151"/>
      <c r="AR1177" s="151"/>
      <c r="AS1177" s="151"/>
      <c r="AT1177" s="151"/>
      <c r="AU1177" s="151"/>
      <c r="AV1177" s="151"/>
      <c r="AW1177" s="151"/>
    </row>
    <row r="1178" spans="1:49" ht="36" customHeight="1" x14ac:dyDescent="0.25">
      <c r="A1178" s="149" t="s">
        <v>53</v>
      </c>
      <c r="B1178" s="149" t="s">
        <v>676</v>
      </c>
      <c r="C1178" s="149">
        <v>2016</v>
      </c>
      <c r="D1178" s="149" t="s">
        <v>1140</v>
      </c>
      <c r="E1178" s="149">
        <v>542</v>
      </c>
      <c r="F1178" s="149" t="s">
        <v>56</v>
      </c>
      <c r="G1178" s="149" t="s">
        <v>57</v>
      </c>
      <c r="H1178" s="149" t="s">
        <v>58</v>
      </c>
      <c r="I1178" s="149" t="s">
        <v>58</v>
      </c>
      <c r="J1178" s="149" t="s">
        <v>582</v>
      </c>
      <c r="K1178" s="171" t="s">
        <v>1250</v>
      </c>
      <c r="L1178" s="171" t="s">
        <v>1250</v>
      </c>
      <c r="M1178" s="114" t="s">
        <v>75</v>
      </c>
      <c r="N1178" s="114" t="s">
        <v>77</v>
      </c>
      <c r="O1178" s="114" t="s">
        <v>77</v>
      </c>
      <c r="P1178" s="10" t="s">
        <v>1251</v>
      </c>
      <c r="Q1178" s="12">
        <v>357687.8</v>
      </c>
      <c r="R1178" s="114" t="s">
        <v>77</v>
      </c>
      <c r="S1178" s="114" t="s">
        <v>77</v>
      </c>
      <c r="T1178" s="114" t="s">
        <v>77</v>
      </c>
      <c r="U1178" s="10" t="s">
        <v>1251</v>
      </c>
      <c r="V1178" s="172" t="s">
        <v>1252</v>
      </c>
      <c r="W1178" s="175">
        <v>42664</v>
      </c>
      <c r="X1178" s="178">
        <v>308351.55</v>
      </c>
      <c r="Y1178" s="178">
        <v>357687.8</v>
      </c>
      <c r="Z1178" s="181" t="s">
        <v>67</v>
      </c>
      <c r="AA1178" s="181" t="s">
        <v>68</v>
      </c>
      <c r="AB1178" s="181" t="s">
        <v>69</v>
      </c>
      <c r="AC1178" s="181" t="s">
        <v>70</v>
      </c>
      <c r="AD1178" s="181" t="s">
        <v>582</v>
      </c>
      <c r="AE1178" s="181" t="s">
        <v>71</v>
      </c>
      <c r="AF1178" s="184">
        <v>42664</v>
      </c>
      <c r="AG1178" s="184">
        <v>42684</v>
      </c>
      <c r="AH1178" s="149" t="s">
        <v>57</v>
      </c>
      <c r="AI1178" s="149" t="s">
        <v>72</v>
      </c>
      <c r="AJ1178" s="149" t="s">
        <v>73</v>
      </c>
      <c r="AK1178" s="149" t="s">
        <v>72</v>
      </c>
      <c r="AL1178" s="149" t="s">
        <v>72</v>
      </c>
      <c r="AM1178" s="149" t="s">
        <v>72</v>
      </c>
      <c r="AN1178" s="149" t="s">
        <v>72</v>
      </c>
      <c r="AO1178" s="149" t="s">
        <v>74</v>
      </c>
      <c r="AP1178" s="149" t="s">
        <v>74</v>
      </c>
      <c r="AQ1178" s="149" t="s">
        <v>74</v>
      </c>
      <c r="AR1178" s="149" t="s">
        <v>74</v>
      </c>
      <c r="AS1178" s="149" t="s">
        <v>74</v>
      </c>
      <c r="AT1178" s="149" t="s">
        <v>74</v>
      </c>
      <c r="AU1178" s="149" t="s">
        <v>74</v>
      </c>
      <c r="AV1178" s="149" t="s">
        <v>74</v>
      </c>
      <c r="AW1178" s="149" t="s">
        <v>74</v>
      </c>
    </row>
    <row r="1179" spans="1:49" ht="36" customHeight="1" x14ac:dyDescent="0.25">
      <c r="A1179" s="150"/>
      <c r="B1179" s="150"/>
      <c r="C1179" s="150"/>
      <c r="D1179" s="150"/>
      <c r="E1179" s="150"/>
      <c r="F1179" s="150"/>
      <c r="G1179" s="150"/>
      <c r="H1179" s="150"/>
      <c r="I1179" s="150"/>
      <c r="J1179" s="150"/>
      <c r="K1179" s="171"/>
      <c r="L1179" s="171"/>
      <c r="M1179" s="114" t="s">
        <v>75</v>
      </c>
      <c r="N1179" s="114" t="s">
        <v>77</v>
      </c>
      <c r="O1179" s="114" t="s">
        <v>77</v>
      </c>
      <c r="P1179" s="10" t="s">
        <v>583</v>
      </c>
      <c r="Q1179" s="12">
        <v>386304.49</v>
      </c>
      <c r="R1179" s="114" t="s">
        <v>77</v>
      </c>
      <c r="S1179" s="114" t="s">
        <v>77</v>
      </c>
      <c r="T1179" s="114" t="s">
        <v>77</v>
      </c>
      <c r="U1179" s="10" t="s">
        <v>64</v>
      </c>
      <c r="V1179" s="173"/>
      <c r="W1179" s="176"/>
      <c r="X1179" s="179"/>
      <c r="Y1179" s="179"/>
      <c r="Z1179" s="182"/>
      <c r="AA1179" s="182"/>
      <c r="AB1179" s="182"/>
      <c r="AC1179" s="182"/>
      <c r="AD1179" s="182"/>
      <c r="AE1179" s="182"/>
      <c r="AF1179" s="185"/>
      <c r="AG1179" s="185"/>
      <c r="AH1179" s="150"/>
      <c r="AI1179" s="150"/>
      <c r="AJ1179" s="150"/>
      <c r="AK1179" s="150"/>
      <c r="AL1179" s="150"/>
      <c r="AM1179" s="150"/>
      <c r="AN1179" s="150"/>
      <c r="AO1179" s="150"/>
      <c r="AP1179" s="150"/>
      <c r="AQ1179" s="150"/>
      <c r="AR1179" s="150"/>
      <c r="AS1179" s="150"/>
      <c r="AT1179" s="150"/>
      <c r="AU1179" s="150"/>
      <c r="AV1179" s="150"/>
      <c r="AW1179" s="150"/>
    </row>
    <row r="1180" spans="1:49" ht="36" customHeight="1" x14ac:dyDescent="0.25">
      <c r="A1180" s="150"/>
      <c r="B1180" s="150"/>
      <c r="C1180" s="150"/>
      <c r="D1180" s="150"/>
      <c r="E1180" s="150"/>
      <c r="F1180" s="150"/>
      <c r="G1180" s="150"/>
      <c r="H1180" s="150"/>
      <c r="I1180" s="150"/>
      <c r="J1180" s="150"/>
      <c r="K1180" s="171"/>
      <c r="L1180" s="171"/>
      <c r="M1180" s="114" t="s">
        <v>75</v>
      </c>
      <c r="N1180" s="114" t="s">
        <v>77</v>
      </c>
      <c r="O1180" s="114" t="s">
        <v>77</v>
      </c>
      <c r="P1180" s="10" t="s">
        <v>79</v>
      </c>
      <c r="Q1180" s="12">
        <v>375575.16</v>
      </c>
      <c r="R1180" s="114" t="s">
        <v>77</v>
      </c>
      <c r="S1180" s="114" t="s">
        <v>77</v>
      </c>
      <c r="T1180" s="114" t="s">
        <v>77</v>
      </c>
      <c r="U1180" s="10" t="s">
        <v>64</v>
      </c>
      <c r="V1180" s="173"/>
      <c r="W1180" s="176"/>
      <c r="X1180" s="179"/>
      <c r="Y1180" s="179"/>
      <c r="Z1180" s="182"/>
      <c r="AA1180" s="182"/>
      <c r="AB1180" s="182"/>
      <c r="AC1180" s="182"/>
      <c r="AD1180" s="182"/>
      <c r="AE1180" s="182"/>
      <c r="AF1180" s="185"/>
      <c r="AG1180" s="185"/>
      <c r="AH1180" s="150"/>
      <c r="AI1180" s="150"/>
      <c r="AJ1180" s="150"/>
      <c r="AK1180" s="150"/>
      <c r="AL1180" s="150"/>
      <c r="AM1180" s="150"/>
      <c r="AN1180" s="150"/>
      <c r="AO1180" s="150"/>
      <c r="AP1180" s="150"/>
      <c r="AQ1180" s="150"/>
      <c r="AR1180" s="150"/>
      <c r="AS1180" s="150"/>
      <c r="AT1180" s="150"/>
      <c r="AU1180" s="150"/>
      <c r="AV1180" s="150"/>
      <c r="AW1180" s="150"/>
    </row>
    <row r="1181" spans="1:49" ht="36" customHeight="1" x14ac:dyDescent="0.25">
      <c r="A1181" s="151"/>
      <c r="B1181" s="151"/>
      <c r="C1181" s="151"/>
      <c r="D1181" s="151"/>
      <c r="E1181" s="151"/>
      <c r="F1181" s="151"/>
      <c r="G1181" s="151"/>
      <c r="H1181" s="151"/>
      <c r="I1181" s="151"/>
      <c r="J1181" s="151"/>
      <c r="K1181" s="171"/>
      <c r="L1181" s="171"/>
      <c r="M1181" s="114" t="s">
        <v>75</v>
      </c>
      <c r="N1181" s="114" t="s">
        <v>77</v>
      </c>
      <c r="O1181" s="114" t="s">
        <v>77</v>
      </c>
      <c r="P1181" s="10" t="s">
        <v>64</v>
      </c>
      <c r="Q1181" s="114" t="s">
        <v>77</v>
      </c>
      <c r="R1181" s="114" t="s">
        <v>77</v>
      </c>
      <c r="S1181" s="114" t="s">
        <v>77</v>
      </c>
      <c r="T1181" s="114" t="s">
        <v>77</v>
      </c>
      <c r="U1181" s="10" t="s">
        <v>64</v>
      </c>
      <c r="V1181" s="174"/>
      <c r="W1181" s="177"/>
      <c r="X1181" s="180"/>
      <c r="Y1181" s="180"/>
      <c r="Z1181" s="183"/>
      <c r="AA1181" s="183"/>
      <c r="AB1181" s="183"/>
      <c r="AC1181" s="183"/>
      <c r="AD1181" s="183"/>
      <c r="AE1181" s="183"/>
      <c r="AF1181" s="186"/>
      <c r="AG1181" s="186"/>
      <c r="AH1181" s="151"/>
      <c r="AI1181" s="151"/>
      <c r="AJ1181" s="151"/>
      <c r="AK1181" s="151"/>
      <c r="AL1181" s="151"/>
      <c r="AM1181" s="151"/>
      <c r="AN1181" s="151"/>
      <c r="AO1181" s="151"/>
      <c r="AP1181" s="151"/>
      <c r="AQ1181" s="151"/>
      <c r="AR1181" s="151"/>
      <c r="AS1181" s="151"/>
      <c r="AT1181" s="151"/>
      <c r="AU1181" s="151"/>
      <c r="AV1181" s="151"/>
      <c r="AW1181" s="151"/>
    </row>
    <row r="1182" spans="1:49" ht="36" customHeight="1" x14ac:dyDescent="0.25">
      <c r="A1182" s="149" t="s">
        <v>53</v>
      </c>
      <c r="B1182" s="149" t="s">
        <v>676</v>
      </c>
      <c r="C1182" s="149">
        <v>2016</v>
      </c>
      <c r="D1182" s="149" t="s">
        <v>1140</v>
      </c>
      <c r="E1182" s="149">
        <v>546</v>
      </c>
      <c r="F1182" s="149" t="s">
        <v>56</v>
      </c>
      <c r="G1182" s="149" t="s">
        <v>57</v>
      </c>
      <c r="H1182" s="149" t="s">
        <v>58</v>
      </c>
      <c r="I1182" s="149" t="s">
        <v>58</v>
      </c>
      <c r="J1182" s="149" t="s">
        <v>1245</v>
      </c>
      <c r="K1182" s="171" t="s">
        <v>93</v>
      </c>
      <c r="L1182" s="171" t="s">
        <v>93</v>
      </c>
      <c r="M1182" s="114" t="s">
        <v>75</v>
      </c>
      <c r="N1182" s="114" t="s">
        <v>77</v>
      </c>
      <c r="O1182" s="114" t="s">
        <v>77</v>
      </c>
      <c r="P1182" s="10" t="s">
        <v>1246</v>
      </c>
      <c r="Q1182" s="12">
        <v>113883</v>
      </c>
      <c r="R1182" s="114" t="s">
        <v>77</v>
      </c>
      <c r="S1182" s="114" t="s">
        <v>77</v>
      </c>
      <c r="T1182" s="114" t="s">
        <v>77</v>
      </c>
      <c r="U1182" s="10" t="s">
        <v>1246</v>
      </c>
      <c r="V1182" s="172" t="s">
        <v>1253</v>
      </c>
      <c r="W1182" s="175">
        <v>42668</v>
      </c>
      <c r="X1182" s="178">
        <v>98175</v>
      </c>
      <c r="Y1182" s="178">
        <v>113883</v>
      </c>
      <c r="Z1182" s="181" t="s">
        <v>67</v>
      </c>
      <c r="AA1182" s="181" t="s">
        <v>68</v>
      </c>
      <c r="AB1182" s="181" t="s">
        <v>69</v>
      </c>
      <c r="AC1182" s="181" t="s">
        <v>70</v>
      </c>
      <c r="AD1182" s="181" t="s">
        <v>1245</v>
      </c>
      <c r="AE1182" s="181" t="s">
        <v>71</v>
      </c>
      <c r="AF1182" s="184">
        <v>42668</v>
      </c>
      <c r="AG1182" s="184">
        <v>42695</v>
      </c>
      <c r="AH1182" s="149" t="s">
        <v>57</v>
      </c>
      <c r="AI1182" s="149" t="s">
        <v>72</v>
      </c>
      <c r="AJ1182" s="149" t="s">
        <v>73</v>
      </c>
      <c r="AK1182" s="149" t="s">
        <v>72</v>
      </c>
      <c r="AL1182" s="149" t="s">
        <v>72</v>
      </c>
      <c r="AM1182" s="149" t="s">
        <v>72</v>
      </c>
      <c r="AN1182" s="149" t="s">
        <v>72</v>
      </c>
      <c r="AO1182" s="149" t="s">
        <v>74</v>
      </c>
      <c r="AP1182" s="149" t="s">
        <v>74</v>
      </c>
      <c r="AQ1182" s="149" t="s">
        <v>74</v>
      </c>
      <c r="AR1182" s="149" t="s">
        <v>74</v>
      </c>
      <c r="AS1182" s="149" t="s">
        <v>74</v>
      </c>
      <c r="AT1182" s="149" t="s">
        <v>74</v>
      </c>
      <c r="AU1182" s="149" t="s">
        <v>74</v>
      </c>
      <c r="AV1182" s="149" t="s">
        <v>74</v>
      </c>
      <c r="AW1182" s="149" t="s">
        <v>74</v>
      </c>
    </row>
    <row r="1183" spans="1:49" ht="36" customHeight="1" x14ac:dyDescent="0.25">
      <c r="A1183" s="150"/>
      <c r="B1183" s="150"/>
      <c r="C1183" s="150"/>
      <c r="D1183" s="150"/>
      <c r="E1183" s="150"/>
      <c r="F1183" s="150"/>
      <c r="G1183" s="150"/>
      <c r="H1183" s="150"/>
      <c r="I1183" s="150"/>
      <c r="J1183" s="150"/>
      <c r="K1183" s="171"/>
      <c r="L1183" s="171"/>
      <c r="M1183" s="114" t="s">
        <v>75</v>
      </c>
      <c r="N1183" s="114" t="s">
        <v>77</v>
      </c>
      <c r="O1183" s="114" t="s">
        <v>77</v>
      </c>
      <c r="P1183" s="10" t="s">
        <v>1248</v>
      </c>
      <c r="Q1183" s="12">
        <v>128145.2</v>
      </c>
      <c r="R1183" s="114" t="s">
        <v>77</v>
      </c>
      <c r="S1183" s="114" t="s">
        <v>77</v>
      </c>
      <c r="T1183" s="114" t="s">
        <v>77</v>
      </c>
      <c r="U1183" s="10" t="s">
        <v>64</v>
      </c>
      <c r="V1183" s="173"/>
      <c r="W1183" s="176"/>
      <c r="X1183" s="179"/>
      <c r="Y1183" s="179"/>
      <c r="Z1183" s="182"/>
      <c r="AA1183" s="182"/>
      <c r="AB1183" s="182"/>
      <c r="AC1183" s="182"/>
      <c r="AD1183" s="182"/>
      <c r="AE1183" s="182"/>
      <c r="AF1183" s="185"/>
      <c r="AG1183" s="185"/>
      <c r="AH1183" s="150"/>
      <c r="AI1183" s="150"/>
      <c r="AJ1183" s="150"/>
      <c r="AK1183" s="150"/>
      <c r="AL1183" s="150"/>
      <c r="AM1183" s="150"/>
      <c r="AN1183" s="150"/>
      <c r="AO1183" s="150"/>
      <c r="AP1183" s="150"/>
      <c r="AQ1183" s="150"/>
      <c r="AR1183" s="150"/>
      <c r="AS1183" s="150"/>
      <c r="AT1183" s="150"/>
      <c r="AU1183" s="150"/>
      <c r="AV1183" s="150"/>
      <c r="AW1183" s="150"/>
    </row>
    <row r="1184" spans="1:49" ht="36" customHeight="1" x14ac:dyDescent="0.25">
      <c r="A1184" s="150"/>
      <c r="B1184" s="150"/>
      <c r="C1184" s="150"/>
      <c r="D1184" s="150"/>
      <c r="E1184" s="150"/>
      <c r="F1184" s="150"/>
      <c r="G1184" s="150"/>
      <c r="H1184" s="150"/>
      <c r="I1184" s="150"/>
      <c r="J1184" s="150"/>
      <c r="K1184" s="171"/>
      <c r="L1184" s="171"/>
      <c r="M1184" s="114" t="s">
        <v>75</v>
      </c>
      <c r="N1184" s="114" t="s">
        <v>77</v>
      </c>
      <c r="O1184" s="114" t="s">
        <v>77</v>
      </c>
      <c r="P1184" s="10" t="s">
        <v>1249</v>
      </c>
      <c r="Q1184" s="12">
        <v>109736</v>
      </c>
      <c r="R1184" s="114" t="s">
        <v>77</v>
      </c>
      <c r="S1184" s="114" t="s">
        <v>77</v>
      </c>
      <c r="T1184" s="114" t="s">
        <v>77</v>
      </c>
      <c r="U1184" s="10" t="s">
        <v>64</v>
      </c>
      <c r="V1184" s="173"/>
      <c r="W1184" s="176"/>
      <c r="X1184" s="179"/>
      <c r="Y1184" s="179"/>
      <c r="Z1184" s="182"/>
      <c r="AA1184" s="182"/>
      <c r="AB1184" s="182"/>
      <c r="AC1184" s="182"/>
      <c r="AD1184" s="182"/>
      <c r="AE1184" s="182"/>
      <c r="AF1184" s="185"/>
      <c r="AG1184" s="185"/>
      <c r="AH1184" s="150"/>
      <c r="AI1184" s="150"/>
      <c r="AJ1184" s="150"/>
      <c r="AK1184" s="150"/>
      <c r="AL1184" s="150"/>
      <c r="AM1184" s="150"/>
      <c r="AN1184" s="150"/>
      <c r="AO1184" s="150"/>
      <c r="AP1184" s="150"/>
      <c r="AQ1184" s="150"/>
      <c r="AR1184" s="150"/>
      <c r="AS1184" s="150"/>
      <c r="AT1184" s="150"/>
      <c r="AU1184" s="150"/>
      <c r="AV1184" s="150"/>
      <c r="AW1184" s="150"/>
    </row>
    <row r="1185" spans="1:49" ht="36" customHeight="1" x14ac:dyDescent="0.25">
      <c r="A1185" s="151"/>
      <c r="B1185" s="151"/>
      <c r="C1185" s="151"/>
      <c r="D1185" s="151"/>
      <c r="E1185" s="151"/>
      <c r="F1185" s="151"/>
      <c r="G1185" s="151"/>
      <c r="H1185" s="151"/>
      <c r="I1185" s="151"/>
      <c r="J1185" s="151"/>
      <c r="K1185" s="171"/>
      <c r="L1185" s="171"/>
      <c r="M1185" s="114" t="s">
        <v>75</v>
      </c>
      <c r="N1185" s="114" t="s">
        <v>77</v>
      </c>
      <c r="O1185" s="114" t="s">
        <v>77</v>
      </c>
      <c r="P1185" s="10" t="s">
        <v>64</v>
      </c>
      <c r="Q1185" s="114" t="s">
        <v>77</v>
      </c>
      <c r="R1185" s="114" t="s">
        <v>77</v>
      </c>
      <c r="S1185" s="114" t="s">
        <v>77</v>
      </c>
      <c r="T1185" s="114" t="s">
        <v>77</v>
      </c>
      <c r="U1185" s="10" t="s">
        <v>64</v>
      </c>
      <c r="V1185" s="174"/>
      <c r="W1185" s="177"/>
      <c r="X1185" s="180"/>
      <c r="Y1185" s="180"/>
      <c r="Z1185" s="183"/>
      <c r="AA1185" s="183"/>
      <c r="AB1185" s="183"/>
      <c r="AC1185" s="183"/>
      <c r="AD1185" s="183"/>
      <c r="AE1185" s="183"/>
      <c r="AF1185" s="186"/>
      <c r="AG1185" s="186"/>
      <c r="AH1185" s="151"/>
      <c r="AI1185" s="151"/>
      <c r="AJ1185" s="151"/>
      <c r="AK1185" s="151"/>
      <c r="AL1185" s="151"/>
      <c r="AM1185" s="151"/>
      <c r="AN1185" s="151"/>
      <c r="AO1185" s="151"/>
      <c r="AP1185" s="151"/>
      <c r="AQ1185" s="151"/>
      <c r="AR1185" s="151"/>
      <c r="AS1185" s="151"/>
      <c r="AT1185" s="151"/>
      <c r="AU1185" s="151"/>
      <c r="AV1185" s="151"/>
      <c r="AW1185" s="151"/>
    </row>
    <row r="1186" spans="1:49" ht="36" customHeight="1" x14ac:dyDescent="0.25">
      <c r="A1186" s="149" t="s">
        <v>53</v>
      </c>
      <c r="B1186" s="149" t="s">
        <v>676</v>
      </c>
      <c r="C1186" s="149">
        <v>2016</v>
      </c>
      <c r="D1186" s="149" t="s">
        <v>1140</v>
      </c>
      <c r="E1186" s="149">
        <v>528</v>
      </c>
      <c r="F1186" s="149" t="s">
        <v>56</v>
      </c>
      <c r="G1186" s="149" t="s">
        <v>57</v>
      </c>
      <c r="H1186" s="149" t="s">
        <v>58</v>
      </c>
      <c r="I1186" s="149" t="s">
        <v>58</v>
      </c>
      <c r="J1186" s="149" t="s">
        <v>172</v>
      </c>
      <c r="K1186" s="171" t="s">
        <v>93</v>
      </c>
      <c r="L1186" s="171" t="s">
        <v>93</v>
      </c>
      <c r="M1186" s="114" t="s">
        <v>75</v>
      </c>
      <c r="N1186" s="114" t="s">
        <v>77</v>
      </c>
      <c r="O1186" s="114" t="s">
        <v>77</v>
      </c>
      <c r="P1186" s="10" t="s">
        <v>205</v>
      </c>
      <c r="Q1186" s="12">
        <v>53652.32</v>
      </c>
      <c r="R1186" s="114" t="s">
        <v>77</v>
      </c>
      <c r="S1186" s="114" t="s">
        <v>77</v>
      </c>
      <c r="T1186" s="114" t="s">
        <v>77</v>
      </c>
      <c r="U1186" s="10" t="s">
        <v>205</v>
      </c>
      <c r="V1186" s="172" t="s">
        <v>1254</v>
      </c>
      <c r="W1186" s="175">
        <v>42671</v>
      </c>
      <c r="X1186" s="178">
        <v>46252</v>
      </c>
      <c r="Y1186" s="178">
        <v>53652.32</v>
      </c>
      <c r="Z1186" s="181" t="s">
        <v>67</v>
      </c>
      <c r="AA1186" s="181" t="s">
        <v>68</v>
      </c>
      <c r="AB1186" s="181" t="s">
        <v>69</v>
      </c>
      <c r="AC1186" s="181" t="s">
        <v>70</v>
      </c>
      <c r="AD1186" s="181" t="s">
        <v>172</v>
      </c>
      <c r="AE1186" s="181" t="s">
        <v>71</v>
      </c>
      <c r="AF1186" s="184">
        <v>42671</v>
      </c>
      <c r="AG1186" s="184">
        <v>42674</v>
      </c>
      <c r="AH1186" s="149" t="s">
        <v>57</v>
      </c>
      <c r="AI1186" s="149" t="s">
        <v>72</v>
      </c>
      <c r="AJ1186" s="149" t="s">
        <v>73</v>
      </c>
      <c r="AK1186" s="149" t="s">
        <v>72</v>
      </c>
      <c r="AL1186" s="149" t="s">
        <v>72</v>
      </c>
      <c r="AM1186" s="149" t="s">
        <v>72</v>
      </c>
      <c r="AN1186" s="149" t="s">
        <v>72</v>
      </c>
      <c r="AO1186" s="149" t="s">
        <v>74</v>
      </c>
      <c r="AP1186" s="149" t="s">
        <v>74</v>
      </c>
      <c r="AQ1186" s="149" t="s">
        <v>74</v>
      </c>
      <c r="AR1186" s="149" t="s">
        <v>74</v>
      </c>
      <c r="AS1186" s="149" t="s">
        <v>74</v>
      </c>
      <c r="AT1186" s="149" t="s">
        <v>74</v>
      </c>
      <c r="AU1186" s="149" t="s">
        <v>74</v>
      </c>
      <c r="AV1186" s="149" t="s">
        <v>74</v>
      </c>
      <c r="AW1186" s="149" t="s">
        <v>74</v>
      </c>
    </row>
    <row r="1187" spans="1:49" ht="36" customHeight="1" x14ac:dyDescent="0.25">
      <c r="A1187" s="150"/>
      <c r="B1187" s="150"/>
      <c r="C1187" s="150"/>
      <c r="D1187" s="150"/>
      <c r="E1187" s="150"/>
      <c r="F1187" s="150"/>
      <c r="G1187" s="150"/>
      <c r="H1187" s="150"/>
      <c r="I1187" s="150"/>
      <c r="J1187" s="150"/>
      <c r="K1187" s="171"/>
      <c r="L1187" s="171"/>
      <c r="M1187" s="114" t="s">
        <v>75</v>
      </c>
      <c r="N1187" s="114" t="s">
        <v>77</v>
      </c>
      <c r="O1187" s="114" t="s">
        <v>77</v>
      </c>
      <c r="P1187" s="10" t="s">
        <v>175</v>
      </c>
      <c r="Q1187" s="12">
        <v>55738</v>
      </c>
      <c r="R1187" s="114" t="s">
        <v>77</v>
      </c>
      <c r="S1187" s="114" t="s">
        <v>77</v>
      </c>
      <c r="T1187" s="114" t="s">
        <v>77</v>
      </c>
      <c r="U1187" s="10" t="s">
        <v>64</v>
      </c>
      <c r="V1187" s="173"/>
      <c r="W1187" s="176"/>
      <c r="X1187" s="179"/>
      <c r="Y1187" s="179"/>
      <c r="Z1187" s="182"/>
      <c r="AA1187" s="182"/>
      <c r="AB1187" s="182"/>
      <c r="AC1187" s="182"/>
      <c r="AD1187" s="182"/>
      <c r="AE1187" s="182"/>
      <c r="AF1187" s="185"/>
      <c r="AG1187" s="185"/>
      <c r="AH1187" s="150"/>
      <c r="AI1187" s="150"/>
      <c r="AJ1187" s="150"/>
      <c r="AK1187" s="150"/>
      <c r="AL1187" s="150"/>
      <c r="AM1187" s="150"/>
      <c r="AN1187" s="150"/>
      <c r="AO1187" s="150"/>
      <c r="AP1187" s="150"/>
      <c r="AQ1187" s="150"/>
      <c r="AR1187" s="150"/>
      <c r="AS1187" s="150"/>
      <c r="AT1187" s="150"/>
      <c r="AU1187" s="150"/>
      <c r="AV1187" s="150"/>
      <c r="AW1187" s="150"/>
    </row>
    <row r="1188" spans="1:49" ht="36" customHeight="1" x14ac:dyDescent="0.25">
      <c r="A1188" s="150"/>
      <c r="B1188" s="150"/>
      <c r="C1188" s="150"/>
      <c r="D1188" s="150"/>
      <c r="E1188" s="150"/>
      <c r="F1188" s="150"/>
      <c r="G1188" s="150"/>
      <c r="H1188" s="150"/>
      <c r="I1188" s="150"/>
      <c r="J1188" s="150"/>
      <c r="K1188" s="171"/>
      <c r="L1188" s="171"/>
      <c r="M1188" s="114" t="s">
        <v>279</v>
      </c>
      <c r="N1188" s="114" t="s">
        <v>280</v>
      </c>
      <c r="O1188" s="114" t="s">
        <v>281</v>
      </c>
      <c r="P1188" s="10" t="s">
        <v>64</v>
      </c>
      <c r="Q1188" s="12">
        <v>57895.6</v>
      </c>
      <c r="R1188" s="114" t="s">
        <v>77</v>
      </c>
      <c r="S1188" s="114" t="s">
        <v>77</v>
      </c>
      <c r="T1188" s="114" t="s">
        <v>77</v>
      </c>
      <c r="U1188" s="10" t="s">
        <v>64</v>
      </c>
      <c r="V1188" s="173"/>
      <c r="W1188" s="176"/>
      <c r="X1188" s="179"/>
      <c r="Y1188" s="179"/>
      <c r="Z1188" s="182"/>
      <c r="AA1188" s="182"/>
      <c r="AB1188" s="182"/>
      <c r="AC1188" s="182"/>
      <c r="AD1188" s="182"/>
      <c r="AE1188" s="182"/>
      <c r="AF1188" s="185"/>
      <c r="AG1188" s="185"/>
      <c r="AH1188" s="150"/>
      <c r="AI1188" s="150"/>
      <c r="AJ1188" s="150"/>
      <c r="AK1188" s="150"/>
      <c r="AL1188" s="150"/>
      <c r="AM1188" s="150"/>
      <c r="AN1188" s="150"/>
      <c r="AO1188" s="150"/>
      <c r="AP1188" s="150"/>
      <c r="AQ1188" s="150"/>
      <c r="AR1188" s="150"/>
      <c r="AS1188" s="150"/>
      <c r="AT1188" s="150"/>
      <c r="AU1188" s="150"/>
      <c r="AV1188" s="150"/>
      <c r="AW1188" s="150"/>
    </row>
    <row r="1189" spans="1:49" ht="36" customHeight="1" x14ac:dyDescent="0.25">
      <c r="A1189" s="151"/>
      <c r="B1189" s="151"/>
      <c r="C1189" s="151"/>
      <c r="D1189" s="151"/>
      <c r="E1189" s="151"/>
      <c r="F1189" s="151"/>
      <c r="G1189" s="151"/>
      <c r="H1189" s="151"/>
      <c r="I1189" s="151"/>
      <c r="J1189" s="151"/>
      <c r="K1189" s="171"/>
      <c r="L1189" s="171"/>
      <c r="M1189" s="114" t="s">
        <v>75</v>
      </c>
      <c r="N1189" s="114" t="s">
        <v>77</v>
      </c>
      <c r="O1189" s="114" t="s">
        <v>77</v>
      </c>
      <c r="P1189" s="10" t="s">
        <v>64</v>
      </c>
      <c r="Q1189" s="114" t="s">
        <v>77</v>
      </c>
      <c r="R1189" s="114" t="s">
        <v>77</v>
      </c>
      <c r="S1189" s="114" t="s">
        <v>77</v>
      </c>
      <c r="T1189" s="114" t="s">
        <v>77</v>
      </c>
      <c r="U1189" s="10" t="s">
        <v>64</v>
      </c>
      <c r="V1189" s="174"/>
      <c r="W1189" s="177"/>
      <c r="X1189" s="180"/>
      <c r="Y1189" s="180"/>
      <c r="Z1189" s="183"/>
      <c r="AA1189" s="183"/>
      <c r="AB1189" s="183"/>
      <c r="AC1189" s="183"/>
      <c r="AD1189" s="183"/>
      <c r="AE1189" s="183"/>
      <c r="AF1189" s="186"/>
      <c r="AG1189" s="186"/>
      <c r="AH1189" s="151"/>
      <c r="AI1189" s="151"/>
      <c r="AJ1189" s="151"/>
      <c r="AK1189" s="151"/>
      <c r="AL1189" s="151"/>
      <c r="AM1189" s="151"/>
      <c r="AN1189" s="151"/>
      <c r="AO1189" s="151"/>
      <c r="AP1189" s="151"/>
      <c r="AQ1189" s="151"/>
      <c r="AR1189" s="151"/>
      <c r="AS1189" s="151"/>
      <c r="AT1189" s="151"/>
      <c r="AU1189" s="151"/>
      <c r="AV1189" s="151"/>
      <c r="AW1189" s="151"/>
    </row>
    <row r="1190" spans="1:49" ht="36" customHeight="1" x14ac:dyDescent="0.25">
      <c r="A1190" s="149" t="s">
        <v>53</v>
      </c>
      <c r="B1190" s="149" t="s">
        <v>676</v>
      </c>
      <c r="C1190" s="149">
        <v>2016</v>
      </c>
      <c r="D1190" s="149" t="s">
        <v>1140</v>
      </c>
      <c r="E1190" s="149">
        <v>520</v>
      </c>
      <c r="F1190" s="149" t="s">
        <v>56</v>
      </c>
      <c r="G1190" s="149" t="s">
        <v>57</v>
      </c>
      <c r="H1190" s="149" t="s">
        <v>58</v>
      </c>
      <c r="I1190" s="149" t="s">
        <v>58</v>
      </c>
      <c r="J1190" s="149" t="s">
        <v>92</v>
      </c>
      <c r="K1190" s="171" t="s">
        <v>60</v>
      </c>
      <c r="L1190" s="171" t="s">
        <v>1255</v>
      </c>
      <c r="M1190" s="114" t="s">
        <v>75</v>
      </c>
      <c r="N1190" s="114" t="s">
        <v>77</v>
      </c>
      <c r="O1190" s="114" t="s">
        <v>77</v>
      </c>
      <c r="P1190" s="10" t="s">
        <v>1256</v>
      </c>
      <c r="Q1190" s="12">
        <v>338198</v>
      </c>
      <c r="R1190" s="114" t="s">
        <v>77</v>
      </c>
      <c r="S1190" s="114" t="s">
        <v>77</v>
      </c>
      <c r="T1190" s="114" t="s">
        <v>77</v>
      </c>
      <c r="U1190" s="10" t="s">
        <v>1256</v>
      </c>
      <c r="V1190" s="172" t="s">
        <v>1257</v>
      </c>
      <c r="W1190" s="175">
        <v>42674</v>
      </c>
      <c r="X1190" s="178">
        <v>291550</v>
      </c>
      <c r="Y1190" s="178">
        <v>338198</v>
      </c>
      <c r="Z1190" s="181" t="s">
        <v>67</v>
      </c>
      <c r="AA1190" s="181" t="s">
        <v>68</v>
      </c>
      <c r="AB1190" s="181" t="s">
        <v>69</v>
      </c>
      <c r="AC1190" s="181" t="s">
        <v>70</v>
      </c>
      <c r="AD1190" s="181" t="s">
        <v>92</v>
      </c>
      <c r="AE1190" s="181" t="s">
        <v>71</v>
      </c>
      <c r="AF1190" s="184">
        <v>42674</v>
      </c>
      <c r="AG1190" s="184">
        <v>42676</v>
      </c>
      <c r="AH1190" s="149" t="s">
        <v>57</v>
      </c>
      <c r="AI1190" s="149" t="s">
        <v>72</v>
      </c>
      <c r="AJ1190" s="149" t="s">
        <v>73</v>
      </c>
      <c r="AK1190" s="149" t="s">
        <v>72</v>
      </c>
      <c r="AL1190" s="149" t="s">
        <v>72</v>
      </c>
      <c r="AM1190" s="149" t="s">
        <v>72</v>
      </c>
      <c r="AN1190" s="149" t="s">
        <v>72</v>
      </c>
      <c r="AO1190" s="149" t="s">
        <v>74</v>
      </c>
      <c r="AP1190" s="149" t="s">
        <v>74</v>
      </c>
      <c r="AQ1190" s="149" t="s">
        <v>74</v>
      </c>
      <c r="AR1190" s="149" t="s">
        <v>74</v>
      </c>
      <c r="AS1190" s="149" t="s">
        <v>74</v>
      </c>
      <c r="AT1190" s="149" t="s">
        <v>74</v>
      </c>
      <c r="AU1190" s="149" t="s">
        <v>74</v>
      </c>
      <c r="AV1190" s="149" t="s">
        <v>74</v>
      </c>
      <c r="AW1190" s="149" t="s">
        <v>74</v>
      </c>
    </row>
    <row r="1191" spans="1:49" ht="36" customHeight="1" x14ac:dyDescent="0.25">
      <c r="A1191" s="150"/>
      <c r="B1191" s="150"/>
      <c r="C1191" s="150"/>
      <c r="D1191" s="150"/>
      <c r="E1191" s="150"/>
      <c r="F1191" s="150"/>
      <c r="G1191" s="150"/>
      <c r="H1191" s="150"/>
      <c r="I1191" s="150"/>
      <c r="J1191" s="150"/>
      <c r="K1191" s="171"/>
      <c r="L1191" s="171"/>
      <c r="M1191" s="114" t="s">
        <v>75</v>
      </c>
      <c r="N1191" s="114" t="s">
        <v>77</v>
      </c>
      <c r="O1191" s="114" t="s">
        <v>77</v>
      </c>
      <c r="P1191" s="10" t="s">
        <v>1170</v>
      </c>
      <c r="Q1191" s="12">
        <v>369876.44</v>
      </c>
      <c r="R1191" s="114" t="s">
        <v>77</v>
      </c>
      <c r="S1191" s="114" t="s">
        <v>77</v>
      </c>
      <c r="T1191" s="114" t="s">
        <v>77</v>
      </c>
      <c r="U1191" s="10" t="s">
        <v>64</v>
      </c>
      <c r="V1191" s="173"/>
      <c r="W1191" s="176"/>
      <c r="X1191" s="179"/>
      <c r="Y1191" s="179"/>
      <c r="Z1191" s="182"/>
      <c r="AA1191" s="182"/>
      <c r="AB1191" s="182"/>
      <c r="AC1191" s="182"/>
      <c r="AD1191" s="182"/>
      <c r="AE1191" s="182"/>
      <c r="AF1191" s="185"/>
      <c r="AG1191" s="185"/>
      <c r="AH1191" s="150"/>
      <c r="AI1191" s="150"/>
      <c r="AJ1191" s="150"/>
      <c r="AK1191" s="150"/>
      <c r="AL1191" s="150"/>
      <c r="AM1191" s="150"/>
      <c r="AN1191" s="150"/>
      <c r="AO1191" s="150"/>
      <c r="AP1191" s="150"/>
      <c r="AQ1191" s="150"/>
      <c r="AR1191" s="150"/>
      <c r="AS1191" s="150"/>
      <c r="AT1191" s="150"/>
      <c r="AU1191" s="150"/>
      <c r="AV1191" s="150"/>
      <c r="AW1191" s="150"/>
    </row>
    <row r="1192" spans="1:49" ht="36" customHeight="1" x14ac:dyDescent="0.25">
      <c r="A1192" s="150"/>
      <c r="B1192" s="150"/>
      <c r="C1192" s="150"/>
      <c r="D1192" s="150"/>
      <c r="E1192" s="150"/>
      <c r="F1192" s="150"/>
      <c r="G1192" s="150"/>
      <c r="H1192" s="150"/>
      <c r="I1192" s="150"/>
      <c r="J1192" s="150"/>
      <c r="K1192" s="171"/>
      <c r="L1192" s="171"/>
      <c r="M1192" s="114" t="s">
        <v>75</v>
      </c>
      <c r="N1192" s="114" t="s">
        <v>77</v>
      </c>
      <c r="O1192" s="114" t="s">
        <v>77</v>
      </c>
      <c r="P1192" s="10" t="s">
        <v>310</v>
      </c>
      <c r="Q1192" s="12">
        <v>354470</v>
      </c>
      <c r="R1192" s="114" t="s">
        <v>77</v>
      </c>
      <c r="S1192" s="114" t="s">
        <v>77</v>
      </c>
      <c r="T1192" s="114" t="s">
        <v>77</v>
      </c>
      <c r="U1192" s="10" t="s">
        <v>64</v>
      </c>
      <c r="V1192" s="173"/>
      <c r="W1192" s="176"/>
      <c r="X1192" s="179"/>
      <c r="Y1192" s="179"/>
      <c r="Z1192" s="182"/>
      <c r="AA1192" s="182"/>
      <c r="AB1192" s="182"/>
      <c r="AC1192" s="182"/>
      <c r="AD1192" s="182"/>
      <c r="AE1192" s="182"/>
      <c r="AF1192" s="185"/>
      <c r="AG1192" s="185"/>
      <c r="AH1192" s="150"/>
      <c r="AI1192" s="150"/>
      <c r="AJ1192" s="150"/>
      <c r="AK1192" s="150"/>
      <c r="AL1192" s="150"/>
      <c r="AM1192" s="150"/>
      <c r="AN1192" s="150"/>
      <c r="AO1192" s="150"/>
      <c r="AP1192" s="150"/>
      <c r="AQ1192" s="150"/>
      <c r="AR1192" s="150"/>
      <c r="AS1192" s="150"/>
      <c r="AT1192" s="150"/>
      <c r="AU1192" s="150"/>
      <c r="AV1192" s="150"/>
      <c r="AW1192" s="150"/>
    </row>
    <row r="1193" spans="1:49" ht="36" customHeight="1" x14ac:dyDescent="0.25">
      <c r="A1193" s="151"/>
      <c r="B1193" s="151"/>
      <c r="C1193" s="151"/>
      <c r="D1193" s="151"/>
      <c r="E1193" s="151"/>
      <c r="F1193" s="151"/>
      <c r="G1193" s="151"/>
      <c r="H1193" s="151"/>
      <c r="I1193" s="151"/>
      <c r="J1193" s="151"/>
      <c r="K1193" s="171"/>
      <c r="L1193" s="171"/>
      <c r="M1193" s="114" t="s">
        <v>75</v>
      </c>
      <c r="N1193" s="114" t="s">
        <v>77</v>
      </c>
      <c r="O1193" s="114" t="s">
        <v>77</v>
      </c>
      <c r="P1193" s="10" t="s">
        <v>64</v>
      </c>
      <c r="Q1193" s="114" t="s">
        <v>77</v>
      </c>
      <c r="R1193" s="114" t="s">
        <v>77</v>
      </c>
      <c r="S1193" s="114" t="s">
        <v>77</v>
      </c>
      <c r="T1193" s="114" t="s">
        <v>77</v>
      </c>
      <c r="U1193" s="10" t="s">
        <v>64</v>
      </c>
      <c r="V1193" s="174"/>
      <c r="W1193" s="177"/>
      <c r="X1193" s="180"/>
      <c r="Y1193" s="180"/>
      <c r="Z1193" s="183"/>
      <c r="AA1193" s="183"/>
      <c r="AB1193" s="183"/>
      <c r="AC1193" s="183"/>
      <c r="AD1193" s="183"/>
      <c r="AE1193" s="183"/>
      <c r="AF1193" s="186"/>
      <c r="AG1193" s="186"/>
      <c r="AH1193" s="151"/>
      <c r="AI1193" s="151"/>
      <c r="AJ1193" s="151"/>
      <c r="AK1193" s="151"/>
      <c r="AL1193" s="151"/>
      <c r="AM1193" s="151"/>
      <c r="AN1193" s="151"/>
      <c r="AO1193" s="151"/>
      <c r="AP1193" s="151"/>
      <c r="AQ1193" s="151"/>
      <c r="AR1193" s="151"/>
      <c r="AS1193" s="151"/>
      <c r="AT1193" s="151"/>
      <c r="AU1193" s="151"/>
      <c r="AV1193" s="151"/>
      <c r="AW1193" s="151"/>
    </row>
    <row r="1194" spans="1:49" ht="36" customHeight="1" x14ac:dyDescent="0.25">
      <c r="A1194" s="149" t="s">
        <v>53</v>
      </c>
      <c r="B1194" s="149" t="s">
        <v>676</v>
      </c>
      <c r="C1194" s="149">
        <v>2016</v>
      </c>
      <c r="D1194" s="149" t="s">
        <v>1140</v>
      </c>
      <c r="E1194" s="149">
        <v>514</v>
      </c>
      <c r="F1194" s="149" t="s">
        <v>56</v>
      </c>
      <c r="G1194" s="149" t="s">
        <v>57</v>
      </c>
      <c r="H1194" s="149" t="s">
        <v>58</v>
      </c>
      <c r="I1194" s="149" t="s">
        <v>58</v>
      </c>
      <c r="J1194" s="149" t="s">
        <v>219</v>
      </c>
      <c r="K1194" s="171" t="s">
        <v>243</v>
      </c>
      <c r="L1194" s="171" t="s">
        <v>243</v>
      </c>
      <c r="M1194" s="114" t="s">
        <v>75</v>
      </c>
      <c r="N1194" s="114" t="s">
        <v>77</v>
      </c>
      <c r="O1194" s="114" t="s">
        <v>77</v>
      </c>
      <c r="P1194" s="10" t="s">
        <v>205</v>
      </c>
      <c r="Q1194" s="12">
        <v>33988</v>
      </c>
      <c r="R1194" s="114" t="s">
        <v>77</v>
      </c>
      <c r="S1194" s="114" t="s">
        <v>77</v>
      </c>
      <c r="T1194" s="114" t="s">
        <v>77</v>
      </c>
      <c r="U1194" s="10" t="s">
        <v>205</v>
      </c>
      <c r="V1194" s="172" t="s">
        <v>1258</v>
      </c>
      <c r="W1194" s="175">
        <v>42674</v>
      </c>
      <c r="X1194" s="178">
        <v>29300</v>
      </c>
      <c r="Y1194" s="178">
        <v>33988</v>
      </c>
      <c r="Z1194" s="181" t="s">
        <v>67</v>
      </c>
      <c r="AA1194" s="181" t="s">
        <v>68</v>
      </c>
      <c r="AB1194" s="181" t="s">
        <v>69</v>
      </c>
      <c r="AC1194" s="181" t="s">
        <v>70</v>
      </c>
      <c r="AD1194" s="181" t="s">
        <v>219</v>
      </c>
      <c r="AE1194" s="181" t="s">
        <v>71</v>
      </c>
      <c r="AF1194" s="184">
        <v>42674</v>
      </c>
      <c r="AG1194" s="184">
        <v>42682</v>
      </c>
      <c r="AH1194" s="149" t="s">
        <v>57</v>
      </c>
      <c r="AI1194" s="149" t="s">
        <v>72</v>
      </c>
      <c r="AJ1194" s="149" t="s">
        <v>73</v>
      </c>
      <c r="AK1194" s="149" t="s">
        <v>72</v>
      </c>
      <c r="AL1194" s="149" t="s">
        <v>72</v>
      </c>
      <c r="AM1194" s="149" t="s">
        <v>72</v>
      </c>
      <c r="AN1194" s="149" t="s">
        <v>72</v>
      </c>
      <c r="AO1194" s="149" t="s">
        <v>74</v>
      </c>
      <c r="AP1194" s="149" t="s">
        <v>74</v>
      </c>
      <c r="AQ1194" s="149" t="s">
        <v>74</v>
      </c>
      <c r="AR1194" s="149" t="s">
        <v>74</v>
      </c>
      <c r="AS1194" s="149" t="s">
        <v>74</v>
      </c>
      <c r="AT1194" s="149" t="s">
        <v>74</v>
      </c>
      <c r="AU1194" s="149" t="s">
        <v>74</v>
      </c>
      <c r="AV1194" s="149" t="s">
        <v>74</v>
      </c>
      <c r="AW1194" s="149" t="s">
        <v>74</v>
      </c>
    </row>
    <row r="1195" spans="1:49" ht="36" customHeight="1" x14ac:dyDescent="0.25">
      <c r="A1195" s="150"/>
      <c r="B1195" s="150"/>
      <c r="C1195" s="150"/>
      <c r="D1195" s="150"/>
      <c r="E1195" s="150"/>
      <c r="F1195" s="150"/>
      <c r="G1195" s="150"/>
      <c r="H1195" s="150"/>
      <c r="I1195" s="150"/>
      <c r="J1195" s="150"/>
      <c r="K1195" s="171"/>
      <c r="L1195" s="171"/>
      <c r="M1195" s="114" t="s">
        <v>75</v>
      </c>
      <c r="N1195" s="114" t="s">
        <v>77</v>
      </c>
      <c r="O1195" s="114" t="s">
        <v>77</v>
      </c>
      <c r="P1195" s="10" t="s">
        <v>64</v>
      </c>
      <c r="Q1195" s="114" t="s">
        <v>77</v>
      </c>
      <c r="R1195" s="114" t="s">
        <v>77</v>
      </c>
      <c r="S1195" s="114" t="s">
        <v>77</v>
      </c>
      <c r="T1195" s="114" t="s">
        <v>77</v>
      </c>
      <c r="U1195" s="10" t="s">
        <v>64</v>
      </c>
      <c r="V1195" s="173"/>
      <c r="W1195" s="176"/>
      <c r="X1195" s="179"/>
      <c r="Y1195" s="179"/>
      <c r="Z1195" s="182"/>
      <c r="AA1195" s="182"/>
      <c r="AB1195" s="182"/>
      <c r="AC1195" s="182"/>
      <c r="AD1195" s="182"/>
      <c r="AE1195" s="182"/>
      <c r="AF1195" s="185"/>
      <c r="AG1195" s="185"/>
      <c r="AH1195" s="150"/>
      <c r="AI1195" s="150"/>
      <c r="AJ1195" s="150"/>
      <c r="AK1195" s="150"/>
      <c r="AL1195" s="150"/>
      <c r="AM1195" s="150"/>
      <c r="AN1195" s="150"/>
      <c r="AO1195" s="150"/>
      <c r="AP1195" s="150"/>
      <c r="AQ1195" s="150"/>
      <c r="AR1195" s="150"/>
      <c r="AS1195" s="150"/>
      <c r="AT1195" s="150"/>
      <c r="AU1195" s="150"/>
      <c r="AV1195" s="150"/>
      <c r="AW1195" s="150"/>
    </row>
    <row r="1196" spans="1:49" ht="36" customHeight="1" x14ac:dyDescent="0.25">
      <c r="A1196" s="150"/>
      <c r="B1196" s="150"/>
      <c r="C1196" s="150"/>
      <c r="D1196" s="150"/>
      <c r="E1196" s="150"/>
      <c r="F1196" s="150"/>
      <c r="G1196" s="150"/>
      <c r="H1196" s="150"/>
      <c r="I1196" s="150"/>
      <c r="J1196" s="150"/>
      <c r="K1196" s="171"/>
      <c r="L1196" s="171"/>
      <c r="M1196" s="114" t="s">
        <v>75</v>
      </c>
      <c r="N1196" s="114" t="s">
        <v>77</v>
      </c>
      <c r="O1196" s="114" t="s">
        <v>77</v>
      </c>
      <c r="P1196" s="10" t="s">
        <v>64</v>
      </c>
      <c r="Q1196" s="114" t="s">
        <v>77</v>
      </c>
      <c r="R1196" s="114" t="s">
        <v>77</v>
      </c>
      <c r="S1196" s="114" t="s">
        <v>77</v>
      </c>
      <c r="T1196" s="114" t="s">
        <v>77</v>
      </c>
      <c r="U1196" s="10" t="s">
        <v>64</v>
      </c>
      <c r="V1196" s="173"/>
      <c r="W1196" s="176"/>
      <c r="X1196" s="179"/>
      <c r="Y1196" s="179"/>
      <c r="Z1196" s="182"/>
      <c r="AA1196" s="182"/>
      <c r="AB1196" s="182"/>
      <c r="AC1196" s="182"/>
      <c r="AD1196" s="182"/>
      <c r="AE1196" s="182"/>
      <c r="AF1196" s="185"/>
      <c r="AG1196" s="185"/>
      <c r="AH1196" s="150"/>
      <c r="AI1196" s="150"/>
      <c r="AJ1196" s="150"/>
      <c r="AK1196" s="150"/>
      <c r="AL1196" s="150"/>
      <c r="AM1196" s="150"/>
      <c r="AN1196" s="150"/>
      <c r="AO1196" s="150"/>
      <c r="AP1196" s="150"/>
      <c r="AQ1196" s="150"/>
      <c r="AR1196" s="150"/>
      <c r="AS1196" s="150"/>
      <c r="AT1196" s="150"/>
      <c r="AU1196" s="150"/>
      <c r="AV1196" s="150"/>
      <c r="AW1196" s="150"/>
    </row>
    <row r="1197" spans="1:49" ht="36" customHeight="1" x14ac:dyDescent="0.25">
      <c r="A1197" s="151"/>
      <c r="B1197" s="151"/>
      <c r="C1197" s="151"/>
      <c r="D1197" s="151"/>
      <c r="E1197" s="151"/>
      <c r="F1197" s="151"/>
      <c r="G1197" s="151"/>
      <c r="H1197" s="151"/>
      <c r="I1197" s="151"/>
      <c r="J1197" s="151"/>
      <c r="K1197" s="171"/>
      <c r="L1197" s="171"/>
      <c r="M1197" s="114" t="s">
        <v>75</v>
      </c>
      <c r="N1197" s="114" t="s">
        <v>77</v>
      </c>
      <c r="O1197" s="114" t="s">
        <v>77</v>
      </c>
      <c r="P1197" s="10" t="s">
        <v>64</v>
      </c>
      <c r="Q1197" s="114" t="s">
        <v>77</v>
      </c>
      <c r="R1197" s="114" t="s">
        <v>77</v>
      </c>
      <c r="S1197" s="114" t="s">
        <v>77</v>
      </c>
      <c r="T1197" s="114" t="s">
        <v>77</v>
      </c>
      <c r="U1197" s="10" t="s">
        <v>64</v>
      </c>
      <c r="V1197" s="174"/>
      <c r="W1197" s="177"/>
      <c r="X1197" s="180"/>
      <c r="Y1197" s="180"/>
      <c r="Z1197" s="183"/>
      <c r="AA1197" s="183"/>
      <c r="AB1197" s="183"/>
      <c r="AC1197" s="183"/>
      <c r="AD1197" s="183"/>
      <c r="AE1197" s="183"/>
      <c r="AF1197" s="186"/>
      <c r="AG1197" s="186"/>
      <c r="AH1197" s="151"/>
      <c r="AI1197" s="151"/>
      <c r="AJ1197" s="151"/>
      <c r="AK1197" s="151"/>
      <c r="AL1197" s="151"/>
      <c r="AM1197" s="151"/>
      <c r="AN1197" s="151"/>
      <c r="AO1197" s="151"/>
      <c r="AP1197" s="151"/>
      <c r="AQ1197" s="151"/>
      <c r="AR1197" s="151"/>
      <c r="AS1197" s="151"/>
      <c r="AT1197" s="151"/>
      <c r="AU1197" s="151"/>
      <c r="AV1197" s="151"/>
      <c r="AW1197" s="151"/>
    </row>
    <row r="1198" spans="1:49" ht="36" customHeight="1" x14ac:dyDescent="0.25">
      <c r="A1198" s="149" t="s">
        <v>53</v>
      </c>
      <c r="B1198" s="149" t="s">
        <v>676</v>
      </c>
      <c r="C1198" s="149">
        <v>2016</v>
      </c>
      <c r="D1198" s="149" t="s">
        <v>1140</v>
      </c>
      <c r="E1198" s="149">
        <v>547</v>
      </c>
      <c r="F1198" s="149" t="s">
        <v>56</v>
      </c>
      <c r="G1198" s="149" t="s">
        <v>57</v>
      </c>
      <c r="H1198" s="149" t="s">
        <v>58</v>
      </c>
      <c r="I1198" s="149" t="s">
        <v>58</v>
      </c>
      <c r="J1198" s="149" t="s">
        <v>1245</v>
      </c>
      <c r="K1198" s="171" t="s">
        <v>93</v>
      </c>
      <c r="L1198" s="171" t="s">
        <v>93</v>
      </c>
      <c r="M1198" s="114" t="s">
        <v>75</v>
      </c>
      <c r="N1198" s="114" t="s">
        <v>77</v>
      </c>
      <c r="O1198" s="114" t="s">
        <v>77</v>
      </c>
      <c r="P1198" s="10" t="s">
        <v>1246</v>
      </c>
      <c r="Q1198" s="12">
        <v>280319.8</v>
      </c>
      <c r="R1198" s="114" t="s">
        <v>77</v>
      </c>
      <c r="S1198" s="114" t="s">
        <v>77</v>
      </c>
      <c r="T1198" s="114" t="s">
        <v>77</v>
      </c>
      <c r="U1198" s="10" t="s">
        <v>1246</v>
      </c>
      <c r="V1198" s="172" t="s">
        <v>1259</v>
      </c>
      <c r="W1198" s="175">
        <v>42674</v>
      </c>
      <c r="X1198" s="178">
        <v>241655</v>
      </c>
      <c r="Y1198" s="178">
        <v>280319.8</v>
      </c>
      <c r="Z1198" s="181" t="s">
        <v>67</v>
      </c>
      <c r="AA1198" s="181" t="s">
        <v>68</v>
      </c>
      <c r="AB1198" s="181" t="s">
        <v>69</v>
      </c>
      <c r="AC1198" s="181" t="s">
        <v>70</v>
      </c>
      <c r="AD1198" s="181" t="s">
        <v>1245</v>
      </c>
      <c r="AE1198" s="181" t="s">
        <v>71</v>
      </c>
      <c r="AF1198" s="184">
        <v>42674</v>
      </c>
      <c r="AG1198" s="184">
        <v>42699</v>
      </c>
      <c r="AH1198" s="149" t="s">
        <v>57</v>
      </c>
      <c r="AI1198" s="149" t="s">
        <v>72</v>
      </c>
      <c r="AJ1198" s="149" t="s">
        <v>73</v>
      </c>
      <c r="AK1198" s="149" t="s">
        <v>72</v>
      </c>
      <c r="AL1198" s="149" t="s">
        <v>72</v>
      </c>
      <c r="AM1198" s="149" t="s">
        <v>72</v>
      </c>
      <c r="AN1198" s="149" t="s">
        <v>72</v>
      </c>
      <c r="AO1198" s="149" t="s">
        <v>74</v>
      </c>
      <c r="AP1198" s="149" t="s">
        <v>74</v>
      </c>
      <c r="AQ1198" s="149" t="s">
        <v>74</v>
      </c>
      <c r="AR1198" s="149" t="s">
        <v>74</v>
      </c>
      <c r="AS1198" s="149" t="s">
        <v>74</v>
      </c>
      <c r="AT1198" s="149" t="s">
        <v>74</v>
      </c>
      <c r="AU1198" s="149" t="s">
        <v>74</v>
      </c>
      <c r="AV1198" s="149" t="s">
        <v>74</v>
      </c>
      <c r="AW1198" s="149" t="s">
        <v>74</v>
      </c>
    </row>
    <row r="1199" spans="1:49" ht="36" customHeight="1" x14ac:dyDescent="0.25">
      <c r="A1199" s="150"/>
      <c r="B1199" s="150"/>
      <c r="C1199" s="150"/>
      <c r="D1199" s="150"/>
      <c r="E1199" s="150"/>
      <c r="F1199" s="150"/>
      <c r="G1199" s="150"/>
      <c r="H1199" s="150"/>
      <c r="I1199" s="150"/>
      <c r="J1199" s="150"/>
      <c r="K1199" s="171"/>
      <c r="L1199" s="171"/>
      <c r="M1199" s="114" t="s">
        <v>75</v>
      </c>
      <c r="N1199" s="114" t="s">
        <v>77</v>
      </c>
      <c r="O1199" s="114" t="s">
        <v>77</v>
      </c>
      <c r="P1199" s="10" t="s">
        <v>1248</v>
      </c>
      <c r="Q1199" s="12">
        <v>312921.59999999998</v>
      </c>
      <c r="R1199" s="114" t="s">
        <v>77</v>
      </c>
      <c r="S1199" s="114" t="s">
        <v>77</v>
      </c>
      <c r="T1199" s="114" t="s">
        <v>77</v>
      </c>
      <c r="U1199" s="10" t="s">
        <v>64</v>
      </c>
      <c r="V1199" s="173"/>
      <c r="W1199" s="176"/>
      <c r="X1199" s="179"/>
      <c r="Y1199" s="179"/>
      <c r="Z1199" s="182"/>
      <c r="AA1199" s="182"/>
      <c r="AB1199" s="182"/>
      <c r="AC1199" s="182"/>
      <c r="AD1199" s="182"/>
      <c r="AE1199" s="182"/>
      <c r="AF1199" s="185"/>
      <c r="AG1199" s="185"/>
      <c r="AH1199" s="150"/>
      <c r="AI1199" s="150"/>
      <c r="AJ1199" s="150"/>
      <c r="AK1199" s="150"/>
      <c r="AL1199" s="150"/>
      <c r="AM1199" s="150"/>
      <c r="AN1199" s="150"/>
      <c r="AO1199" s="150"/>
      <c r="AP1199" s="150"/>
      <c r="AQ1199" s="150"/>
      <c r="AR1199" s="150"/>
      <c r="AS1199" s="150"/>
      <c r="AT1199" s="150"/>
      <c r="AU1199" s="150"/>
      <c r="AV1199" s="150"/>
      <c r="AW1199" s="150"/>
    </row>
    <row r="1200" spans="1:49" ht="36" customHeight="1" x14ac:dyDescent="0.25">
      <c r="A1200" s="150"/>
      <c r="B1200" s="150"/>
      <c r="C1200" s="150"/>
      <c r="D1200" s="150"/>
      <c r="E1200" s="150"/>
      <c r="F1200" s="150"/>
      <c r="G1200" s="150"/>
      <c r="H1200" s="150"/>
      <c r="I1200" s="150"/>
      <c r="J1200" s="150"/>
      <c r="K1200" s="171"/>
      <c r="L1200" s="171"/>
      <c r="M1200" s="114" t="s">
        <v>75</v>
      </c>
      <c r="N1200" s="114" t="s">
        <v>77</v>
      </c>
      <c r="O1200" s="114" t="s">
        <v>77</v>
      </c>
      <c r="P1200" s="10" t="s">
        <v>1249</v>
      </c>
      <c r="Q1200" s="12">
        <v>305068.40000000002</v>
      </c>
      <c r="R1200" s="114" t="s">
        <v>77</v>
      </c>
      <c r="S1200" s="114" t="s">
        <v>77</v>
      </c>
      <c r="T1200" s="114" t="s">
        <v>77</v>
      </c>
      <c r="U1200" s="10" t="s">
        <v>64</v>
      </c>
      <c r="V1200" s="173"/>
      <c r="W1200" s="176"/>
      <c r="X1200" s="179"/>
      <c r="Y1200" s="179"/>
      <c r="Z1200" s="182"/>
      <c r="AA1200" s="182"/>
      <c r="AB1200" s="182"/>
      <c r="AC1200" s="182"/>
      <c r="AD1200" s="182"/>
      <c r="AE1200" s="182"/>
      <c r="AF1200" s="185"/>
      <c r="AG1200" s="185"/>
      <c r="AH1200" s="150"/>
      <c r="AI1200" s="150"/>
      <c r="AJ1200" s="150"/>
      <c r="AK1200" s="150"/>
      <c r="AL1200" s="150"/>
      <c r="AM1200" s="150"/>
      <c r="AN1200" s="150"/>
      <c r="AO1200" s="150"/>
      <c r="AP1200" s="150"/>
      <c r="AQ1200" s="150"/>
      <c r="AR1200" s="150"/>
      <c r="AS1200" s="150"/>
      <c r="AT1200" s="150"/>
      <c r="AU1200" s="150"/>
      <c r="AV1200" s="150"/>
      <c r="AW1200" s="150"/>
    </row>
    <row r="1201" spans="1:49" ht="36" customHeight="1" x14ac:dyDescent="0.25">
      <c r="A1201" s="151"/>
      <c r="B1201" s="151"/>
      <c r="C1201" s="151"/>
      <c r="D1201" s="151"/>
      <c r="E1201" s="151"/>
      <c r="F1201" s="151"/>
      <c r="G1201" s="151"/>
      <c r="H1201" s="151"/>
      <c r="I1201" s="151"/>
      <c r="J1201" s="151"/>
      <c r="K1201" s="171"/>
      <c r="L1201" s="171"/>
      <c r="M1201" s="114" t="s">
        <v>75</v>
      </c>
      <c r="N1201" s="114" t="s">
        <v>77</v>
      </c>
      <c r="O1201" s="114" t="s">
        <v>77</v>
      </c>
      <c r="P1201" s="10" t="s">
        <v>64</v>
      </c>
      <c r="Q1201" s="114" t="s">
        <v>77</v>
      </c>
      <c r="R1201" s="114" t="s">
        <v>77</v>
      </c>
      <c r="S1201" s="114" t="s">
        <v>77</v>
      </c>
      <c r="T1201" s="114" t="s">
        <v>77</v>
      </c>
      <c r="U1201" s="10" t="s">
        <v>64</v>
      </c>
      <c r="V1201" s="174"/>
      <c r="W1201" s="177"/>
      <c r="X1201" s="180"/>
      <c r="Y1201" s="180"/>
      <c r="Z1201" s="183"/>
      <c r="AA1201" s="183"/>
      <c r="AB1201" s="183"/>
      <c r="AC1201" s="183"/>
      <c r="AD1201" s="183"/>
      <c r="AE1201" s="183"/>
      <c r="AF1201" s="186"/>
      <c r="AG1201" s="186"/>
      <c r="AH1201" s="151"/>
      <c r="AI1201" s="151"/>
      <c r="AJ1201" s="151"/>
      <c r="AK1201" s="151"/>
      <c r="AL1201" s="151"/>
      <c r="AM1201" s="151"/>
      <c r="AN1201" s="151"/>
      <c r="AO1201" s="151"/>
      <c r="AP1201" s="151"/>
      <c r="AQ1201" s="151"/>
      <c r="AR1201" s="151"/>
      <c r="AS1201" s="151"/>
      <c r="AT1201" s="151"/>
      <c r="AU1201" s="151"/>
      <c r="AV1201" s="151"/>
      <c r="AW1201" s="151"/>
    </row>
    <row r="1202" spans="1:49" ht="36" customHeight="1" x14ac:dyDescent="0.25">
      <c r="A1202" s="149" t="s">
        <v>53</v>
      </c>
      <c r="B1202" s="149" t="s">
        <v>676</v>
      </c>
      <c r="C1202" s="149">
        <v>2016</v>
      </c>
      <c r="D1202" s="149" t="s">
        <v>1140</v>
      </c>
      <c r="E1202" s="149">
        <v>535</v>
      </c>
      <c r="F1202" s="149" t="s">
        <v>56</v>
      </c>
      <c r="G1202" s="149" t="s">
        <v>57</v>
      </c>
      <c r="H1202" s="149" t="s">
        <v>58</v>
      </c>
      <c r="I1202" s="149" t="s">
        <v>58</v>
      </c>
      <c r="J1202" s="149" t="s">
        <v>125</v>
      </c>
      <c r="K1202" s="171" t="s">
        <v>93</v>
      </c>
      <c r="L1202" s="171" t="s">
        <v>93</v>
      </c>
      <c r="M1202" s="114" t="s">
        <v>75</v>
      </c>
      <c r="N1202" s="114" t="s">
        <v>77</v>
      </c>
      <c r="O1202" s="114" t="s">
        <v>77</v>
      </c>
      <c r="P1202" s="10" t="s">
        <v>115</v>
      </c>
      <c r="Q1202" s="12">
        <v>7218.68</v>
      </c>
      <c r="R1202" s="114" t="s">
        <v>77</v>
      </c>
      <c r="S1202" s="114" t="s">
        <v>77</v>
      </c>
      <c r="T1202" s="114" t="s">
        <v>77</v>
      </c>
      <c r="U1202" s="10" t="s">
        <v>115</v>
      </c>
      <c r="V1202" s="172" t="s">
        <v>1260</v>
      </c>
      <c r="W1202" s="175">
        <v>42674</v>
      </c>
      <c r="X1202" s="178">
        <v>6223</v>
      </c>
      <c r="Y1202" s="178">
        <v>7218.68</v>
      </c>
      <c r="Z1202" s="181" t="s">
        <v>67</v>
      </c>
      <c r="AA1202" s="181" t="s">
        <v>68</v>
      </c>
      <c r="AB1202" s="181" t="s">
        <v>69</v>
      </c>
      <c r="AC1202" s="181" t="s">
        <v>70</v>
      </c>
      <c r="AD1202" s="181" t="s">
        <v>125</v>
      </c>
      <c r="AE1202" s="181" t="s">
        <v>71</v>
      </c>
      <c r="AF1202" s="184">
        <v>42674</v>
      </c>
      <c r="AG1202" s="184">
        <v>42674</v>
      </c>
      <c r="AH1202" s="149" t="s">
        <v>57</v>
      </c>
      <c r="AI1202" s="149" t="s">
        <v>72</v>
      </c>
      <c r="AJ1202" s="149" t="s">
        <v>73</v>
      </c>
      <c r="AK1202" s="149" t="s">
        <v>72</v>
      </c>
      <c r="AL1202" s="149" t="s">
        <v>72</v>
      </c>
      <c r="AM1202" s="149" t="s">
        <v>72</v>
      </c>
      <c r="AN1202" s="149" t="s">
        <v>72</v>
      </c>
      <c r="AO1202" s="149" t="s">
        <v>74</v>
      </c>
      <c r="AP1202" s="149" t="s">
        <v>74</v>
      </c>
      <c r="AQ1202" s="149" t="s">
        <v>74</v>
      </c>
      <c r="AR1202" s="149" t="s">
        <v>74</v>
      </c>
      <c r="AS1202" s="149" t="s">
        <v>74</v>
      </c>
      <c r="AT1202" s="149" t="s">
        <v>74</v>
      </c>
      <c r="AU1202" s="149" t="s">
        <v>74</v>
      </c>
      <c r="AV1202" s="149" t="s">
        <v>74</v>
      </c>
      <c r="AW1202" s="149" t="s">
        <v>74</v>
      </c>
    </row>
    <row r="1203" spans="1:49" ht="36" customHeight="1" x14ac:dyDescent="0.25">
      <c r="A1203" s="150"/>
      <c r="B1203" s="150"/>
      <c r="C1203" s="150"/>
      <c r="D1203" s="150"/>
      <c r="E1203" s="150"/>
      <c r="F1203" s="150"/>
      <c r="G1203" s="150"/>
      <c r="H1203" s="150"/>
      <c r="I1203" s="150"/>
      <c r="J1203" s="150"/>
      <c r="K1203" s="171"/>
      <c r="L1203" s="171"/>
      <c r="M1203" s="114" t="s">
        <v>75</v>
      </c>
      <c r="N1203" s="114" t="s">
        <v>77</v>
      </c>
      <c r="O1203" s="114" t="s">
        <v>77</v>
      </c>
      <c r="P1203" s="10" t="s">
        <v>64</v>
      </c>
      <c r="Q1203" s="114" t="s">
        <v>77</v>
      </c>
      <c r="R1203" s="114" t="s">
        <v>77</v>
      </c>
      <c r="S1203" s="114" t="s">
        <v>77</v>
      </c>
      <c r="T1203" s="114" t="s">
        <v>77</v>
      </c>
      <c r="U1203" s="10" t="s">
        <v>64</v>
      </c>
      <c r="V1203" s="173"/>
      <c r="W1203" s="176"/>
      <c r="X1203" s="179"/>
      <c r="Y1203" s="179"/>
      <c r="Z1203" s="182"/>
      <c r="AA1203" s="182"/>
      <c r="AB1203" s="182"/>
      <c r="AC1203" s="182"/>
      <c r="AD1203" s="182"/>
      <c r="AE1203" s="182"/>
      <c r="AF1203" s="185"/>
      <c r="AG1203" s="185"/>
      <c r="AH1203" s="150"/>
      <c r="AI1203" s="150"/>
      <c r="AJ1203" s="150"/>
      <c r="AK1203" s="150"/>
      <c r="AL1203" s="150"/>
      <c r="AM1203" s="150"/>
      <c r="AN1203" s="150"/>
      <c r="AO1203" s="150"/>
      <c r="AP1203" s="150"/>
      <c r="AQ1203" s="150"/>
      <c r="AR1203" s="150"/>
      <c r="AS1203" s="150"/>
      <c r="AT1203" s="150"/>
      <c r="AU1203" s="150"/>
      <c r="AV1203" s="150"/>
      <c r="AW1203" s="150"/>
    </row>
    <row r="1204" spans="1:49" ht="36" customHeight="1" x14ac:dyDescent="0.25">
      <c r="A1204" s="150"/>
      <c r="B1204" s="150"/>
      <c r="C1204" s="150"/>
      <c r="D1204" s="150"/>
      <c r="E1204" s="150"/>
      <c r="F1204" s="150"/>
      <c r="G1204" s="150"/>
      <c r="H1204" s="150"/>
      <c r="I1204" s="150"/>
      <c r="J1204" s="150"/>
      <c r="K1204" s="171"/>
      <c r="L1204" s="171"/>
      <c r="M1204" s="114" t="s">
        <v>75</v>
      </c>
      <c r="N1204" s="114" t="s">
        <v>77</v>
      </c>
      <c r="O1204" s="114" t="s">
        <v>77</v>
      </c>
      <c r="P1204" s="10" t="s">
        <v>64</v>
      </c>
      <c r="Q1204" s="114" t="s">
        <v>77</v>
      </c>
      <c r="R1204" s="114" t="s">
        <v>77</v>
      </c>
      <c r="S1204" s="114" t="s">
        <v>77</v>
      </c>
      <c r="T1204" s="114" t="s">
        <v>77</v>
      </c>
      <c r="U1204" s="10" t="s">
        <v>64</v>
      </c>
      <c r="V1204" s="173"/>
      <c r="W1204" s="176"/>
      <c r="X1204" s="179"/>
      <c r="Y1204" s="179"/>
      <c r="Z1204" s="182"/>
      <c r="AA1204" s="182"/>
      <c r="AB1204" s="182"/>
      <c r="AC1204" s="182"/>
      <c r="AD1204" s="182"/>
      <c r="AE1204" s="182"/>
      <c r="AF1204" s="185"/>
      <c r="AG1204" s="185"/>
      <c r="AH1204" s="150"/>
      <c r="AI1204" s="150"/>
      <c r="AJ1204" s="150"/>
      <c r="AK1204" s="150"/>
      <c r="AL1204" s="150"/>
      <c r="AM1204" s="150"/>
      <c r="AN1204" s="150"/>
      <c r="AO1204" s="150"/>
      <c r="AP1204" s="150"/>
      <c r="AQ1204" s="150"/>
      <c r="AR1204" s="150"/>
      <c r="AS1204" s="150"/>
      <c r="AT1204" s="150"/>
      <c r="AU1204" s="150"/>
      <c r="AV1204" s="150"/>
      <c r="AW1204" s="150"/>
    </row>
    <row r="1205" spans="1:49" ht="36" customHeight="1" x14ac:dyDescent="0.25">
      <c r="A1205" s="151"/>
      <c r="B1205" s="151"/>
      <c r="C1205" s="151"/>
      <c r="D1205" s="151"/>
      <c r="E1205" s="151"/>
      <c r="F1205" s="151"/>
      <c r="G1205" s="151"/>
      <c r="H1205" s="151"/>
      <c r="I1205" s="151"/>
      <c r="J1205" s="151"/>
      <c r="K1205" s="171"/>
      <c r="L1205" s="171"/>
      <c r="M1205" s="114" t="s">
        <v>75</v>
      </c>
      <c r="N1205" s="114" t="s">
        <v>77</v>
      </c>
      <c r="O1205" s="114" t="s">
        <v>77</v>
      </c>
      <c r="P1205" s="10" t="s">
        <v>64</v>
      </c>
      <c r="Q1205" s="114" t="s">
        <v>77</v>
      </c>
      <c r="R1205" s="114" t="s">
        <v>77</v>
      </c>
      <c r="S1205" s="114" t="s">
        <v>77</v>
      </c>
      <c r="T1205" s="114" t="s">
        <v>77</v>
      </c>
      <c r="U1205" s="10" t="s">
        <v>64</v>
      </c>
      <c r="V1205" s="174"/>
      <c r="W1205" s="177"/>
      <c r="X1205" s="180"/>
      <c r="Y1205" s="180"/>
      <c r="Z1205" s="183"/>
      <c r="AA1205" s="183"/>
      <c r="AB1205" s="183"/>
      <c r="AC1205" s="183"/>
      <c r="AD1205" s="183"/>
      <c r="AE1205" s="183"/>
      <c r="AF1205" s="186"/>
      <c r="AG1205" s="186"/>
      <c r="AH1205" s="151"/>
      <c r="AI1205" s="151"/>
      <c r="AJ1205" s="151"/>
      <c r="AK1205" s="151"/>
      <c r="AL1205" s="151"/>
      <c r="AM1205" s="151"/>
      <c r="AN1205" s="151"/>
      <c r="AO1205" s="151"/>
      <c r="AP1205" s="151"/>
      <c r="AQ1205" s="151"/>
      <c r="AR1205" s="151"/>
      <c r="AS1205" s="151"/>
      <c r="AT1205" s="151"/>
      <c r="AU1205" s="151"/>
      <c r="AV1205" s="151"/>
      <c r="AW1205" s="151"/>
    </row>
    <row r="1206" spans="1:49" ht="36" customHeight="1" x14ac:dyDescent="0.25">
      <c r="A1206" s="149" t="s">
        <v>53</v>
      </c>
      <c r="B1206" s="149" t="s">
        <v>676</v>
      </c>
      <c r="C1206" s="149">
        <v>2016</v>
      </c>
      <c r="D1206" s="149" t="s">
        <v>1140</v>
      </c>
      <c r="E1206" s="149">
        <v>529</v>
      </c>
      <c r="F1206" s="149" t="s">
        <v>56</v>
      </c>
      <c r="G1206" s="149" t="s">
        <v>57</v>
      </c>
      <c r="H1206" s="149" t="s">
        <v>58</v>
      </c>
      <c r="I1206" s="149" t="s">
        <v>58</v>
      </c>
      <c r="J1206" s="149" t="s">
        <v>219</v>
      </c>
      <c r="K1206" s="171" t="s">
        <v>97</v>
      </c>
      <c r="L1206" s="171" t="s">
        <v>97</v>
      </c>
      <c r="M1206" s="114" t="s">
        <v>75</v>
      </c>
      <c r="N1206" s="114" t="s">
        <v>77</v>
      </c>
      <c r="O1206" s="114" t="s">
        <v>77</v>
      </c>
      <c r="P1206" s="10" t="s">
        <v>205</v>
      </c>
      <c r="Q1206" s="12">
        <v>19149</v>
      </c>
      <c r="R1206" s="114" t="s">
        <v>77</v>
      </c>
      <c r="S1206" s="114" t="s">
        <v>77</v>
      </c>
      <c r="T1206" s="114" t="s">
        <v>77</v>
      </c>
      <c r="U1206" s="10" t="s">
        <v>205</v>
      </c>
      <c r="V1206" s="172" t="s">
        <v>1261</v>
      </c>
      <c r="W1206" s="175">
        <v>42674</v>
      </c>
      <c r="X1206" s="178">
        <v>19149</v>
      </c>
      <c r="Y1206" s="178">
        <v>22212.84</v>
      </c>
      <c r="Z1206" s="181" t="s">
        <v>67</v>
      </c>
      <c r="AA1206" s="181" t="s">
        <v>68</v>
      </c>
      <c r="AB1206" s="181" t="s">
        <v>69</v>
      </c>
      <c r="AC1206" s="181" t="s">
        <v>70</v>
      </c>
      <c r="AD1206" s="181" t="s">
        <v>219</v>
      </c>
      <c r="AE1206" s="181" t="s">
        <v>71</v>
      </c>
      <c r="AF1206" s="184">
        <v>42674</v>
      </c>
      <c r="AG1206" s="184">
        <v>42677</v>
      </c>
      <c r="AH1206" s="149" t="s">
        <v>57</v>
      </c>
      <c r="AI1206" s="149" t="s">
        <v>72</v>
      </c>
      <c r="AJ1206" s="149" t="s">
        <v>73</v>
      </c>
      <c r="AK1206" s="149" t="s">
        <v>72</v>
      </c>
      <c r="AL1206" s="149" t="s">
        <v>72</v>
      </c>
      <c r="AM1206" s="149" t="s">
        <v>72</v>
      </c>
      <c r="AN1206" s="149" t="s">
        <v>72</v>
      </c>
      <c r="AO1206" s="149" t="s">
        <v>74</v>
      </c>
      <c r="AP1206" s="149" t="s">
        <v>74</v>
      </c>
      <c r="AQ1206" s="149" t="s">
        <v>74</v>
      </c>
      <c r="AR1206" s="149" t="s">
        <v>74</v>
      </c>
      <c r="AS1206" s="149" t="s">
        <v>74</v>
      </c>
      <c r="AT1206" s="149" t="s">
        <v>74</v>
      </c>
      <c r="AU1206" s="149" t="s">
        <v>74</v>
      </c>
      <c r="AV1206" s="149" t="s">
        <v>74</v>
      </c>
      <c r="AW1206" s="149" t="s">
        <v>74</v>
      </c>
    </row>
    <row r="1207" spans="1:49" ht="36" customHeight="1" x14ac:dyDescent="0.25">
      <c r="A1207" s="150"/>
      <c r="B1207" s="150"/>
      <c r="C1207" s="150"/>
      <c r="D1207" s="150"/>
      <c r="E1207" s="150"/>
      <c r="F1207" s="150"/>
      <c r="G1207" s="150"/>
      <c r="H1207" s="150"/>
      <c r="I1207" s="150"/>
      <c r="J1207" s="150"/>
      <c r="K1207" s="171"/>
      <c r="L1207" s="171"/>
      <c r="M1207" s="114" t="s">
        <v>75</v>
      </c>
      <c r="N1207" s="114" t="s">
        <v>77</v>
      </c>
      <c r="O1207" s="114" t="s">
        <v>77</v>
      </c>
      <c r="P1207" s="10" t="s">
        <v>64</v>
      </c>
      <c r="Q1207" s="114" t="s">
        <v>77</v>
      </c>
      <c r="R1207" s="114" t="s">
        <v>77</v>
      </c>
      <c r="S1207" s="114" t="s">
        <v>77</v>
      </c>
      <c r="T1207" s="114" t="s">
        <v>77</v>
      </c>
      <c r="U1207" s="10" t="s">
        <v>64</v>
      </c>
      <c r="V1207" s="173"/>
      <c r="W1207" s="176"/>
      <c r="X1207" s="179"/>
      <c r="Y1207" s="179"/>
      <c r="Z1207" s="182"/>
      <c r="AA1207" s="182"/>
      <c r="AB1207" s="182"/>
      <c r="AC1207" s="182"/>
      <c r="AD1207" s="182"/>
      <c r="AE1207" s="182"/>
      <c r="AF1207" s="185"/>
      <c r="AG1207" s="185"/>
      <c r="AH1207" s="150"/>
      <c r="AI1207" s="150"/>
      <c r="AJ1207" s="150"/>
      <c r="AK1207" s="150"/>
      <c r="AL1207" s="150"/>
      <c r="AM1207" s="150"/>
      <c r="AN1207" s="150"/>
      <c r="AO1207" s="150"/>
      <c r="AP1207" s="150"/>
      <c r="AQ1207" s="150"/>
      <c r="AR1207" s="150"/>
      <c r="AS1207" s="150"/>
      <c r="AT1207" s="150"/>
      <c r="AU1207" s="150"/>
      <c r="AV1207" s="150"/>
      <c r="AW1207" s="150"/>
    </row>
    <row r="1208" spans="1:49" ht="36" customHeight="1" x14ac:dyDescent="0.25">
      <c r="A1208" s="150"/>
      <c r="B1208" s="150"/>
      <c r="C1208" s="150"/>
      <c r="D1208" s="150"/>
      <c r="E1208" s="150"/>
      <c r="F1208" s="150"/>
      <c r="G1208" s="150"/>
      <c r="H1208" s="150"/>
      <c r="I1208" s="150"/>
      <c r="J1208" s="150"/>
      <c r="K1208" s="171"/>
      <c r="L1208" s="171"/>
      <c r="M1208" s="114" t="s">
        <v>75</v>
      </c>
      <c r="N1208" s="114" t="s">
        <v>77</v>
      </c>
      <c r="O1208" s="114" t="s">
        <v>77</v>
      </c>
      <c r="P1208" s="10" t="s">
        <v>64</v>
      </c>
      <c r="Q1208" s="114" t="s">
        <v>77</v>
      </c>
      <c r="R1208" s="114" t="s">
        <v>77</v>
      </c>
      <c r="S1208" s="114" t="s">
        <v>77</v>
      </c>
      <c r="T1208" s="114" t="s">
        <v>77</v>
      </c>
      <c r="U1208" s="10" t="s">
        <v>64</v>
      </c>
      <c r="V1208" s="173"/>
      <c r="W1208" s="176"/>
      <c r="X1208" s="179"/>
      <c r="Y1208" s="179"/>
      <c r="Z1208" s="182"/>
      <c r="AA1208" s="182"/>
      <c r="AB1208" s="182"/>
      <c r="AC1208" s="182"/>
      <c r="AD1208" s="182"/>
      <c r="AE1208" s="182"/>
      <c r="AF1208" s="185"/>
      <c r="AG1208" s="185"/>
      <c r="AH1208" s="150"/>
      <c r="AI1208" s="150"/>
      <c r="AJ1208" s="150"/>
      <c r="AK1208" s="150"/>
      <c r="AL1208" s="150"/>
      <c r="AM1208" s="150"/>
      <c r="AN1208" s="150"/>
      <c r="AO1208" s="150"/>
      <c r="AP1208" s="150"/>
      <c r="AQ1208" s="150"/>
      <c r="AR1208" s="150"/>
      <c r="AS1208" s="150"/>
      <c r="AT1208" s="150"/>
      <c r="AU1208" s="150"/>
      <c r="AV1208" s="150"/>
      <c r="AW1208" s="150"/>
    </row>
    <row r="1209" spans="1:49" ht="36" customHeight="1" x14ac:dyDescent="0.25">
      <c r="A1209" s="151"/>
      <c r="B1209" s="151"/>
      <c r="C1209" s="151"/>
      <c r="D1209" s="151"/>
      <c r="E1209" s="151"/>
      <c r="F1209" s="151"/>
      <c r="G1209" s="151"/>
      <c r="H1209" s="151"/>
      <c r="I1209" s="151"/>
      <c r="J1209" s="151"/>
      <c r="K1209" s="171"/>
      <c r="L1209" s="171"/>
      <c r="M1209" s="114" t="s">
        <v>75</v>
      </c>
      <c r="N1209" s="114" t="s">
        <v>77</v>
      </c>
      <c r="O1209" s="114" t="s">
        <v>77</v>
      </c>
      <c r="P1209" s="10" t="s">
        <v>64</v>
      </c>
      <c r="Q1209" s="114" t="s">
        <v>77</v>
      </c>
      <c r="R1209" s="114" t="s">
        <v>77</v>
      </c>
      <c r="S1209" s="114" t="s">
        <v>77</v>
      </c>
      <c r="T1209" s="114" t="s">
        <v>77</v>
      </c>
      <c r="U1209" s="10" t="s">
        <v>64</v>
      </c>
      <c r="V1209" s="174"/>
      <c r="W1209" s="177"/>
      <c r="X1209" s="180"/>
      <c r="Y1209" s="180"/>
      <c r="Z1209" s="183"/>
      <c r="AA1209" s="183"/>
      <c r="AB1209" s="183"/>
      <c r="AC1209" s="183"/>
      <c r="AD1209" s="183"/>
      <c r="AE1209" s="183"/>
      <c r="AF1209" s="186"/>
      <c r="AG1209" s="186"/>
      <c r="AH1209" s="151"/>
      <c r="AI1209" s="151"/>
      <c r="AJ1209" s="151"/>
      <c r="AK1209" s="151"/>
      <c r="AL1209" s="151"/>
      <c r="AM1209" s="151"/>
      <c r="AN1209" s="151"/>
      <c r="AO1209" s="151"/>
      <c r="AP1209" s="151"/>
      <c r="AQ1209" s="151"/>
      <c r="AR1209" s="151"/>
      <c r="AS1209" s="151"/>
      <c r="AT1209" s="151"/>
      <c r="AU1209" s="151"/>
      <c r="AV1209" s="151"/>
      <c r="AW1209" s="151"/>
    </row>
    <row r="1210" spans="1:49" ht="36" customHeight="1" x14ac:dyDescent="0.25">
      <c r="A1210" s="149" t="s">
        <v>53</v>
      </c>
      <c r="B1210" s="149" t="s">
        <v>676</v>
      </c>
      <c r="C1210" s="149">
        <v>2016</v>
      </c>
      <c r="D1210" s="149" t="s">
        <v>1140</v>
      </c>
      <c r="E1210" s="149">
        <v>533</v>
      </c>
      <c r="F1210" s="149" t="s">
        <v>56</v>
      </c>
      <c r="G1210" s="149" t="s">
        <v>57</v>
      </c>
      <c r="H1210" s="149" t="s">
        <v>58</v>
      </c>
      <c r="I1210" s="149" t="s">
        <v>58</v>
      </c>
      <c r="J1210" s="149" t="s">
        <v>219</v>
      </c>
      <c r="K1210" s="171" t="s">
        <v>1262</v>
      </c>
      <c r="L1210" s="171" t="s">
        <v>1262</v>
      </c>
      <c r="M1210" s="114" t="s">
        <v>75</v>
      </c>
      <c r="N1210" s="114" t="s">
        <v>77</v>
      </c>
      <c r="O1210" s="114" t="s">
        <v>77</v>
      </c>
      <c r="P1210" s="10" t="s">
        <v>205</v>
      </c>
      <c r="Q1210" s="12">
        <v>261116</v>
      </c>
      <c r="R1210" s="114" t="s">
        <v>77</v>
      </c>
      <c r="S1210" s="114" t="s">
        <v>77</v>
      </c>
      <c r="T1210" s="114" t="s">
        <v>77</v>
      </c>
      <c r="U1210" s="10" t="s">
        <v>205</v>
      </c>
      <c r="V1210" s="172" t="s">
        <v>1263</v>
      </c>
      <c r="W1210" s="175">
        <v>42674</v>
      </c>
      <c r="X1210" s="178">
        <v>225100</v>
      </c>
      <c r="Y1210" s="178">
        <v>261116</v>
      </c>
      <c r="Z1210" s="181" t="s">
        <v>67</v>
      </c>
      <c r="AA1210" s="181" t="s">
        <v>68</v>
      </c>
      <c r="AB1210" s="181" t="s">
        <v>69</v>
      </c>
      <c r="AC1210" s="181" t="s">
        <v>70</v>
      </c>
      <c r="AD1210" s="181" t="s">
        <v>219</v>
      </c>
      <c r="AE1210" s="181" t="s">
        <v>71</v>
      </c>
      <c r="AF1210" s="184">
        <v>42674</v>
      </c>
      <c r="AG1210" s="184">
        <v>42674</v>
      </c>
      <c r="AH1210" s="149" t="s">
        <v>57</v>
      </c>
      <c r="AI1210" s="149" t="s">
        <v>72</v>
      </c>
      <c r="AJ1210" s="149" t="s">
        <v>73</v>
      </c>
      <c r="AK1210" s="149" t="s">
        <v>72</v>
      </c>
      <c r="AL1210" s="149" t="s">
        <v>72</v>
      </c>
      <c r="AM1210" s="149" t="s">
        <v>72</v>
      </c>
      <c r="AN1210" s="149" t="s">
        <v>72</v>
      </c>
      <c r="AO1210" s="149" t="s">
        <v>74</v>
      </c>
      <c r="AP1210" s="149" t="s">
        <v>74</v>
      </c>
      <c r="AQ1210" s="149" t="s">
        <v>74</v>
      </c>
      <c r="AR1210" s="149" t="s">
        <v>74</v>
      </c>
      <c r="AS1210" s="149" t="s">
        <v>74</v>
      </c>
      <c r="AT1210" s="149" t="s">
        <v>74</v>
      </c>
      <c r="AU1210" s="149" t="s">
        <v>74</v>
      </c>
      <c r="AV1210" s="149" t="s">
        <v>74</v>
      </c>
      <c r="AW1210" s="149" t="s">
        <v>74</v>
      </c>
    </row>
    <row r="1211" spans="1:49" ht="36" customHeight="1" x14ac:dyDescent="0.25">
      <c r="A1211" s="150"/>
      <c r="B1211" s="150"/>
      <c r="C1211" s="150"/>
      <c r="D1211" s="150"/>
      <c r="E1211" s="150"/>
      <c r="F1211" s="150"/>
      <c r="G1211" s="150"/>
      <c r="H1211" s="150"/>
      <c r="I1211" s="150"/>
      <c r="J1211" s="150"/>
      <c r="K1211" s="171"/>
      <c r="L1211" s="171"/>
      <c r="M1211" s="114" t="s">
        <v>75</v>
      </c>
      <c r="N1211" s="114" t="s">
        <v>77</v>
      </c>
      <c r="O1211" s="114" t="s">
        <v>77</v>
      </c>
      <c r="P1211" s="10" t="s">
        <v>255</v>
      </c>
      <c r="Q1211" s="12">
        <v>295899.76</v>
      </c>
      <c r="R1211" s="114" t="s">
        <v>77</v>
      </c>
      <c r="S1211" s="114" t="s">
        <v>77</v>
      </c>
      <c r="T1211" s="114" t="s">
        <v>77</v>
      </c>
      <c r="U1211" s="10" t="s">
        <v>64</v>
      </c>
      <c r="V1211" s="173"/>
      <c r="W1211" s="176"/>
      <c r="X1211" s="179"/>
      <c r="Y1211" s="179"/>
      <c r="Z1211" s="182"/>
      <c r="AA1211" s="182"/>
      <c r="AB1211" s="182"/>
      <c r="AC1211" s="182"/>
      <c r="AD1211" s="182"/>
      <c r="AE1211" s="182"/>
      <c r="AF1211" s="185"/>
      <c r="AG1211" s="185"/>
      <c r="AH1211" s="150"/>
      <c r="AI1211" s="150"/>
      <c r="AJ1211" s="150"/>
      <c r="AK1211" s="150"/>
      <c r="AL1211" s="150"/>
      <c r="AM1211" s="150"/>
      <c r="AN1211" s="150"/>
      <c r="AO1211" s="150"/>
      <c r="AP1211" s="150"/>
      <c r="AQ1211" s="150"/>
      <c r="AR1211" s="150"/>
      <c r="AS1211" s="150"/>
      <c r="AT1211" s="150"/>
      <c r="AU1211" s="150"/>
      <c r="AV1211" s="150"/>
      <c r="AW1211" s="150"/>
    </row>
    <row r="1212" spans="1:49" ht="36" customHeight="1" x14ac:dyDescent="0.25">
      <c r="A1212" s="150"/>
      <c r="B1212" s="150"/>
      <c r="C1212" s="150"/>
      <c r="D1212" s="150"/>
      <c r="E1212" s="150"/>
      <c r="F1212" s="150"/>
      <c r="G1212" s="150"/>
      <c r="H1212" s="150"/>
      <c r="I1212" s="150"/>
      <c r="J1212" s="150"/>
      <c r="K1212" s="171"/>
      <c r="L1212" s="171"/>
      <c r="M1212" s="114" t="s">
        <v>75</v>
      </c>
      <c r="N1212" s="114" t="s">
        <v>77</v>
      </c>
      <c r="O1212" s="114" t="s">
        <v>77</v>
      </c>
      <c r="P1212" s="10" t="s">
        <v>79</v>
      </c>
      <c r="Q1212" s="12">
        <v>284443.59999999998</v>
      </c>
      <c r="R1212" s="114" t="s">
        <v>77</v>
      </c>
      <c r="S1212" s="114" t="s">
        <v>77</v>
      </c>
      <c r="T1212" s="114" t="s">
        <v>77</v>
      </c>
      <c r="U1212" s="10" t="s">
        <v>64</v>
      </c>
      <c r="V1212" s="173"/>
      <c r="W1212" s="176"/>
      <c r="X1212" s="179"/>
      <c r="Y1212" s="179"/>
      <c r="Z1212" s="182"/>
      <c r="AA1212" s="182"/>
      <c r="AB1212" s="182"/>
      <c r="AC1212" s="182"/>
      <c r="AD1212" s="182"/>
      <c r="AE1212" s="182"/>
      <c r="AF1212" s="185"/>
      <c r="AG1212" s="185"/>
      <c r="AH1212" s="150"/>
      <c r="AI1212" s="150"/>
      <c r="AJ1212" s="150"/>
      <c r="AK1212" s="150"/>
      <c r="AL1212" s="150"/>
      <c r="AM1212" s="150"/>
      <c r="AN1212" s="150"/>
      <c r="AO1212" s="150"/>
      <c r="AP1212" s="150"/>
      <c r="AQ1212" s="150"/>
      <c r="AR1212" s="150"/>
      <c r="AS1212" s="150"/>
      <c r="AT1212" s="150"/>
      <c r="AU1212" s="150"/>
      <c r="AV1212" s="150"/>
      <c r="AW1212" s="150"/>
    </row>
    <row r="1213" spans="1:49" ht="36" customHeight="1" x14ac:dyDescent="0.25">
      <c r="A1213" s="151"/>
      <c r="B1213" s="151"/>
      <c r="C1213" s="151"/>
      <c r="D1213" s="151"/>
      <c r="E1213" s="151"/>
      <c r="F1213" s="151"/>
      <c r="G1213" s="151"/>
      <c r="H1213" s="151"/>
      <c r="I1213" s="151"/>
      <c r="J1213" s="151"/>
      <c r="K1213" s="171"/>
      <c r="L1213" s="171"/>
      <c r="M1213" s="114" t="s">
        <v>75</v>
      </c>
      <c r="N1213" s="114" t="s">
        <v>77</v>
      </c>
      <c r="O1213" s="114" t="s">
        <v>77</v>
      </c>
      <c r="P1213" s="10" t="s">
        <v>64</v>
      </c>
      <c r="Q1213" s="114" t="s">
        <v>77</v>
      </c>
      <c r="R1213" s="114" t="s">
        <v>77</v>
      </c>
      <c r="S1213" s="114" t="s">
        <v>77</v>
      </c>
      <c r="T1213" s="114" t="s">
        <v>77</v>
      </c>
      <c r="U1213" s="10" t="s">
        <v>64</v>
      </c>
      <c r="V1213" s="174"/>
      <c r="W1213" s="177"/>
      <c r="X1213" s="180"/>
      <c r="Y1213" s="180"/>
      <c r="Z1213" s="183"/>
      <c r="AA1213" s="183"/>
      <c r="AB1213" s="183"/>
      <c r="AC1213" s="183"/>
      <c r="AD1213" s="183"/>
      <c r="AE1213" s="183"/>
      <c r="AF1213" s="186"/>
      <c r="AG1213" s="186"/>
      <c r="AH1213" s="151"/>
      <c r="AI1213" s="151"/>
      <c r="AJ1213" s="151"/>
      <c r="AK1213" s="151"/>
      <c r="AL1213" s="151"/>
      <c r="AM1213" s="151"/>
      <c r="AN1213" s="151"/>
      <c r="AO1213" s="151"/>
      <c r="AP1213" s="151"/>
      <c r="AQ1213" s="151"/>
      <c r="AR1213" s="151"/>
      <c r="AS1213" s="151"/>
      <c r="AT1213" s="151"/>
      <c r="AU1213" s="151"/>
      <c r="AV1213" s="151"/>
      <c r="AW1213" s="151"/>
    </row>
    <row r="1214" spans="1:49" ht="36" customHeight="1" x14ac:dyDescent="0.25">
      <c r="A1214" s="149" t="s">
        <v>53</v>
      </c>
      <c r="B1214" s="149" t="s">
        <v>676</v>
      </c>
      <c r="C1214" s="149">
        <v>2016</v>
      </c>
      <c r="D1214" s="149" t="s">
        <v>1140</v>
      </c>
      <c r="E1214" s="149">
        <v>541</v>
      </c>
      <c r="F1214" s="149" t="s">
        <v>56</v>
      </c>
      <c r="G1214" s="149" t="s">
        <v>57</v>
      </c>
      <c r="H1214" s="149" t="s">
        <v>58</v>
      </c>
      <c r="I1214" s="149" t="s">
        <v>58</v>
      </c>
      <c r="J1214" s="149" t="s">
        <v>125</v>
      </c>
      <c r="K1214" s="171" t="s">
        <v>93</v>
      </c>
      <c r="L1214" s="171" t="s">
        <v>93</v>
      </c>
      <c r="M1214" s="114" t="s">
        <v>75</v>
      </c>
      <c r="N1214" s="114" t="s">
        <v>77</v>
      </c>
      <c r="O1214" s="114" t="s">
        <v>77</v>
      </c>
      <c r="P1214" s="10" t="s">
        <v>115</v>
      </c>
      <c r="Q1214" s="12">
        <v>22956.63</v>
      </c>
      <c r="R1214" s="114" t="s">
        <v>77</v>
      </c>
      <c r="S1214" s="114" t="s">
        <v>77</v>
      </c>
      <c r="T1214" s="114" t="s">
        <v>77</v>
      </c>
      <c r="U1214" s="10" t="s">
        <v>115</v>
      </c>
      <c r="V1214" s="172" t="s">
        <v>1264</v>
      </c>
      <c r="W1214" s="175">
        <v>42674</v>
      </c>
      <c r="X1214" s="178">
        <v>19790.2</v>
      </c>
      <c r="Y1214" s="178">
        <v>22956.63</v>
      </c>
      <c r="Z1214" s="181" t="s">
        <v>67</v>
      </c>
      <c r="AA1214" s="181" t="s">
        <v>68</v>
      </c>
      <c r="AB1214" s="181" t="s">
        <v>69</v>
      </c>
      <c r="AC1214" s="181" t="s">
        <v>70</v>
      </c>
      <c r="AD1214" s="181" t="s">
        <v>125</v>
      </c>
      <c r="AE1214" s="181" t="s">
        <v>71</v>
      </c>
      <c r="AF1214" s="184">
        <v>42674</v>
      </c>
      <c r="AG1214" s="184">
        <v>42675</v>
      </c>
      <c r="AH1214" s="149" t="s">
        <v>57</v>
      </c>
      <c r="AI1214" s="149" t="s">
        <v>72</v>
      </c>
      <c r="AJ1214" s="149" t="s">
        <v>73</v>
      </c>
      <c r="AK1214" s="149" t="s">
        <v>72</v>
      </c>
      <c r="AL1214" s="149" t="s">
        <v>72</v>
      </c>
      <c r="AM1214" s="149" t="s">
        <v>72</v>
      </c>
      <c r="AN1214" s="149" t="s">
        <v>72</v>
      </c>
      <c r="AO1214" s="149" t="s">
        <v>74</v>
      </c>
      <c r="AP1214" s="149" t="s">
        <v>74</v>
      </c>
      <c r="AQ1214" s="149" t="s">
        <v>74</v>
      </c>
      <c r="AR1214" s="149" t="s">
        <v>74</v>
      </c>
      <c r="AS1214" s="149" t="s">
        <v>74</v>
      </c>
      <c r="AT1214" s="149" t="s">
        <v>74</v>
      </c>
      <c r="AU1214" s="149" t="s">
        <v>74</v>
      </c>
      <c r="AV1214" s="149" t="s">
        <v>74</v>
      </c>
      <c r="AW1214" s="149" t="s">
        <v>74</v>
      </c>
    </row>
    <row r="1215" spans="1:49" ht="36" customHeight="1" x14ac:dyDescent="0.25">
      <c r="A1215" s="150"/>
      <c r="B1215" s="150"/>
      <c r="C1215" s="150"/>
      <c r="D1215" s="150"/>
      <c r="E1215" s="150"/>
      <c r="F1215" s="150"/>
      <c r="G1215" s="150"/>
      <c r="H1215" s="150"/>
      <c r="I1215" s="150"/>
      <c r="J1215" s="150"/>
      <c r="K1215" s="171"/>
      <c r="L1215" s="171"/>
      <c r="M1215" s="114" t="s">
        <v>75</v>
      </c>
      <c r="N1215" s="114" t="s">
        <v>77</v>
      </c>
      <c r="O1215" s="114" t="s">
        <v>77</v>
      </c>
      <c r="P1215" s="10" t="s">
        <v>64</v>
      </c>
      <c r="Q1215" s="114" t="s">
        <v>77</v>
      </c>
      <c r="R1215" s="114" t="s">
        <v>77</v>
      </c>
      <c r="S1215" s="114" t="s">
        <v>77</v>
      </c>
      <c r="T1215" s="114" t="s">
        <v>77</v>
      </c>
      <c r="U1215" s="10" t="s">
        <v>64</v>
      </c>
      <c r="V1215" s="173"/>
      <c r="W1215" s="176"/>
      <c r="X1215" s="179"/>
      <c r="Y1215" s="179"/>
      <c r="Z1215" s="182"/>
      <c r="AA1215" s="182"/>
      <c r="AB1215" s="182"/>
      <c r="AC1215" s="182"/>
      <c r="AD1215" s="182"/>
      <c r="AE1215" s="182"/>
      <c r="AF1215" s="185"/>
      <c r="AG1215" s="185"/>
      <c r="AH1215" s="150"/>
      <c r="AI1215" s="150"/>
      <c r="AJ1215" s="150"/>
      <c r="AK1215" s="150"/>
      <c r="AL1215" s="150"/>
      <c r="AM1215" s="150"/>
      <c r="AN1215" s="150"/>
      <c r="AO1215" s="150"/>
      <c r="AP1215" s="150"/>
      <c r="AQ1215" s="150"/>
      <c r="AR1215" s="150"/>
      <c r="AS1215" s="150"/>
      <c r="AT1215" s="150"/>
      <c r="AU1215" s="150"/>
      <c r="AV1215" s="150"/>
      <c r="AW1215" s="150"/>
    </row>
    <row r="1216" spans="1:49" ht="36" customHeight="1" x14ac:dyDescent="0.25">
      <c r="A1216" s="150"/>
      <c r="B1216" s="150"/>
      <c r="C1216" s="150"/>
      <c r="D1216" s="150"/>
      <c r="E1216" s="150"/>
      <c r="F1216" s="150"/>
      <c r="G1216" s="150"/>
      <c r="H1216" s="150"/>
      <c r="I1216" s="150"/>
      <c r="J1216" s="150"/>
      <c r="K1216" s="171"/>
      <c r="L1216" s="171"/>
      <c r="M1216" s="114" t="s">
        <v>75</v>
      </c>
      <c r="N1216" s="114" t="s">
        <v>77</v>
      </c>
      <c r="O1216" s="114" t="s">
        <v>77</v>
      </c>
      <c r="P1216" s="10" t="s">
        <v>64</v>
      </c>
      <c r="Q1216" s="114" t="s">
        <v>77</v>
      </c>
      <c r="R1216" s="114" t="s">
        <v>77</v>
      </c>
      <c r="S1216" s="114" t="s">
        <v>77</v>
      </c>
      <c r="T1216" s="114" t="s">
        <v>77</v>
      </c>
      <c r="U1216" s="10" t="s">
        <v>64</v>
      </c>
      <c r="V1216" s="173"/>
      <c r="W1216" s="176"/>
      <c r="X1216" s="179"/>
      <c r="Y1216" s="179"/>
      <c r="Z1216" s="182"/>
      <c r="AA1216" s="182"/>
      <c r="AB1216" s="182"/>
      <c r="AC1216" s="182"/>
      <c r="AD1216" s="182"/>
      <c r="AE1216" s="182"/>
      <c r="AF1216" s="185"/>
      <c r="AG1216" s="185"/>
      <c r="AH1216" s="150"/>
      <c r="AI1216" s="150"/>
      <c r="AJ1216" s="150"/>
      <c r="AK1216" s="150"/>
      <c r="AL1216" s="150"/>
      <c r="AM1216" s="150"/>
      <c r="AN1216" s="150"/>
      <c r="AO1216" s="150"/>
      <c r="AP1216" s="150"/>
      <c r="AQ1216" s="150"/>
      <c r="AR1216" s="150"/>
      <c r="AS1216" s="150"/>
      <c r="AT1216" s="150"/>
      <c r="AU1216" s="150"/>
      <c r="AV1216" s="150"/>
      <c r="AW1216" s="150"/>
    </row>
    <row r="1217" spans="1:49" ht="36" customHeight="1" x14ac:dyDescent="0.25">
      <c r="A1217" s="151"/>
      <c r="B1217" s="151"/>
      <c r="C1217" s="151"/>
      <c r="D1217" s="151"/>
      <c r="E1217" s="151"/>
      <c r="F1217" s="151"/>
      <c r="G1217" s="151"/>
      <c r="H1217" s="151"/>
      <c r="I1217" s="151"/>
      <c r="J1217" s="151"/>
      <c r="K1217" s="171"/>
      <c r="L1217" s="171"/>
      <c r="M1217" s="114" t="s">
        <v>75</v>
      </c>
      <c r="N1217" s="114" t="s">
        <v>77</v>
      </c>
      <c r="O1217" s="114" t="s">
        <v>77</v>
      </c>
      <c r="P1217" s="10" t="s">
        <v>64</v>
      </c>
      <c r="Q1217" s="114" t="s">
        <v>77</v>
      </c>
      <c r="R1217" s="114" t="s">
        <v>77</v>
      </c>
      <c r="S1217" s="114" t="s">
        <v>77</v>
      </c>
      <c r="T1217" s="114" t="s">
        <v>77</v>
      </c>
      <c r="U1217" s="10" t="s">
        <v>64</v>
      </c>
      <c r="V1217" s="174"/>
      <c r="W1217" s="177"/>
      <c r="X1217" s="180"/>
      <c r="Y1217" s="180"/>
      <c r="Z1217" s="183"/>
      <c r="AA1217" s="183"/>
      <c r="AB1217" s="183"/>
      <c r="AC1217" s="183"/>
      <c r="AD1217" s="183"/>
      <c r="AE1217" s="183"/>
      <c r="AF1217" s="186"/>
      <c r="AG1217" s="186"/>
      <c r="AH1217" s="151"/>
      <c r="AI1217" s="151"/>
      <c r="AJ1217" s="151"/>
      <c r="AK1217" s="151"/>
      <c r="AL1217" s="151"/>
      <c r="AM1217" s="151"/>
      <c r="AN1217" s="151"/>
      <c r="AO1217" s="151"/>
      <c r="AP1217" s="151"/>
      <c r="AQ1217" s="151"/>
      <c r="AR1217" s="151"/>
      <c r="AS1217" s="151"/>
      <c r="AT1217" s="151"/>
      <c r="AU1217" s="151"/>
      <c r="AV1217" s="151"/>
      <c r="AW1217" s="151"/>
    </row>
    <row r="1218" spans="1:49" ht="36" customHeight="1" x14ac:dyDescent="0.25">
      <c r="A1218" s="149" t="s">
        <v>53</v>
      </c>
      <c r="B1218" s="149" t="s">
        <v>676</v>
      </c>
      <c r="C1218" s="149">
        <v>2016</v>
      </c>
      <c r="D1218" s="149" t="s">
        <v>1140</v>
      </c>
      <c r="E1218" s="149">
        <v>544</v>
      </c>
      <c r="F1218" s="149" t="s">
        <v>56</v>
      </c>
      <c r="G1218" s="149" t="s">
        <v>57</v>
      </c>
      <c r="H1218" s="149" t="s">
        <v>58</v>
      </c>
      <c r="I1218" s="149" t="s">
        <v>58</v>
      </c>
      <c r="J1218" s="149" t="s">
        <v>111</v>
      </c>
      <c r="K1218" s="171" t="s">
        <v>243</v>
      </c>
      <c r="L1218" s="171" t="s">
        <v>243</v>
      </c>
      <c r="M1218" s="114" t="s">
        <v>75</v>
      </c>
      <c r="N1218" s="114" t="s">
        <v>77</v>
      </c>
      <c r="O1218" s="114" t="s">
        <v>77</v>
      </c>
      <c r="P1218" s="10" t="s">
        <v>112</v>
      </c>
      <c r="Q1218" s="12">
        <v>51225.599999999999</v>
      </c>
      <c r="R1218" s="114" t="s">
        <v>77</v>
      </c>
      <c r="S1218" s="114" t="s">
        <v>77</v>
      </c>
      <c r="T1218" s="114" t="s">
        <v>77</v>
      </c>
      <c r="U1218" s="10" t="s">
        <v>112</v>
      </c>
      <c r="V1218" s="172" t="s">
        <v>1265</v>
      </c>
      <c r="W1218" s="175">
        <v>42674</v>
      </c>
      <c r="X1218" s="178">
        <v>44160</v>
      </c>
      <c r="Y1218" s="178">
        <v>51225</v>
      </c>
      <c r="Z1218" s="181" t="s">
        <v>67</v>
      </c>
      <c r="AA1218" s="181" t="s">
        <v>68</v>
      </c>
      <c r="AB1218" s="181" t="s">
        <v>69</v>
      </c>
      <c r="AC1218" s="181" t="s">
        <v>70</v>
      </c>
      <c r="AD1218" s="181" t="s">
        <v>111</v>
      </c>
      <c r="AE1218" s="181" t="s">
        <v>71</v>
      </c>
      <c r="AF1218" s="184">
        <v>42674</v>
      </c>
      <c r="AG1218" s="184">
        <v>42675</v>
      </c>
      <c r="AH1218" s="149" t="s">
        <v>57</v>
      </c>
      <c r="AI1218" s="149" t="s">
        <v>72</v>
      </c>
      <c r="AJ1218" s="149" t="s">
        <v>73</v>
      </c>
      <c r="AK1218" s="149" t="s">
        <v>72</v>
      </c>
      <c r="AL1218" s="149" t="s">
        <v>72</v>
      </c>
      <c r="AM1218" s="149" t="s">
        <v>72</v>
      </c>
      <c r="AN1218" s="149" t="s">
        <v>72</v>
      </c>
      <c r="AO1218" s="149" t="s">
        <v>74</v>
      </c>
      <c r="AP1218" s="149" t="s">
        <v>74</v>
      </c>
      <c r="AQ1218" s="149" t="s">
        <v>74</v>
      </c>
      <c r="AR1218" s="149" t="s">
        <v>74</v>
      </c>
      <c r="AS1218" s="149" t="s">
        <v>74</v>
      </c>
      <c r="AT1218" s="149" t="s">
        <v>74</v>
      </c>
      <c r="AU1218" s="149" t="s">
        <v>74</v>
      </c>
      <c r="AV1218" s="149" t="s">
        <v>74</v>
      </c>
      <c r="AW1218" s="149" t="s">
        <v>74</v>
      </c>
    </row>
    <row r="1219" spans="1:49" ht="36" customHeight="1" x14ac:dyDescent="0.25">
      <c r="A1219" s="150"/>
      <c r="B1219" s="150"/>
      <c r="C1219" s="150"/>
      <c r="D1219" s="150"/>
      <c r="E1219" s="150"/>
      <c r="F1219" s="150"/>
      <c r="G1219" s="150"/>
      <c r="H1219" s="150"/>
      <c r="I1219" s="150"/>
      <c r="J1219" s="150"/>
      <c r="K1219" s="171"/>
      <c r="L1219" s="171"/>
      <c r="M1219" s="114" t="s">
        <v>75</v>
      </c>
      <c r="N1219" s="114" t="s">
        <v>77</v>
      </c>
      <c r="O1219" s="114" t="s">
        <v>77</v>
      </c>
      <c r="P1219" s="10" t="s">
        <v>115</v>
      </c>
      <c r="Q1219" s="12">
        <v>52652.4</v>
      </c>
      <c r="R1219" s="114" t="s">
        <v>77</v>
      </c>
      <c r="S1219" s="114" t="s">
        <v>77</v>
      </c>
      <c r="T1219" s="114" t="s">
        <v>77</v>
      </c>
      <c r="U1219" s="10" t="s">
        <v>64</v>
      </c>
      <c r="V1219" s="173"/>
      <c r="W1219" s="176"/>
      <c r="X1219" s="179"/>
      <c r="Y1219" s="179"/>
      <c r="Z1219" s="182"/>
      <c r="AA1219" s="182"/>
      <c r="AB1219" s="182"/>
      <c r="AC1219" s="182"/>
      <c r="AD1219" s="182"/>
      <c r="AE1219" s="182"/>
      <c r="AF1219" s="185"/>
      <c r="AG1219" s="185"/>
      <c r="AH1219" s="150"/>
      <c r="AI1219" s="150"/>
      <c r="AJ1219" s="150"/>
      <c r="AK1219" s="150"/>
      <c r="AL1219" s="150"/>
      <c r="AM1219" s="150"/>
      <c r="AN1219" s="150"/>
      <c r="AO1219" s="150"/>
      <c r="AP1219" s="150"/>
      <c r="AQ1219" s="150"/>
      <c r="AR1219" s="150"/>
      <c r="AS1219" s="150"/>
      <c r="AT1219" s="150"/>
      <c r="AU1219" s="150"/>
      <c r="AV1219" s="150"/>
      <c r="AW1219" s="150"/>
    </row>
    <row r="1220" spans="1:49" ht="36" customHeight="1" x14ac:dyDescent="0.25">
      <c r="A1220" s="150"/>
      <c r="B1220" s="150"/>
      <c r="C1220" s="150"/>
      <c r="D1220" s="150"/>
      <c r="E1220" s="150"/>
      <c r="F1220" s="150"/>
      <c r="G1220" s="150"/>
      <c r="H1220" s="150"/>
      <c r="I1220" s="150"/>
      <c r="J1220" s="150"/>
      <c r="K1220" s="171"/>
      <c r="L1220" s="171"/>
      <c r="M1220" s="114" t="s">
        <v>75</v>
      </c>
      <c r="N1220" s="114" t="s">
        <v>77</v>
      </c>
      <c r="O1220" s="114" t="s">
        <v>77</v>
      </c>
      <c r="P1220" s="10" t="s">
        <v>117</v>
      </c>
      <c r="Q1220" s="12">
        <v>87822.85</v>
      </c>
      <c r="R1220" s="114" t="s">
        <v>77</v>
      </c>
      <c r="S1220" s="114" t="s">
        <v>77</v>
      </c>
      <c r="T1220" s="114" t="s">
        <v>77</v>
      </c>
      <c r="U1220" s="10" t="s">
        <v>64</v>
      </c>
      <c r="V1220" s="173"/>
      <c r="W1220" s="176"/>
      <c r="X1220" s="179"/>
      <c r="Y1220" s="179"/>
      <c r="Z1220" s="182"/>
      <c r="AA1220" s="182"/>
      <c r="AB1220" s="182"/>
      <c r="AC1220" s="182"/>
      <c r="AD1220" s="182"/>
      <c r="AE1220" s="182"/>
      <c r="AF1220" s="185"/>
      <c r="AG1220" s="185"/>
      <c r="AH1220" s="150"/>
      <c r="AI1220" s="150"/>
      <c r="AJ1220" s="150"/>
      <c r="AK1220" s="150"/>
      <c r="AL1220" s="150"/>
      <c r="AM1220" s="150"/>
      <c r="AN1220" s="150"/>
      <c r="AO1220" s="150"/>
      <c r="AP1220" s="150"/>
      <c r="AQ1220" s="150"/>
      <c r="AR1220" s="150"/>
      <c r="AS1220" s="150"/>
      <c r="AT1220" s="150"/>
      <c r="AU1220" s="150"/>
      <c r="AV1220" s="150"/>
      <c r="AW1220" s="150"/>
    </row>
    <row r="1221" spans="1:49" ht="36" customHeight="1" x14ac:dyDescent="0.25">
      <c r="A1221" s="151"/>
      <c r="B1221" s="151"/>
      <c r="C1221" s="151"/>
      <c r="D1221" s="151"/>
      <c r="E1221" s="151"/>
      <c r="F1221" s="151"/>
      <c r="G1221" s="151"/>
      <c r="H1221" s="151"/>
      <c r="I1221" s="151"/>
      <c r="J1221" s="151"/>
      <c r="K1221" s="171"/>
      <c r="L1221" s="171"/>
      <c r="M1221" s="114" t="s">
        <v>75</v>
      </c>
      <c r="N1221" s="114" t="s">
        <v>77</v>
      </c>
      <c r="O1221" s="114" t="s">
        <v>77</v>
      </c>
      <c r="P1221" s="10" t="s">
        <v>64</v>
      </c>
      <c r="Q1221" s="114" t="s">
        <v>77</v>
      </c>
      <c r="R1221" s="114" t="s">
        <v>77</v>
      </c>
      <c r="S1221" s="114" t="s">
        <v>77</v>
      </c>
      <c r="T1221" s="114" t="s">
        <v>77</v>
      </c>
      <c r="U1221" s="10" t="s">
        <v>64</v>
      </c>
      <c r="V1221" s="174"/>
      <c r="W1221" s="177"/>
      <c r="X1221" s="180"/>
      <c r="Y1221" s="180"/>
      <c r="Z1221" s="183"/>
      <c r="AA1221" s="183"/>
      <c r="AB1221" s="183"/>
      <c r="AC1221" s="183"/>
      <c r="AD1221" s="183"/>
      <c r="AE1221" s="183"/>
      <c r="AF1221" s="186"/>
      <c r="AG1221" s="186"/>
      <c r="AH1221" s="151"/>
      <c r="AI1221" s="151"/>
      <c r="AJ1221" s="151"/>
      <c r="AK1221" s="151"/>
      <c r="AL1221" s="151"/>
      <c r="AM1221" s="151"/>
      <c r="AN1221" s="151"/>
      <c r="AO1221" s="151"/>
      <c r="AP1221" s="151"/>
      <c r="AQ1221" s="151"/>
      <c r="AR1221" s="151"/>
      <c r="AS1221" s="151"/>
      <c r="AT1221" s="151"/>
      <c r="AU1221" s="151"/>
      <c r="AV1221" s="151"/>
      <c r="AW1221" s="151"/>
    </row>
    <row r="1222" spans="1:49" ht="36" customHeight="1" x14ac:dyDescent="0.25">
      <c r="A1222" s="149" t="s">
        <v>53</v>
      </c>
      <c r="B1222" s="149" t="s">
        <v>676</v>
      </c>
      <c r="C1222" s="149">
        <v>2016</v>
      </c>
      <c r="D1222" s="149" t="s">
        <v>1140</v>
      </c>
      <c r="E1222" s="149">
        <v>493</v>
      </c>
      <c r="F1222" s="149" t="s">
        <v>56</v>
      </c>
      <c r="G1222" s="149" t="s">
        <v>57</v>
      </c>
      <c r="H1222" s="149" t="s">
        <v>58</v>
      </c>
      <c r="I1222" s="149" t="s">
        <v>58</v>
      </c>
      <c r="J1222" s="149" t="s">
        <v>111</v>
      </c>
      <c r="K1222" s="171" t="s">
        <v>93</v>
      </c>
      <c r="L1222" s="171" t="s">
        <v>93</v>
      </c>
      <c r="M1222" s="114" t="s">
        <v>75</v>
      </c>
      <c r="N1222" s="114" t="s">
        <v>77</v>
      </c>
      <c r="O1222" s="114" t="s">
        <v>77</v>
      </c>
      <c r="P1222" s="10" t="s">
        <v>112</v>
      </c>
      <c r="Q1222" s="12">
        <v>146980.12</v>
      </c>
      <c r="R1222" s="114" t="s">
        <v>77</v>
      </c>
      <c r="S1222" s="114" t="s">
        <v>77</v>
      </c>
      <c r="T1222" s="114" t="s">
        <v>77</v>
      </c>
      <c r="U1222" s="10" t="s">
        <v>112</v>
      </c>
      <c r="V1222" s="172" t="s">
        <v>1266</v>
      </c>
      <c r="W1222" s="175">
        <v>42674</v>
      </c>
      <c r="X1222" s="178">
        <v>126707</v>
      </c>
      <c r="Y1222" s="178">
        <v>146980.12</v>
      </c>
      <c r="Z1222" s="181" t="s">
        <v>67</v>
      </c>
      <c r="AA1222" s="181" t="s">
        <v>68</v>
      </c>
      <c r="AB1222" s="181" t="s">
        <v>69</v>
      </c>
      <c r="AC1222" s="181" t="s">
        <v>70</v>
      </c>
      <c r="AD1222" s="181" t="s">
        <v>111</v>
      </c>
      <c r="AE1222" s="181" t="s">
        <v>71</v>
      </c>
      <c r="AF1222" s="184">
        <v>42674</v>
      </c>
      <c r="AG1222" s="184">
        <v>42681</v>
      </c>
      <c r="AH1222" s="149" t="s">
        <v>57</v>
      </c>
      <c r="AI1222" s="149" t="s">
        <v>72</v>
      </c>
      <c r="AJ1222" s="149" t="s">
        <v>73</v>
      </c>
      <c r="AK1222" s="149" t="s">
        <v>72</v>
      </c>
      <c r="AL1222" s="149" t="s">
        <v>72</v>
      </c>
      <c r="AM1222" s="149" t="s">
        <v>72</v>
      </c>
      <c r="AN1222" s="149" t="s">
        <v>72</v>
      </c>
      <c r="AO1222" s="149" t="s">
        <v>74</v>
      </c>
      <c r="AP1222" s="149" t="s">
        <v>74</v>
      </c>
      <c r="AQ1222" s="149" t="s">
        <v>74</v>
      </c>
      <c r="AR1222" s="149" t="s">
        <v>74</v>
      </c>
      <c r="AS1222" s="149" t="s">
        <v>74</v>
      </c>
      <c r="AT1222" s="149" t="s">
        <v>74</v>
      </c>
      <c r="AU1222" s="149" t="s">
        <v>74</v>
      </c>
      <c r="AV1222" s="149" t="s">
        <v>74</v>
      </c>
      <c r="AW1222" s="149" t="s">
        <v>74</v>
      </c>
    </row>
    <row r="1223" spans="1:49" ht="36" customHeight="1" x14ac:dyDescent="0.25">
      <c r="A1223" s="150"/>
      <c r="B1223" s="150"/>
      <c r="C1223" s="150"/>
      <c r="D1223" s="150"/>
      <c r="E1223" s="150"/>
      <c r="F1223" s="150"/>
      <c r="G1223" s="150"/>
      <c r="H1223" s="150"/>
      <c r="I1223" s="150"/>
      <c r="J1223" s="150"/>
      <c r="K1223" s="171"/>
      <c r="L1223" s="171"/>
      <c r="M1223" s="114" t="s">
        <v>75</v>
      </c>
      <c r="N1223" s="114" t="s">
        <v>77</v>
      </c>
      <c r="O1223" s="114" t="s">
        <v>77</v>
      </c>
      <c r="P1223" s="10" t="s">
        <v>64</v>
      </c>
      <c r="Q1223" s="114" t="s">
        <v>77</v>
      </c>
      <c r="R1223" s="114" t="s">
        <v>77</v>
      </c>
      <c r="S1223" s="114" t="s">
        <v>77</v>
      </c>
      <c r="T1223" s="114" t="s">
        <v>77</v>
      </c>
      <c r="U1223" s="10" t="s">
        <v>64</v>
      </c>
      <c r="V1223" s="173"/>
      <c r="W1223" s="176"/>
      <c r="X1223" s="179"/>
      <c r="Y1223" s="179"/>
      <c r="Z1223" s="182"/>
      <c r="AA1223" s="182"/>
      <c r="AB1223" s="182"/>
      <c r="AC1223" s="182"/>
      <c r="AD1223" s="182"/>
      <c r="AE1223" s="182"/>
      <c r="AF1223" s="185"/>
      <c r="AG1223" s="185"/>
      <c r="AH1223" s="150"/>
      <c r="AI1223" s="150"/>
      <c r="AJ1223" s="150"/>
      <c r="AK1223" s="150"/>
      <c r="AL1223" s="150"/>
      <c r="AM1223" s="150"/>
      <c r="AN1223" s="150"/>
      <c r="AO1223" s="150"/>
      <c r="AP1223" s="150"/>
      <c r="AQ1223" s="150"/>
      <c r="AR1223" s="150"/>
      <c r="AS1223" s="150"/>
      <c r="AT1223" s="150"/>
      <c r="AU1223" s="150"/>
      <c r="AV1223" s="150"/>
      <c r="AW1223" s="150"/>
    </row>
    <row r="1224" spans="1:49" ht="36" customHeight="1" x14ac:dyDescent="0.25">
      <c r="A1224" s="150"/>
      <c r="B1224" s="150"/>
      <c r="C1224" s="150"/>
      <c r="D1224" s="150"/>
      <c r="E1224" s="150"/>
      <c r="F1224" s="150"/>
      <c r="G1224" s="150"/>
      <c r="H1224" s="150"/>
      <c r="I1224" s="150"/>
      <c r="J1224" s="150"/>
      <c r="K1224" s="171"/>
      <c r="L1224" s="171"/>
      <c r="M1224" s="114" t="s">
        <v>75</v>
      </c>
      <c r="N1224" s="114" t="s">
        <v>77</v>
      </c>
      <c r="O1224" s="114" t="s">
        <v>77</v>
      </c>
      <c r="P1224" s="10" t="s">
        <v>64</v>
      </c>
      <c r="Q1224" s="114" t="s">
        <v>77</v>
      </c>
      <c r="R1224" s="114" t="s">
        <v>77</v>
      </c>
      <c r="S1224" s="114" t="s">
        <v>77</v>
      </c>
      <c r="T1224" s="114" t="s">
        <v>77</v>
      </c>
      <c r="U1224" s="10" t="s">
        <v>64</v>
      </c>
      <c r="V1224" s="173"/>
      <c r="W1224" s="176"/>
      <c r="X1224" s="179"/>
      <c r="Y1224" s="179"/>
      <c r="Z1224" s="182"/>
      <c r="AA1224" s="182"/>
      <c r="AB1224" s="182"/>
      <c r="AC1224" s="182"/>
      <c r="AD1224" s="182"/>
      <c r="AE1224" s="182"/>
      <c r="AF1224" s="185"/>
      <c r="AG1224" s="185"/>
      <c r="AH1224" s="150"/>
      <c r="AI1224" s="150"/>
      <c r="AJ1224" s="150"/>
      <c r="AK1224" s="150"/>
      <c r="AL1224" s="150"/>
      <c r="AM1224" s="150"/>
      <c r="AN1224" s="150"/>
      <c r="AO1224" s="150"/>
      <c r="AP1224" s="150"/>
      <c r="AQ1224" s="150"/>
      <c r="AR1224" s="150"/>
      <c r="AS1224" s="150"/>
      <c r="AT1224" s="150"/>
      <c r="AU1224" s="150"/>
      <c r="AV1224" s="150"/>
      <c r="AW1224" s="150"/>
    </row>
    <row r="1225" spans="1:49" ht="36" customHeight="1" x14ac:dyDescent="0.25">
      <c r="A1225" s="151"/>
      <c r="B1225" s="151"/>
      <c r="C1225" s="151"/>
      <c r="D1225" s="151"/>
      <c r="E1225" s="151"/>
      <c r="F1225" s="151"/>
      <c r="G1225" s="151"/>
      <c r="H1225" s="151"/>
      <c r="I1225" s="151"/>
      <c r="J1225" s="151"/>
      <c r="K1225" s="171"/>
      <c r="L1225" s="171"/>
      <c r="M1225" s="114" t="s">
        <v>75</v>
      </c>
      <c r="N1225" s="114" t="s">
        <v>77</v>
      </c>
      <c r="O1225" s="114" t="s">
        <v>77</v>
      </c>
      <c r="P1225" s="10" t="s">
        <v>64</v>
      </c>
      <c r="Q1225" s="114" t="s">
        <v>77</v>
      </c>
      <c r="R1225" s="114" t="s">
        <v>77</v>
      </c>
      <c r="S1225" s="114" t="s">
        <v>77</v>
      </c>
      <c r="T1225" s="114" t="s">
        <v>77</v>
      </c>
      <c r="U1225" s="10" t="s">
        <v>64</v>
      </c>
      <c r="V1225" s="174"/>
      <c r="W1225" s="177"/>
      <c r="X1225" s="180"/>
      <c r="Y1225" s="180"/>
      <c r="Z1225" s="183"/>
      <c r="AA1225" s="183"/>
      <c r="AB1225" s="183"/>
      <c r="AC1225" s="183"/>
      <c r="AD1225" s="183"/>
      <c r="AE1225" s="183"/>
      <c r="AF1225" s="186"/>
      <c r="AG1225" s="186"/>
      <c r="AH1225" s="151"/>
      <c r="AI1225" s="151"/>
      <c r="AJ1225" s="151"/>
      <c r="AK1225" s="151"/>
      <c r="AL1225" s="151"/>
      <c r="AM1225" s="151"/>
      <c r="AN1225" s="151"/>
      <c r="AO1225" s="151"/>
      <c r="AP1225" s="151"/>
      <c r="AQ1225" s="151"/>
      <c r="AR1225" s="151"/>
      <c r="AS1225" s="151"/>
      <c r="AT1225" s="151"/>
      <c r="AU1225" s="151"/>
      <c r="AV1225" s="151"/>
      <c r="AW1225" s="151"/>
    </row>
    <row r="1226" spans="1:49" ht="36" customHeight="1" x14ac:dyDescent="0.25">
      <c r="A1226" s="149" t="s">
        <v>53</v>
      </c>
      <c r="B1226" s="149" t="s">
        <v>676</v>
      </c>
      <c r="C1226" s="149">
        <v>2016</v>
      </c>
      <c r="D1226" s="149" t="s">
        <v>1140</v>
      </c>
      <c r="E1226" s="149">
        <v>557</v>
      </c>
      <c r="F1226" s="149" t="s">
        <v>56</v>
      </c>
      <c r="G1226" s="149" t="s">
        <v>57</v>
      </c>
      <c r="H1226" s="149" t="s">
        <v>58</v>
      </c>
      <c r="I1226" s="149" t="s">
        <v>58</v>
      </c>
      <c r="J1226" s="149" t="s">
        <v>111</v>
      </c>
      <c r="K1226" s="171" t="s">
        <v>60</v>
      </c>
      <c r="L1226" s="171" t="s">
        <v>60</v>
      </c>
      <c r="M1226" s="114" t="s">
        <v>75</v>
      </c>
      <c r="N1226" s="114" t="s">
        <v>77</v>
      </c>
      <c r="O1226" s="114" t="s">
        <v>77</v>
      </c>
      <c r="P1226" s="10" t="s">
        <v>112</v>
      </c>
      <c r="Q1226" s="12">
        <v>72895.56</v>
      </c>
      <c r="R1226" s="114" t="s">
        <v>77</v>
      </c>
      <c r="S1226" s="114" t="s">
        <v>77</v>
      </c>
      <c r="T1226" s="114" t="s">
        <v>77</v>
      </c>
      <c r="U1226" s="10" t="s">
        <v>112</v>
      </c>
      <c r="V1226" s="172" t="s">
        <v>1267</v>
      </c>
      <c r="W1226" s="175">
        <v>42674</v>
      </c>
      <c r="X1226" s="178">
        <v>62841</v>
      </c>
      <c r="Y1226" s="178">
        <v>72895.56</v>
      </c>
      <c r="Z1226" s="181" t="s">
        <v>67</v>
      </c>
      <c r="AA1226" s="181" t="s">
        <v>68</v>
      </c>
      <c r="AB1226" s="181" t="s">
        <v>69</v>
      </c>
      <c r="AC1226" s="181" t="s">
        <v>70</v>
      </c>
      <c r="AD1226" s="181" t="s">
        <v>111</v>
      </c>
      <c r="AE1226" s="181" t="s">
        <v>71</v>
      </c>
      <c r="AF1226" s="184">
        <v>42674</v>
      </c>
      <c r="AG1226" s="184">
        <v>42674</v>
      </c>
      <c r="AH1226" s="149" t="s">
        <v>57</v>
      </c>
      <c r="AI1226" s="149" t="s">
        <v>72</v>
      </c>
      <c r="AJ1226" s="149" t="s">
        <v>73</v>
      </c>
      <c r="AK1226" s="149" t="s">
        <v>72</v>
      </c>
      <c r="AL1226" s="149" t="s">
        <v>72</v>
      </c>
      <c r="AM1226" s="149" t="s">
        <v>72</v>
      </c>
      <c r="AN1226" s="149" t="s">
        <v>72</v>
      </c>
      <c r="AO1226" s="149" t="s">
        <v>74</v>
      </c>
      <c r="AP1226" s="149" t="s">
        <v>74</v>
      </c>
      <c r="AQ1226" s="149" t="s">
        <v>74</v>
      </c>
      <c r="AR1226" s="149" t="s">
        <v>74</v>
      </c>
      <c r="AS1226" s="149" t="s">
        <v>74</v>
      </c>
      <c r="AT1226" s="149" t="s">
        <v>74</v>
      </c>
      <c r="AU1226" s="149" t="s">
        <v>74</v>
      </c>
      <c r="AV1226" s="149" t="s">
        <v>74</v>
      </c>
      <c r="AW1226" s="149" t="s">
        <v>74</v>
      </c>
    </row>
    <row r="1227" spans="1:49" ht="36" customHeight="1" x14ac:dyDescent="0.25">
      <c r="A1227" s="150"/>
      <c r="B1227" s="150"/>
      <c r="C1227" s="150"/>
      <c r="D1227" s="150"/>
      <c r="E1227" s="150"/>
      <c r="F1227" s="150"/>
      <c r="G1227" s="150"/>
      <c r="H1227" s="150"/>
      <c r="I1227" s="150"/>
      <c r="J1227" s="150"/>
      <c r="K1227" s="171"/>
      <c r="L1227" s="171"/>
      <c r="M1227" s="114" t="s">
        <v>75</v>
      </c>
      <c r="N1227" s="114" t="s">
        <v>77</v>
      </c>
      <c r="O1227" s="114" t="s">
        <v>77</v>
      </c>
      <c r="P1227" s="10" t="s">
        <v>115</v>
      </c>
      <c r="Q1227" s="12">
        <v>152418.51</v>
      </c>
      <c r="R1227" s="114" t="s">
        <v>77</v>
      </c>
      <c r="S1227" s="114" t="s">
        <v>77</v>
      </c>
      <c r="T1227" s="114" t="s">
        <v>77</v>
      </c>
      <c r="U1227" s="10" t="s">
        <v>64</v>
      </c>
      <c r="V1227" s="173"/>
      <c r="W1227" s="176"/>
      <c r="X1227" s="179"/>
      <c r="Y1227" s="179"/>
      <c r="Z1227" s="182"/>
      <c r="AA1227" s="182"/>
      <c r="AB1227" s="182"/>
      <c r="AC1227" s="182"/>
      <c r="AD1227" s="182"/>
      <c r="AE1227" s="182"/>
      <c r="AF1227" s="185"/>
      <c r="AG1227" s="185"/>
      <c r="AH1227" s="150"/>
      <c r="AI1227" s="150"/>
      <c r="AJ1227" s="150"/>
      <c r="AK1227" s="150"/>
      <c r="AL1227" s="150"/>
      <c r="AM1227" s="150"/>
      <c r="AN1227" s="150"/>
      <c r="AO1227" s="150"/>
      <c r="AP1227" s="150"/>
      <c r="AQ1227" s="150"/>
      <c r="AR1227" s="150"/>
      <c r="AS1227" s="150"/>
      <c r="AT1227" s="150"/>
      <c r="AU1227" s="150"/>
      <c r="AV1227" s="150"/>
      <c r="AW1227" s="150"/>
    </row>
    <row r="1228" spans="1:49" ht="36" customHeight="1" x14ac:dyDescent="0.25">
      <c r="A1228" s="150"/>
      <c r="B1228" s="150"/>
      <c r="C1228" s="150"/>
      <c r="D1228" s="150"/>
      <c r="E1228" s="150"/>
      <c r="F1228" s="150"/>
      <c r="G1228" s="150"/>
      <c r="H1228" s="150"/>
      <c r="I1228" s="150"/>
      <c r="J1228" s="150"/>
      <c r="K1228" s="171"/>
      <c r="L1228" s="171"/>
      <c r="M1228" s="114" t="s">
        <v>75</v>
      </c>
      <c r="N1228" s="114" t="s">
        <v>77</v>
      </c>
      <c r="O1228" s="114" t="s">
        <v>77</v>
      </c>
      <c r="P1228" s="10" t="s">
        <v>121</v>
      </c>
      <c r="Q1228" s="12">
        <v>151478.6</v>
      </c>
      <c r="R1228" s="114" t="s">
        <v>77</v>
      </c>
      <c r="S1228" s="114" t="s">
        <v>77</v>
      </c>
      <c r="T1228" s="114" t="s">
        <v>77</v>
      </c>
      <c r="U1228" s="10" t="s">
        <v>64</v>
      </c>
      <c r="V1228" s="173"/>
      <c r="W1228" s="176"/>
      <c r="X1228" s="179"/>
      <c r="Y1228" s="179"/>
      <c r="Z1228" s="182"/>
      <c r="AA1228" s="182"/>
      <c r="AB1228" s="182"/>
      <c r="AC1228" s="182"/>
      <c r="AD1228" s="182"/>
      <c r="AE1228" s="182"/>
      <c r="AF1228" s="185"/>
      <c r="AG1228" s="185"/>
      <c r="AH1228" s="150"/>
      <c r="AI1228" s="150"/>
      <c r="AJ1228" s="150"/>
      <c r="AK1228" s="150"/>
      <c r="AL1228" s="150"/>
      <c r="AM1228" s="150"/>
      <c r="AN1228" s="150"/>
      <c r="AO1228" s="150"/>
      <c r="AP1228" s="150"/>
      <c r="AQ1228" s="150"/>
      <c r="AR1228" s="150"/>
      <c r="AS1228" s="150"/>
      <c r="AT1228" s="150"/>
      <c r="AU1228" s="150"/>
      <c r="AV1228" s="150"/>
      <c r="AW1228" s="150"/>
    </row>
    <row r="1229" spans="1:49" ht="36" customHeight="1" x14ac:dyDescent="0.25">
      <c r="A1229" s="151"/>
      <c r="B1229" s="151"/>
      <c r="C1229" s="151"/>
      <c r="D1229" s="151"/>
      <c r="E1229" s="151"/>
      <c r="F1229" s="151"/>
      <c r="G1229" s="151"/>
      <c r="H1229" s="151"/>
      <c r="I1229" s="151"/>
      <c r="J1229" s="151"/>
      <c r="K1229" s="171"/>
      <c r="L1229" s="171"/>
      <c r="M1229" s="114" t="s">
        <v>75</v>
      </c>
      <c r="N1229" s="114" t="s">
        <v>77</v>
      </c>
      <c r="O1229" s="114" t="s">
        <v>77</v>
      </c>
      <c r="P1229" s="10" t="s">
        <v>64</v>
      </c>
      <c r="Q1229" s="114" t="s">
        <v>77</v>
      </c>
      <c r="R1229" s="114" t="s">
        <v>77</v>
      </c>
      <c r="S1229" s="114" t="s">
        <v>77</v>
      </c>
      <c r="T1229" s="114" t="s">
        <v>77</v>
      </c>
      <c r="U1229" s="10" t="s">
        <v>64</v>
      </c>
      <c r="V1229" s="174"/>
      <c r="W1229" s="177"/>
      <c r="X1229" s="180"/>
      <c r="Y1229" s="180"/>
      <c r="Z1229" s="183"/>
      <c r="AA1229" s="183"/>
      <c r="AB1229" s="183"/>
      <c r="AC1229" s="183"/>
      <c r="AD1229" s="183"/>
      <c r="AE1229" s="183"/>
      <c r="AF1229" s="186"/>
      <c r="AG1229" s="186"/>
      <c r="AH1229" s="151"/>
      <c r="AI1229" s="151"/>
      <c r="AJ1229" s="151"/>
      <c r="AK1229" s="151"/>
      <c r="AL1229" s="151"/>
      <c r="AM1229" s="151"/>
      <c r="AN1229" s="151"/>
      <c r="AO1229" s="151"/>
      <c r="AP1229" s="151"/>
      <c r="AQ1229" s="151"/>
      <c r="AR1229" s="151"/>
      <c r="AS1229" s="151"/>
      <c r="AT1229" s="151"/>
      <c r="AU1229" s="151"/>
      <c r="AV1229" s="151"/>
      <c r="AW1229" s="151"/>
    </row>
    <row r="1230" spans="1:49" ht="36" customHeight="1" x14ac:dyDescent="0.25">
      <c r="A1230" s="149" t="s">
        <v>53</v>
      </c>
      <c r="B1230" s="149" t="s">
        <v>676</v>
      </c>
      <c r="C1230" s="149">
        <v>2016</v>
      </c>
      <c r="D1230" s="149" t="s">
        <v>1140</v>
      </c>
      <c r="E1230" s="149">
        <v>563</v>
      </c>
      <c r="F1230" s="149" t="s">
        <v>56</v>
      </c>
      <c r="G1230" s="149" t="s">
        <v>57</v>
      </c>
      <c r="H1230" s="149" t="s">
        <v>58</v>
      </c>
      <c r="I1230" s="149" t="s">
        <v>58</v>
      </c>
      <c r="J1230" s="149" t="s">
        <v>1268</v>
      </c>
      <c r="K1230" s="171" t="s">
        <v>93</v>
      </c>
      <c r="L1230" s="171" t="s">
        <v>93</v>
      </c>
      <c r="M1230" s="114" t="s">
        <v>75</v>
      </c>
      <c r="N1230" s="114" t="s">
        <v>77</v>
      </c>
      <c r="O1230" s="114" t="s">
        <v>77</v>
      </c>
      <c r="P1230" s="10" t="s">
        <v>445</v>
      </c>
      <c r="Q1230" s="12">
        <v>16950</v>
      </c>
      <c r="R1230" s="114" t="s">
        <v>77</v>
      </c>
      <c r="S1230" s="114" t="s">
        <v>77</v>
      </c>
      <c r="T1230" s="114" t="s">
        <v>77</v>
      </c>
      <c r="U1230" s="10" t="s">
        <v>445</v>
      </c>
      <c r="V1230" s="172" t="s">
        <v>1269</v>
      </c>
      <c r="W1230" s="175">
        <v>42674</v>
      </c>
      <c r="X1230" s="178">
        <v>14612.07</v>
      </c>
      <c r="Y1230" s="178">
        <v>16950</v>
      </c>
      <c r="Z1230" s="181" t="s">
        <v>67</v>
      </c>
      <c r="AA1230" s="181" t="s">
        <v>68</v>
      </c>
      <c r="AB1230" s="181" t="s">
        <v>69</v>
      </c>
      <c r="AC1230" s="181" t="s">
        <v>70</v>
      </c>
      <c r="AD1230" s="181" t="s">
        <v>1268</v>
      </c>
      <c r="AE1230" s="181" t="s">
        <v>71</v>
      </c>
      <c r="AF1230" s="184">
        <v>42674</v>
      </c>
      <c r="AG1230" s="184">
        <v>42677</v>
      </c>
      <c r="AH1230" s="149" t="s">
        <v>57</v>
      </c>
      <c r="AI1230" s="149" t="s">
        <v>72</v>
      </c>
      <c r="AJ1230" s="149" t="s">
        <v>73</v>
      </c>
      <c r="AK1230" s="149" t="s">
        <v>72</v>
      </c>
      <c r="AL1230" s="149" t="s">
        <v>72</v>
      </c>
      <c r="AM1230" s="149" t="s">
        <v>72</v>
      </c>
      <c r="AN1230" s="149" t="s">
        <v>72</v>
      </c>
      <c r="AO1230" s="149" t="s">
        <v>74</v>
      </c>
      <c r="AP1230" s="149" t="s">
        <v>74</v>
      </c>
      <c r="AQ1230" s="149" t="s">
        <v>74</v>
      </c>
      <c r="AR1230" s="149" t="s">
        <v>74</v>
      </c>
      <c r="AS1230" s="149" t="s">
        <v>74</v>
      </c>
      <c r="AT1230" s="149" t="s">
        <v>74</v>
      </c>
      <c r="AU1230" s="149" t="s">
        <v>74</v>
      </c>
      <c r="AV1230" s="149" t="s">
        <v>74</v>
      </c>
      <c r="AW1230" s="149" t="s">
        <v>74</v>
      </c>
    </row>
    <row r="1231" spans="1:49" ht="36" customHeight="1" x14ac:dyDescent="0.25">
      <c r="A1231" s="150"/>
      <c r="B1231" s="150"/>
      <c r="C1231" s="150"/>
      <c r="D1231" s="150"/>
      <c r="E1231" s="150"/>
      <c r="F1231" s="150"/>
      <c r="G1231" s="150"/>
      <c r="H1231" s="150"/>
      <c r="I1231" s="150"/>
      <c r="J1231" s="150"/>
      <c r="K1231" s="171"/>
      <c r="L1231" s="171"/>
      <c r="M1231" s="114" t="s">
        <v>75</v>
      </c>
      <c r="N1231" s="114" t="s">
        <v>77</v>
      </c>
      <c r="O1231" s="114" t="s">
        <v>77</v>
      </c>
      <c r="P1231" s="10" t="s">
        <v>64</v>
      </c>
      <c r="Q1231" s="114" t="s">
        <v>77</v>
      </c>
      <c r="R1231" s="114" t="s">
        <v>77</v>
      </c>
      <c r="S1231" s="114" t="s">
        <v>77</v>
      </c>
      <c r="T1231" s="114" t="s">
        <v>77</v>
      </c>
      <c r="U1231" s="10" t="s">
        <v>64</v>
      </c>
      <c r="V1231" s="173"/>
      <c r="W1231" s="176"/>
      <c r="X1231" s="179"/>
      <c r="Y1231" s="179"/>
      <c r="Z1231" s="182"/>
      <c r="AA1231" s="182"/>
      <c r="AB1231" s="182"/>
      <c r="AC1231" s="182"/>
      <c r="AD1231" s="182"/>
      <c r="AE1231" s="182"/>
      <c r="AF1231" s="185"/>
      <c r="AG1231" s="185"/>
      <c r="AH1231" s="150"/>
      <c r="AI1231" s="150"/>
      <c r="AJ1231" s="150"/>
      <c r="AK1231" s="150"/>
      <c r="AL1231" s="150"/>
      <c r="AM1231" s="150"/>
      <c r="AN1231" s="150"/>
      <c r="AO1231" s="150"/>
      <c r="AP1231" s="150"/>
      <c r="AQ1231" s="150"/>
      <c r="AR1231" s="150"/>
      <c r="AS1231" s="150"/>
      <c r="AT1231" s="150"/>
      <c r="AU1231" s="150"/>
      <c r="AV1231" s="150"/>
      <c r="AW1231" s="150"/>
    </row>
    <row r="1232" spans="1:49" ht="36" customHeight="1" x14ac:dyDescent="0.25">
      <c r="A1232" s="150"/>
      <c r="B1232" s="150"/>
      <c r="C1232" s="150"/>
      <c r="D1232" s="150"/>
      <c r="E1232" s="150"/>
      <c r="F1232" s="150"/>
      <c r="G1232" s="150"/>
      <c r="H1232" s="150"/>
      <c r="I1232" s="150"/>
      <c r="J1232" s="150"/>
      <c r="K1232" s="171"/>
      <c r="L1232" s="171"/>
      <c r="M1232" s="114" t="s">
        <v>75</v>
      </c>
      <c r="N1232" s="114" t="s">
        <v>77</v>
      </c>
      <c r="O1232" s="114" t="s">
        <v>77</v>
      </c>
      <c r="P1232" s="10" t="s">
        <v>64</v>
      </c>
      <c r="Q1232" s="114" t="s">
        <v>77</v>
      </c>
      <c r="R1232" s="114" t="s">
        <v>77</v>
      </c>
      <c r="S1232" s="114" t="s">
        <v>77</v>
      </c>
      <c r="T1232" s="114" t="s">
        <v>77</v>
      </c>
      <c r="U1232" s="10" t="s">
        <v>64</v>
      </c>
      <c r="V1232" s="173"/>
      <c r="W1232" s="176"/>
      <c r="X1232" s="179"/>
      <c r="Y1232" s="179"/>
      <c r="Z1232" s="182"/>
      <c r="AA1232" s="182"/>
      <c r="AB1232" s="182"/>
      <c r="AC1232" s="182"/>
      <c r="AD1232" s="182"/>
      <c r="AE1232" s="182"/>
      <c r="AF1232" s="185"/>
      <c r="AG1232" s="185"/>
      <c r="AH1232" s="150"/>
      <c r="AI1232" s="150"/>
      <c r="AJ1232" s="150"/>
      <c r="AK1232" s="150"/>
      <c r="AL1232" s="150"/>
      <c r="AM1232" s="150"/>
      <c r="AN1232" s="150"/>
      <c r="AO1232" s="150"/>
      <c r="AP1232" s="150"/>
      <c r="AQ1232" s="150"/>
      <c r="AR1232" s="150"/>
      <c r="AS1232" s="150"/>
      <c r="AT1232" s="150"/>
      <c r="AU1232" s="150"/>
      <c r="AV1232" s="150"/>
      <c r="AW1232" s="150"/>
    </row>
    <row r="1233" spans="1:49" ht="36" customHeight="1" x14ac:dyDescent="0.25">
      <c r="A1233" s="151"/>
      <c r="B1233" s="151"/>
      <c r="C1233" s="151"/>
      <c r="D1233" s="151"/>
      <c r="E1233" s="151"/>
      <c r="F1233" s="151"/>
      <c r="G1233" s="151"/>
      <c r="H1233" s="151"/>
      <c r="I1233" s="151"/>
      <c r="J1233" s="151"/>
      <c r="K1233" s="171"/>
      <c r="L1233" s="171"/>
      <c r="M1233" s="114" t="s">
        <v>75</v>
      </c>
      <c r="N1233" s="114" t="s">
        <v>77</v>
      </c>
      <c r="O1233" s="114" t="s">
        <v>77</v>
      </c>
      <c r="P1233" s="10" t="s">
        <v>64</v>
      </c>
      <c r="Q1233" s="114" t="s">
        <v>77</v>
      </c>
      <c r="R1233" s="114" t="s">
        <v>77</v>
      </c>
      <c r="S1233" s="114" t="s">
        <v>77</v>
      </c>
      <c r="T1233" s="114" t="s">
        <v>77</v>
      </c>
      <c r="U1233" s="10" t="s">
        <v>64</v>
      </c>
      <c r="V1233" s="174"/>
      <c r="W1233" s="177"/>
      <c r="X1233" s="180"/>
      <c r="Y1233" s="180"/>
      <c r="Z1233" s="183"/>
      <c r="AA1233" s="183"/>
      <c r="AB1233" s="183"/>
      <c r="AC1233" s="183"/>
      <c r="AD1233" s="183"/>
      <c r="AE1233" s="183"/>
      <c r="AF1233" s="186"/>
      <c r="AG1233" s="186"/>
      <c r="AH1233" s="151"/>
      <c r="AI1233" s="151"/>
      <c r="AJ1233" s="151"/>
      <c r="AK1233" s="151"/>
      <c r="AL1233" s="151"/>
      <c r="AM1233" s="151"/>
      <c r="AN1233" s="151"/>
      <c r="AO1233" s="151"/>
      <c r="AP1233" s="151"/>
      <c r="AQ1233" s="151"/>
      <c r="AR1233" s="151"/>
      <c r="AS1233" s="151"/>
      <c r="AT1233" s="151"/>
      <c r="AU1233" s="151"/>
      <c r="AV1233" s="151"/>
      <c r="AW1233" s="151"/>
    </row>
    <row r="1234" spans="1:49" ht="36" customHeight="1" x14ac:dyDescent="0.25">
      <c r="A1234" s="149" t="s">
        <v>53</v>
      </c>
      <c r="B1234" s="149" t="s">
        <v>747</v>
      </c>
      <c r="C1234" s="149">
        <v>2016</v>
      </c>
      <c r="D1234" s="149" t="s">
        <v>1140</v>
      </c>
      <c r="E1234" s="149">
        <v>585</v>
      </c>
      <c r="F1234" s="149" t="s">
        <v>56</v>
      </c>
      <c r="G1234" s="149" t="s">
        <v>57</v>
      </c>
      <c r="H1234" s="149" t="s">
        <v>58</v>
      </c>
      <c r="I1234" s="149" t="s">
        <v>58</v>
      </c>
      <c r="J1234" s="149" t="s">
        <v>59</v>
      </c>
      <c r="K1234" s="171" t="s">
        <v>93</v>
      </c>
      <c r="L1234" s="171" t="s">
        <v>93</v>
      </c>
      <c r="M1234" s="114" t="s">
        <v>61</v>
      </c>
      <c r="N1234" s="114" t="s">
        <v>62</v>
      </c>
      <c r="O1234" s="114" t="s">
        <v>63</v>
      </c>
      <c r="P1234" s="10" t="s">
        <v>64</v>
      </c>
      <c r="Q1234" s="12">
        <v>40600</v>
      </c>
      <c r="R1234" s="114" t="s">
        <v>61</v>
      </c>
      <c r="S1234" s="114" t="s">
        <v>62</v>
      </c>
      <c r="T1234" s="114" t="s">
        <v>63</v>
      </c>
      <c r="U1234" s="10" t="s">
        <v>64</v>
      </c>
      <c r="V1234" s="172" t="s">
        <v>1270</v>
      </c>
      <c r="W1234" s="175">
        <v>42664</v>
      </c>
      <c r="X1234" s="178">
        <v>35000</v>
      </c>
      <c r="Y1234" s="178">
        <v>40600</v>
      </c>
      <c r="Z1234" s="181" t="s">
        <v>67</v>
      </c>
      <c r="AA1234" s="181" t="s">
        <v>68</v>
      </c>
      <c r="AB1234" s="181" t="s">
        <v>69</v>
      </c>
      <c r="AC1234" s="181" t="s">
        <v>70</v>
      </c>
      <c r="AD1234" s="181" t="s">
        <v>59</v>
      </c>
      <c r="AE1234" s="181" t="s">
        <v>71</v>
      </c>
      <c r="AF1234" s="184">
        <v>42664</v>
      </c>
      <c r="AG1234" s="184">
        <v>42667</v>
      </c>
      <c r="AH1234" s="149" t="s">
        <v>57</v>
      </c>
      <c r="AI1234" s="149" t="s">
        <v>72</v>
      </c>
      <c r="AJ1234" s="149" t="s">
        <v>73</v>
      </c>
      <c r="AK1234" s="149" t="s">
        <v>72</v>
      </c>
      <c r="AL1234" s="149" t="s">
        <v>72</v>
      </c>
      <c r="AM1234" s="149" t="s">
        <v>72</v>
      </c>
      <c r="AN1234" s="149" t="s">
        <v>72</v>
      </c>
      <c r="AO1234" s="149" t="s">
        <v>74</v>
      </c>
      <c r="AP1234" s="149" t="s">
        <v>74</v>
      </c>
      <c r="AQ1234" s="149" t="s">
        <v>74</v>
      </c>
      <c r="AR1234" s="149" t="s">
        <v>74</v>
      </c>
      <c r="AS1234" s="149" t="s">
        <v>74</v>
      </c>
      <c r="AT1234" s="149" t="s">
        <v>74</v>
      </c>
      <c r="AU1234" s="149" t="s">
        <v>74</v>
      </c>
      <c r="AV1234" s="149" t="s">
        <v>74</v>
      </c>
      <c r="AW1234" s="149" t="s">
        <v>74</v>
      </c>
    </row>
    <row r="1235" spans="1:49" ht="36" customHeight="1" x14ac:dyDescent="0.25">
      <c r="A1235" s="150"/>
      <c r="B1235" s="150"/>
      <c r="C1235" s="150"/>
      <c r="D1235" s="150"/>
      <c r="E1235" s="150"/>
      <c r="F1235" s="150"/>
      <c r="G1235" s="150"/>
      <c r="H1235" s="150"/>
      <c r="I1235" s="150"/>
      <c r="J1235" s="150"/>
      <c r="K1235" s="171"/>
      <c r="L1235" s="171"/>
      <c r="M1235" s="114" t="s">
        <v>75</v>
      </c>
      <c r="N1235" s="114" t="s">
        <v>77</v>
      </c>
      <c r="O1235" s="114" t="s">
        <v>77</v>
      </c>
      <c r="P1235" s="10" t="s">
        <v>64</v>
      </c>
      <c r="Q1235" s="114" t="s">
        <v>77</v>
      </c>
      <c r="R1235" s="114" t="s">
        <v>77</v>
      </c>
      <c r="S1235" s="114" t="s">
        <v>77</v>
      </c>
      <c r="T1235" s="114" t="s">
        <v>77</v>
      </c>
      <c r="U1235" s="10" t="s">
        <v>64</v>
      </c>
      <c r="V1235" s="173"/>
      <c r="W1235" s="176"/>
      <c r="X1235" s="179"/>
      <c r="Y1235" s="179"/>
      <c r="Z1235" s="182"/>
      <c r="AA1235" s="182"/>
      <c r="AB1235" s="182"/>
      <c r="AC1235" s="182"/>
      <c r="AD1235" s="182"/>
      <c r="AE1235" s="182"/>
      <c r="AF1235" s="185"/>
      <c r="AG1235" s="185"/>
      <c r="AH1235" s="150"/>
      <c r="AI1235" s="150"/>
      <c r="AJ1235" s="150"/>
      <c r="AK1235" s="150"/>
      <c r="AL1235" s="150"/>
      <c r="AM1235" s="150"/>
      <c r="AN1235" s="150"/>
      <c r="AO1235" s="150"/>
      <c r="AP1235" s="150"/>
      <c r="AQ1235" s="150"/>
      <c r="AR1235" s="150"/>
      <c r="AS1235" s="150"/>
      <c r="AT1235" s="150"/>
      <c r="AU1235" s="150"/>
      <c r="AV1235" s="150"/>
      <c r="AW1235" s="150"/>
    </row>
    <row r="1236" spans="1:49" ht="36" customHeight="1" x14ac:dyDescent="0.25">
      <c r="A1236" s="150"/>
      <c r="B1236" s="150"/>
      <c r="C1236" s="150"/>
      <c r="D1236" s="150"/>
      <c r="E1236" s="150"/>
      <c r="F1236" s="150"/>
      <c r="G1236" s="150"/>
      <c r="H1236" s="150"/>
      <c r="I1236" s="150"/>
      <c r="J1236" s="150"/>
      <c r="K1236" s="171"/>
      <c r="L1236" s="171"/>
      <c r="M1236" s="114" t="s">
        <v>75</v>
      </c>
      <c r="N1236" s="114" t="s">
        <v>77</v>
      </c>
      <c r="O1236" s="114" t="s">
        <v>77</v>
      </c>
      <c r="P1236" s="10" t="s">
        <v>64</v>
      </c>
      <c r="Q1236" s="114" t="s">
        <v>77</v>
      </c>
      <c r="R1236" s="114" t="s">
        <v>77</v>
      </c>
      <c r="S1236" s="114" t="s">
        <v>77</v>
      </c>
      <c r="T1236" s="114" t="s">
        <v>77</v>
      </c>
      <c r="U1236" s="10" t="s">
        <v>64</v>
      </c>
      <c r="V1236" s="173"/>
      <c r="W1236" s="176"/>
      <c r="X1236" s="179"/>
      <c r="Y1236" s="179"/>
      <c r="Z1236" s="182"/>
      <c r="AA1236" s="182"/>
      <c r="AB1236" s="182"/>
      <c r="AC1236" s="182"/>
      <c r="AD1236" s="182"/>
      <c r="AE1236" s="182"/>
      <c r="AF1236" s="185"/>
      <c r="AG1236" s="185"/>
      <c r="AH1236" s="150"/>
      <c r="AI1236" s="150"/>
      <c r="AJ1236" s="150"/>
      <c r="AK1236" s="150"/>
      <c r="AL1236" s="150"/>
      <c r="AM1236" s="150"/>
      <c r="AN1236" s="150"/>
      <c r="AO1236" s="150"/>
      <c r="AP1236" s="150"/>
      <c r="AQ1236" s="150"/>
      <c r="AR1236" s="150"/>
      <c r="AS1236" s="150"/>
      <c r="AT1236" s="150"/>
      <c r="AU1236" s="150"/>
      <c r="AV1236" s="150"/>
      <c r="AW1236" s="150"/>
    </row>
    <row r="1237" spans="1:49" ht="36" customHeight="1" x14ac:dyDescent="0.25">
      <c r="A1237" s="151"/>
      <c r="B1237" s="151"/>
      <c r="C1237" s="151"/>
      <c r="D1237" s="151"/>
      <c r="E1237" s="151"/>
      <c r="F1237" s="151"/>
      <c r="G1237" s="151"/>
      <c r="H1237" s="151"/>
      <c r="I1237" s="151"/>
      <c r="J1237" s="151"/>
      <c r="K1237" s="171"/>
      <c r="L1237" s="171"/>
      <c r="M1237" s="114" t="s">
        <v>75</v>
      </c>
      <c r="N1237" s="114" t="s">
        <v>77</v>
      </c>
      <c r="O1237" s="114" t="s">
        <v>77</v>
      </c>
      <c r="P1237" s="10" t="s">
        <v>64</v>
      </c>
      <c r="Q1237" s="114" t="s">
        <v>77</v>
      </c>
      <c r="R1237" s="114" t="s">
        <v>77</v>
      </c>
      <c r="S1237" s="114" t="s">
        <v>77</v>
      </c>
      <c r="T1237" s="114" t="s">
        <v>77</v>
      </c>
      <c r="U1237" s="10" t="s">
        <v>64</v>
      </c>
      <c r="V1237" s="174"/>
      <c r="W1237" s="177"/>
      <c r="X1237" s="180"/>
      <c r="Y1237" s="180"/>
      <c r="Z1237" s="183"/>
      <c r="AA1237" s="183"/>
      <c r="AB1237" s="183"/>
      <c r="AC1237" s="183"/>
      <c r="AD1237" s="183"/>
      <c r="AE1237" s="183"/>
      <c r="AF1237" s="186"/>
      <c r="AG1237" s="186"/>
      <c r="AH1237" s="151"/>
      <c r="AI1237" s="151"/>
      <c r="AJ1237" s="151"/>
      <c r="AK1237" s="151"/>
      <c r="AL1237" s="151"/>
      <c r="AM1237" s="151"/>
      <c r="AN1237" s="151"/>
      <c r="AO1237" s="151"/>
      <c r="AP1237" s="151"/>
      <c r="AQ1237" s="151"/>
      <c r="AR1237" s="151"/>
      <c r="AS1237" s="151"/>
      <c r="AT1237" s="151"/>
      <c r="AU1237" s="151"/>
      <c r="AV1237" s="151"/>
      <c r="AW1237" s="151"/>
    </row>
    <row r="1238" spans="1:49" ht="36" customHeight="1" x14ac:dyDescent="0.25">
      <c r="A1238" s="149" t="s">
        <v>53</v>
      </c>
      <c r="B1238" s="149" t="s">
        <v>747</v>
      </c>
      <c r="C1238" s="149">
        <v>2016</v>
      </c>
      <c r="D1238" s="149" t="s">
        <v>1140</v>
      </c>
      <c r="E1238" s="149">
        <v>578</v>
      </c>
      <c r="F1238" s="149" t="s">
        <v>56</v>
      </c>
      <c r="G1238" s="149" t="s">
        <v>57</v>
      </c>
      <c r="H1238" s="149" t="s">
        <v>58</v>
      </c>
      <c r="I1238" s="149" t="s">
        <v>58</v>
      </c>
      <c r="J1238" s="149" t="s">
        <v>1271</v>
      </c>
      <c r="K1238" s="171" t="s">
        <v>93</v>
      </c>
      <c r="L1238" s="171" t="s">
        <v>93</v>
      </c>
      <c r="M1238" s="114" t="s">
        <v>75</v>
      </c>
      <c r="N1238" s="114" t="s">
        <v>77</v>
      </c>
      <c r="O1238" s="114" t="s">
        <v>77</v>
      </c>
      <c r="P1238" s="10" t="s">
        <v>1272</v>
      </c>
      <c r="Q1238" s="12">
        <v>302227.82</v>
      </c>
      <c r="R1238" s="114" t="s">
        <v>77</v>
      </c>
      <c r="S1238" s="114" t="s">
        <v>77</v>
      </c>
      <c r="T1238" s="114" t="s">
        <v>77</v>
      </c>
      <c r="U1238" s="10" t="s">
        <v>1272</v>
      </c>
      <c r="V1238" s="172" t="s">
        <v>1273</v>
      </c>
      <c r="W1238" s="175">
        <v>42656</v>
      </c>
      <c r="X1238" s="178">
        <v>260541.22</v>
      </c>
      <c r="Y1238" s="178">
        <v>302227.82</v>
      </c>
      <c r="Z1238" s="181" t="s">
        <v>67</v>
      </c>
      <c r="AA1238" s="181" t="s">
        <v>68</v>
      </c>
      <c r="AB1238" s="181" t="s">
        <v>69</v>
      </c>
      <c r="AC1238" s="181" t="s">
        <v>70</v>
      </c>
      <c r="AD1238" s="181" t="s">
        <v>1271</v>
      </c>
      <c r="AE1238" s="181" t="s">
        <v>71</v>
      </c>
      <c r="AF1238" s="184">
        <v>42656</v>
      </c>
      <c r="AG1238" s="184">
        <v>42664</v>
      </c>
      <c r="AH1238" s="149" t="s">
        <v>57</v>
      </c>
      <c r="AI1238" s="149" t="s">
        <v>72</v>
      </c>
      <c r="AJ1238" s="149" t="s">
        <v>73</v>
      </c>
      <c r="AK1238" s="149" t="s">
        <v>72</v>
      </c>
      <c r="AL1238" s="149" t="s">
        <v>72</v>
      </c>
      <c r="AM1238" s="149" t="s">
        <v>72</v>
      </c>
      <c r="AN1238" s="149" t="s">
        <v>72</v>
      </c>
      <c r="AO1238" s="149" t="s">
        <v>74</v>
      </c>
      <c r="AP1238" s="149" t="s">
        <v>74</v>
      </c>
      <c r="AQ1238" s="149" t="s">
        <v>74</v>
      </c>
      <c r="AR1238" s="149" t="s">
        <v>74</v>
      </c>
      <c r="AS1238" s="149" t="s">
        <v>74</v>
      </c>
      <c r="AT1238" s="149" t="s">
        <v>74</v>
      </c>
      <c r="AU1238" s="149" t="s">
        <v>74</v>
      </c>
      <c r="AV1238" s="149" t="s">
        <v>74</v>
      </c>
      <c r="AW1238" s="149" t="s">
        <v>74</v>
      </c>
    </row>
    <row r="1239" spans="1:49" ht="36" customHeight="1" x14ac:dyDescent="0.25">
      <c r="A1239" s="150"/>
      <c r="B1239" s="150"/>
      <c r="C1239" s="150"/>
      <c r="D1239" s="150"/>
      <c r="E1239" s="150"/>
      <c r="F1239" s="150"/>
      <c r="G1239" s="150"/>
      <c r="H1239" s="150"/>
      <c r="I1239" s="150"/>
      <c r="J1239" s="150"/>
      <c r="K1239" s="171"/>
      <c r="L1239" s="171"/>
      <c r="M1239" s="114" t="s">
        <v>75</v>
      </c>
      <c r="N1239" s="114" t="s">
        <v>77</v>
      </c>
      <c r="O1239" s="114" t="s">
        <v>77</v>
      </c>
      <c r="P1239" s="10" t="s">
        <v>64</v>
      </c>
      <c r="Q1239" s="114" t="s">
        <v>77</v>
      </c>
      <c r="R1239" s="114" t="s">
        <v>77</v>
      </c>
      <c r="S1239" s="114" t="s">
        <v>77</v>
      </c>
      <c r="T1239" s="114" t="s">
        <v>77</v>
      </c>
      <c r="U1239" s="10" t="s">
        <v>64</v>
      </c>
      <c r="V1239" s="173"/>
      <c r="W1239" s="176"/>
      <c r="X1239" s="179"/>
      <c r="Y1239" s="179"/>
      <c r="Z1239" s="182"/>
      <c r="AA1239" s="182"/>
      <c r="AB1239" s="182"/>
      <c r="AC1239" s="182"/>
      <c r="AD1239" s="182"/>
      <c r="AE1239" s="182"/>
      <c r="AF1239" s="185"/>
      <c r="AG1239" s="185"/>
      <c r="AH1239" s="150"/>
      <c r="AI1239" s="150"/>
      <c r="AJ1239" s="150"/>
      <c r="AK1239" s="150"/>
      <c r="AL1239" s="150"/>
      <c r="AM1239" s="150"/>
      <c r="AN1239" s="150"/>
      <c r="AO1239" s="150"/>
      <c r="AP1239" s="150"/>
      <c r="AQ1239" s="150"/>
      <c r="AR1239" s="150"/>
      <c r="AS1239" s="150"/>
      <c r="AT1239" s="150"/>
      <c r="AU1239" s="150"/>
      <c r="AV1239" s="150"/>
      <c r="AW1239" s="150"/>
    </row>
    <row r="1240" spans="1:49" ht="36" customHeight="1" x14ac:dyDescent="0.25">
      <c r="A1240" s="150"/>
      <c r="B1240" s="150"/>
      <c r="C1240" s="150"/>
      <c r="D1240" s="150"/>
      <c r="E1240" s="150"/>
      <c r="F1240" s="150"/>
      <c r="G1240" s="150"/>
      <c r="H1240" s="150"/>
      <c r="I1240" s="150"/>
      <c r="J1240" s="150"/>
      <c r="K1240" s="171"/>
      <c r="L1240" s="171"/>
      <c r="M1240" s="114" t="s">
        <v>75</v>
      </c>
      <c r="N1240" s="114" t="s">
        <v>77</v>
      </c>
      <c r="O1240" s="114" t="s">
        <v>77</v>
      </c>
      <c r="P1240" s="10" t="s">
        <v>64</v>
      </c>
      <c r="Q1240" s="114" t="s">
        <v>77</v>
      </c>
      <c r="R1240" s="114" t="s">
        <v>77</v>
      </c>
      <c r="S1240" s="114" t="s">
        <v>77</v>
      </c>
      <c r="T1240" s="114" t="s">
        <v>77</v>
      </c>
      <c r="U1240" s="10" t="s">
        <v>64</v>
      </c>
      <c r="V1240" s="173"/>
      <c r="W1240" s="176"/>
      <c r="X1240" s="179"/>
      <c r="Y1240" s="179"/>
      <c r="Z1240" s="182"/>
      <c r="AA1240" s="182"/>
      <c r="AB1240" s="182"/>
      <c r="AC1240" s="182"/>
      <c r="AD1240" s="182"/>
      <c r="AE1240" s="182"/>
      <c r="AF1240" s="185"/>
      <c r="AG1240" s="185"/>
      <c r="AH1240" s="150"/>
      <c r="AI1240" s="150"/>
      <c r="AJ1240" s="150"/>
      <c r="AK1240" s="150"/>
      <c r="AL1240" s="150"/>
      <c r="AM1240" s="150"/>
      <c r="AN1240" s="150"/>
      <c r="AO1240" s="150"/>
      <c r="AP1240" s="150"/>
      <c r="AQ1240" s="150"/>
      <c r="AR1240" s="150"/>
      <c r="AS1240" s="150"/>
      <c r="AT1240" s="150"/>
      <c r="AU1240" s="150"/>
      <c r="AV1240" s="150"/>
      <c r="AW1240" s="150"/>
    </row>
    <row r="1241" spans="1:49" ht="36" customHeight="1" x14ac:dyDescent="0.25">
      <c r="A1241" s="151"/>
      <c r="B1241" s="151"/>
      <c r="C1241" s="151"/>
      <c r="D1241" s="151"/>
      <c r="E1241" s="151"/>
      <c r="F1241" s="151"/>
      <c r="G1241" s="151"/>
      <c r="H1241" s="151"/>
      <c r="I1241" s="151"/>
      <c r="J1241" s="151"/>
      <c r="K1241" s="171"/>
      <c r="L1241" s="171"/>
      <c r="M1241" s="114" t="s">
        <v>75</v>
      </c>
      <c r="N1241" s="114" t="s">
        <v>77</v>
      </c>
      <c r="O1241" s="114" t="s">
        <v>77</v>
      </c>
      <c r="P1241" s="10" t="s">
        <v>64</v>
      </c>
      <c r="Q1241" s="114" t="s">
        <v>77</v>
      </c>
      <c r="R1241" s="114" t="s">
        <v>77</v>
      </c>
      <c r="S1241" s="114" t="s">
        <v>77</v>
      </c>
      <c r="T1241" s="114" t="s">
        <v>77</v>
      </c>
      <c r="U1241" s="10" t="s">
        <v>64</v>
      </c>
      <c r="V1241" s="174"/>
      <c r="W1241" s="177"/>
      <c r="X1241" s="180"/>
      <c r="Y1241" s="180"/>
      <c r="Z1241" s="183"/>
      <c r="AA1241" s="183"/>
      <c r="AB1241" s="183"/>
      <c r="AC1241" s="183"/>
      <c r="AD1241" s="183"/>
      <c r="AE1241" s="183"/>
      <c r="AF1241" s="186"/>
      <c r="AG1241" s="186"/>
      <c r="AH1241" s="151"/>
      <c r="AI1241" s="151"/>
      <c r="AJ1241" s="151"/>
      <c r="AK1241" s="151"/>
      <c r="AL1241" s="151"/>
      <c r="AM1241" s="151"/>
      <c r="AN1241" s="151"/>
      <c r="AO1241" s="151"/>
      <c r="AP1241" s="151"/>
      <c r="AQ1241" s="151"/>
      <c r="AR1241" s="151"/>
      <c r="AS1241" s="151"/>
      <c r="AT1241" s="151"/>
      <c r="AU1241" s="151"/>
      <c r="AV1241" s="151"/>
      <c r="AW1241" s="151"/>
    </row>
    <row r="1242" spans="1:49" ht="36" customHeight="1" x14ac:dyDescent="0.25">
      <c r="A1242" s="149" t="s">
        <v>53</v>
      </c>
      <c r="B1242" s="149" t="s">
        <v>747</v>
      </c>
      <c r="C1242" s="149">
        <v>2016</v>
      </c>
      <c r="D1242" s="149" t="s">
        <v>1140</v>
      </c>
      <c r="E1242" s="149">
        <v>579</v>
      </c>
      <c r="F1242" s="149" t="s">
        <v>56</v>
      </c>
      <c r="G1242" s="149" t="s">
        <v>57</v>
      </c>
      <c r="H1242" s="149" t="s">
        <v>58</v>
      </c>
      <c r="I1242" s="149" t="s">
        <v>58</v>
      </c>
      <c r="J1242" s="149" t="s">
        <v>1271</v>
      </c>
      <c r="K1242" s="171" t="s">
        <v>93</v>
      </c>
      <c r="L1242" s="171" t="s">
        <v>93</v>
      </c>
      <c r="M1242" s="114" t="s">
        <v>75</v>
      </c>
      <c r="N1242" s="114" t="s">
        <v>77</v>
      </c>
      <c r="O1242" s="114" t="s">
        <v>77</v>
      </c>
      <c r="P1242" s="10" t="s">
        <v>1272</v>
      </c>
      <c r="Q1242" s="12">
        <v>299389.27</v>
      </c>
      <c r="R1242" s="114" t="s">
        <v>77</v>
      </c>
      <c r="S1242" s="114" t="s">
        <v>77</v>
      </c>
      <c r="T1242" s="114" t="s">
        <v>77</v>
      </c>
      <c r="U1242" s="10" t="s">
        <v>1272</v>
      </c>
      <c r="V1242" s="172" t="s">
        <v>1274</v>
      </c>
      <c r="W1242" s="175">
        <v>42660</v>
      </c>
      <c r="X1242" s="178">
        <v>258094.2</v>
      </c>
      <c r="Y1242" s="178">
        <v>299389.27</v>
      </c>
      <c r="Z1242" s="181" t="s">
        <v>67</v>
      </c>
      <c r="AA1242" s="181" t="s">
        <v>68</v>
      </c>
      <c r="AB1242" s="181" t="s">
        <v>69</v>
      </c>
      <c r="AC1242" s="181" t="s">
        <v>70</v>
      </c>
      <c r="AD1242" s="181" t="s">
        <v>1271</v>
      </c>
      <c r="AE1242" s="181" t="s">
        <v>71</v>
      </c>
      <c r="AF1242" s="184">
        <v>42660</v>
      </c>
      <c r="AG1242" s="184">
        <v>42667</v>
      </c>
      <c r="AH1242" s="149" t="s">
        <v>57</v>
      </c>
      <c r="AI1242" s="149" t="s">
        <v>72</v>
      </c>
      <c r="AJ1242" s="149" t="s">
        <v>73</v>
      </c>
      <c r="AK1242" s="149" t="s">
        <v>72</v>
      </c>
      <c r="AL1242" s="149" t="s">
        <v>72</v>
      </c>
      <c r="AM1242" s="149" t="s">
        <v>72</v>
      </c>
      <c r="AN1242" s="149" t="s">
        <v>72</v>
      </c>
      <c r="AO1242" s="149" t="s">
        <v>74</v>
      </c>
      <c r="AP1242" s="149" t="s">
        <v>74</v>
      </c>
      <c r="AQ1242" s="149" t="s">
        <v>74</v>
      </c>
      <c r="AR1242" s="149" t="s">
        <v>74</v>
      </c>
      <c r="AS1242" s="149" t="s">
        <v>74</v>
      </c>
      <c r="AT1242" s="149" t="s">
        <v>74</v>
      </c>
      <c r="AU1242" s="149" t="s">
        <v>74</v>
      </c>
      <c r="AV1242" s="149" t="s">
        <v>74</v>
      </c>
      <c r="AW1242" s="149" t="s">
        <v>74</v>
      </c>
    </row>
    <row r="1243" spans="1:49" ht="36" customHeight="1" x14ac:dyDescent="0.25">
      <c r="A1243" s="150"/>
      <c r="B1243" s="150"/>
      <c r="C1243" s="150"/>
      <c r="D1243" s="150"/>
      <c r="E1243" s="150"/>
      <c r="F1243" s="150"/>
      <c r="G1243" s="150"/>
      <c r="H1243" s="150"/>
      <c r="I1243" s="150"/>
      <c r="J1243" s="150"/>
      <c r="K1243" s="171"/>
      <c r="L1243" s="171"/>
      <c r="M1243" s="114" t="s">
        <v>75</v>
      </c>
      <c r="N1243" s="114" t="s">
        <v>77</v>
      </c>
      <c r="O1243" s="114" t="s">
        <v>77</v>
      </c>
      <c r="P1243" s="10" t="s">
        <v>64</v>
      </c>
      <c r="Q1243" s="114" t="s">
        <v>77</v>
      </c>
      <c r="R1243" s="114" t="s">
        <v>77</v>
      </c>
      <c r="S1243" s="114" t="s">
        <v>77</v>
      </c>
      <c r="T1243" s="114" t="s">
        <v>77</v>
      </c>
      <c r="U1243" s="10" t="s">
        <v>64</v>
      </c>
      <c r="V1243" s="173"/>
      <c r="W1243" s="176"/>
      <c r="X1243" s="179"/>
      <c r="Y1243" s="179"/>
      <c r="Z1243" s="182"/>
      <c r="AA1243" s="182"/>
      <c r="AB1243" s="182"/>
      <c r="AC1243" s="182"/>
      <c r="AD1243" s="182"/>
      <c r="AE1243" s="182"/>
      <c r="AF1243" s="185"/>
      <c r="AG1243" s="185"/>
      <c r="AH1243" s="150"/>
      <c r="AI1243" s="150"/>
      <c r="AJ1243" s="150"/>
      <c r="AK1243" s="150"/>
      <c r="AL1243" s="150"/>
      <c r="AM1243" s="150"/>
      <c r="AN1243" s="150"/>
      <c r="AO1243" s="150"/>
      <c r="AP1243" s="150"/>
      <c r="AQ1243" s="150"/>
      <c r="AR1243" s="150"/>
      <c r="AS1243" s="150"/>
      <c r="AT1243" s="150"/>
      <c r="AU1243" s="150"/>
      <c r="AV1243" s="150"/>
      <c r="AW1243" s="150"/>
    </row>
    <row r="1244" spans="1:49" ht="36" customHeight="1" x14ac:dyDescent="0.25">
      <c r="A1244" s="150"/>
      <c r="B1244" s="150"/>
      <c r="C1244" s="150"/>
      <c r="D1244" s="150"/>
      <c r="E1244" s="150"/>
      <c r="F1244" s="150"/>
      <c r="G1244" s="150"/>
      <c r="H1244" s="150"/>
      <c r="I1244" s="150"/>
      <c r="J1244" s="150"/>
      <c r="K1244" s="171"/>
      <c r="L1244" s="171"/>
      <c r="M1244" s="114" t="s">
        <v>75</v>
      </c>
      <c r="N1244" s="114" t="s">
        <v>77</v>
      </c>
      <c r="O1244" s="114" t="s">
        <v>77</v>
      </c>
      <c r="P1244" s="10" t="s">
        <v>64</v>
      </c>
      <c r="Q1244" s="114" t="s">
        <v>77</v>
      </c>
      <c r="R1244" s="114" t="s">
        <v>77</v>
      </c>
      <c r="S1244" s="114" t="s">
        <v>77</v>
      </c>
      <c r="T1244" s="114" t="s">
        <v>77</v>
      </c>
      <c r="U1244" s="10" t="s">
        <v>64</v>
      </c>
      <c r="V1244" s="173"/>
      <c r="W1244" s="176"/>
      <c r="X1244" s="179"/>
      <c r="Y1244" s="179"/>
      <c r="Z1244" s="182"/>
      <c r="AA1244" s="182"/>
      <c r="AB1244" s="182"/>
      <c r="AC1244" s="182"/>
      <c r="AD1244" s="182"/>
      <c r="AE1244" s="182"/>
      <c r="AF1244" s="185"/>
      <c r="AG1244" s="185"/>
      <c r="AH1244" s="150"/>
      <c r="AI1244" s="150"/>
      <c r="AJ1244" s="150"/>
      <c r="AK1244" s="150"/>
      <c r="AL1244" s="150"/>
      <c r="AM1244" s="150"/>
      <c r="AN1244" s="150"/>
      <c r="AO1244" s="150"/>
      <c r="AP1244" s="150"/>
      <c r="AQ1244" s="150"/>
      <c r="AR1244" s="150"/>
      <c r="AS1244" s="150"/>
      <c r="AT1244" s="150"/>
      <c r="AU1244" s="150"/>
      <c r="AV1244" s="150"/>
      <c r="AW1244" s="150"/>
    </row>
    <row r="1245" spans="1:49" ht="36" customHeight="1" x14ac:dyDescent="0.25">
      <c r="A1245" s="151"/>
      <c r="B1245" s="151"/>
      <c r="C1245" s="151"/>
      <c r="D1245" s="151"/>
      <c r="E1245" s="151"/>
      <c r="F1245" s="151"/>
      <c r="G1245" s="151"/>
      <c r="H1245" s="151"/>
      <c r="I1245" s="151"/>
      <c r="J1245" s="151"/>
      <c r="K1245" s="171"/>
      <c r="L1245" s="171"/>
      <c r="M1245" s="114" t="s">
        <v>75</v>
      </c>
      <c r="N1245" s="114" t="s">
        <v>77</v>
      </c>
      <c r="O1245" s="114" t="s">
        <v>77</v>
      </c>
      <c r="P1245" s="10" t="s">
        <v>64</v>
      </c>
      <c r="Q1245" s="114" t="s">
        <v>77</v>
      </c>
      <c r="R1245" s="114" t="s">
        <v>77</v>
      </c>
      <c r="S1245" s="114" t="s">
        <v>77</v>
      </c>
      <c r="T1245" s="114" t="s">
        <v>77</v>
      </c>
      <c r="U1245" s="10" t="s">
        <v>64</v>
      </c>
      <c r="V1245" s="174"/>
      <c r="W1245" s="177"/>
      <c r="X1245" s="180"/>
      <c r="Y1245" s="180"/>
      <c r="Z1245" s="183"/>
      <c r="AA1245" s="183"/>
      <c r="AB1245" s="183"/>
      <c r="AC1245" s="183"/>
      <c r="AD1245" s="183"/>
      <c r="AE1245" s="183"/>
      <c r="AF1245" s="186"/>
      <c r="AG1245" s="186"/>
      <c r="AH1245" s="151"/>
      <c r="AI1245" s="151"/>
      <c r="AJ1245" s="151"/>
      <c r="AK1245" s="151"/>
      <c r="AL1245" s="151"/>
      <c r="AM1245" s="151"/>
      <c r="AN1245" s="151"/>
      <c r="AO1245" s="151"/>
      <c r="AP1245" s="151"/>
      <c r="AQ1245" s="151"/>
      <c r="AR1245" s="151"/>
      <c r="AS1245" s="151"/>
      <c r="AT1245" s="151"/>
      <c r="AU1245" s="151"/>
      <c r="AV1245" s="151"/>
      <c r="AW1245" s="151"/>
    </row>
    <row r="1246" spans="1:49" ht="36" customHeight="1" x14ac:dyDescent="0.25">
      <c r="A1246" s="149" t="s">
        <v>53</v>
      </c>
      <c r="B1246" s="149" t="s">
        <v>747</v>
      </c>
      <c r="C1246" s="149">
        <v>2016</v>
      </c>
      <c r="D1246" s="149" t="s">
        <v>1140</v>
      </c>
      <c r="E1246" s="149">
        <v>584</v>
      </c>
      <c r="F1246" s="149" t="s">
        <v>56</v>
      </c>
      <c r="G1246" s="149" t="s">
        <v>57</v>
      </c>
      <c r="H1246" s="149" t="s">
        <v>58</v>
      </c>
      <c r="I1246" s="149" t="s">
        <v>58</v>
      </c>
      <c r="J1246" s="149" t="s">
        <v>59</v>
      </c>
      <c r="K1246" s="171" t="s">
        <v>93</v>
      </c>
      <c r="L1246" s="171" t="s">
        <v>93</v>
      </c>
      <c r="M1246" s="114" t="s">
        <v>61</v>
      </c>
      <c r="N1246" s="114" t="s">
        <v>62</v>
      </c>
      <c r="O1246" s="114" t="s">
        <v>63</v>
      </c>
      <c r="P1246" s="10" t="s">
        <v>64</v>
      </c>
      <c r="Q1246" s="12">
        <v>3364</v>
      </c>
      <c r="R1246" s="114" t="s">
        <v>61</v>
      </c>
      <c r="S1246" s="114" t="s">
        <v>62</v>
      </c>
      <c r="T1246" s="114" t="s">
        <v>63</v>
      </c>
      <c r="U1246" s="10" t="s">
        <v>64</v>
      </c>
      <c r="V1246" s="172" t="s">
        <v>1275</v>
      </c>
      <c r="W1246" s="175">
        <v>42671</v>
      </c>
      <c r="X1246" s="178">
        <v>2900</v>
      </c>
      <c r="Y1246" s="178">
        <v>3364</v>
      </c>
      <c r="Z1246" s="181" t="s">
        <v>67</v>
      </c>
      <c r="AA1246" s="181" t="s">
        <v>68</v>
      </c>
      <c r="AB1246" s="181" t="s">
        <v>69</v>
      </c>
      <c r="AC1246" s="181" t="s">
        <v>70</v>
      </c>
      <c r="AD1246" s="181" t="s">
        <v>59</v>
      </c>
      <c r="AE1246" s="181" t="s">
        <v>71</v>
      </c>
      <c r="AF1246" s="184">
        <v>42671</v>
      </c>
      <c r="AG1246" s="184">
        <v>42674</v>
      </c>
      <c r="AH1246" s="149" t="s">
        <v>57</v>
      </c>
      <c r="AI1246" s="149" t="s">
        <v>72</v>
      </c>
      <c r="AJ1246" s="149" t="s">
        <v>73</v>
      </c>
      <c r="AK1246" s="149" t="s">
        <v>72</v>
      </c>
      <c r="AL1246" s="149" t="s">
        <v>72</v>
      </c>
      <c r="AM1246" s="149" t="s">
        <v>72</v>
      </c>
      <c r="AN1246" s="149" t="s">
        <v>72</v>
      </c>
      <c r="AO1246" s="149" t="s">
        <v>74</v>
      </c>
      <c r="AP1246" s="149" t="s">
        <v>74</v>
      </c>
      <c r="AQ1246" s="149" t="s">
        <v>74</v>
      </c>
      <c r="AR1246" s="149" t="s">
        <v>74</v>
      </c>
      <c r="AS1246" s="149" t="s">
        <v>74</v>
      </c>
      <c r="AT1246" s="149" t="s">
        <v>74</v>
      </c>
      <c r="AU1246" s="149" t="s">
        <v>74</v>
      </c>
      <c r="AV1246" s="149" t="s">
        <v>74</v>
      </c>
      <c r="AW1246" s="149" t="s">
        <v>74</v>
      </c>
    </row>
    <row r="1247" spans="1:49" ht="36" customHeight="1" x14ac:dyDescent="0.25">
      <c r="A1247" s="150"/>
      <c r="B1247" s="150"/>
      <c r="C1247" s="150"/>
      <c r="D1247" s="150"/>
      <c r="E1247" s="150"/>
      <c r="F1247" s="150"/>
      <c r="G1247" s="150"/>
      <c r="H1247" s="150"/>
      <c r="I1247" s="150"/>
      <c r="J1247" s="150"/>
      <c r="K1247" s="171"/>
      <c r="L1247" s="171"/>
      <c r="M1247" s="114" t="s">
        <v>75</v>
      </c>
      <c r="N1247" s="114" t="s">
        <v>77</v>
      </c>
      <c r="O1247" s="114" t="s">
        <v>77</v>
      </c>
      <c r="P1247" s="10" t="s">
        <v>64</v>
      </c>
      <c r="Q1247" s="114" t="s">
        <v>77</v>
      </c>
      <c r="R1247" s="114" t="s">
        <v>77</v>
      </c>
      <c r="S1247" s="114" t="s">
        <v>77</v>
      </c>
      <c r="T1247" s="114" t="s">
        <v>77</v>
      </c>
      <c r="U1247" s="10" t="s">
        <v>64</v>
      </c>
      <c r="V1247" s="173"/>
      <c r="W1247" s="176"/>
      <c r="X1247" s="179"/>
      <c r="Y1247" s="179"/>
      <c r="Z1247" s="182"/>
      <c r="AA1247" s="182"/>
      <c r="AB1247" s="182"/>
      <c r="AC1247" s="182"/>
      <c r="AD1247" s="182"/>
      <c r="AE1247" s="182"/>
      <c r="AF1247" s="185"/>
      <c r="AG1247" s="185"/>
      <c r="AH1247" s="150"/>
      <c r="AI1247" s="150"/>
      <c r="AJ1247" s="150"/>
      <c r="AK1247" s="150"/>
      <c r="AL1247" s="150"/>
      <c r="AM1247" s="150"/>
      <c r="AN1247" s="150"/>
      <c r="AO1247" s="150"/>
      <c r="AP1247" s="150"/>
      <c r="AQ1247" s="150"/>
      <c r="AR1247" s="150"/>
      <c r="AS1247" s="150"/>
      <c r="AT1247" s="150"/>
      <c r="AU1247" s="150"/>
      <c r="AV1247" s="150"/>
      <c r="AW1247" s="150"/>
    </row>
    <row r="1248" spans="1:49" ht="36" customHeight="1" x14ac:dyDescent="0.25">
      <c r="A1248" s="150"/>
      <c r="B1248" s="150"/>
      <c r="C1248" s="150"/>
      <c r="D1248" s="150"/>
      <c r="E1248" s="150"/>
      <c r="F1248" s="150"/>
      <c r="G1248" s="150"/>
      <c r="H1248" s="150"/>
      <c r="I1248" s="150"/>
      <c r="J1248" s="150"/>
      <c r="K1248" s="171"/>
      <c r="L1248" s="171"/>
      <c r="M1248" s="114" t="s">
        <v>75</v>
      </c>
      <c r="N1248" s="114" t="s">
        <v>77</v>
      </c>
      <c r="O1248" s="114" t="s">
        <v>77</v>
      </c>
      <c r="P1248" s="10" t="s">
        <v>64</v>
      </c>
      <c r="Q1248" s="114" t="s">
        <v>77</v>
      </c>
      <c r="R1248" s="114" t="s">
        <v>77</v>
      </c>
      <c r="S1248" s="114" t="s">
        <v>77</v>
      </c>
      <c r="T1248" s="114" t="s">
        <v>77</v>
      </c>
      <c r="U1248" s="10" t="s">
        <v>64</v>
      </c>
      <c r="V1248" s="173"/>
      <c r="W1248" s="176"/>
      <c r="X1248" s="179"/>
      <c r="Y1248" s="179"/>
      <c r="Z1248" s="182"/>
      <c r="AA1248" s="182"/>
      <c r="AB1248" s="182"/>
      <c r="AC1248" s="182"/>
      <c r="AD1248" s="182"/>
      <c r="AE1248" s="182"/>
      <c r="AF1248" s="185"/>
      <c r="AG1248" s="185"/>
      <c r="AH1248" s="150"/>
      <c r="AI1248" s="150"/>
      <c r="AJ1248" s="150"/>
      <c r="AK1248" s="150"/>
      <c r="AL1248" s="150"/>
      <c r="AM1248" s="150"/>
      <c r="AN1248" s="150"/>
      <c r="AO1248" s="150"/>
      <c r="AP1248" s="150"/>
      <c r="AQ1248" s="150"/>
      <c r="AR1248" s="150"/>
      <c r="AS1248" s="150"/>
      <c r="AT1248" s="150"/>
      <c r="AU1248" s="150"/>
      <c r="AV1248" s="150"/>
      <c r="AW1248" s="150"/>
    </row>
    <row r="1249" spans="1:49" ht="36" customHeight="1" x14ac:dyDescent="0.25">
      <c r="A1249" s="151"/>
      <c r="B1249" s="151"/>
      <c r="C1249" s="151"/>
      <c r="D1249" s="151"/>
      <c r="E1249" s="151"/>
      <c r="F1249" s="151"/>
      <c r="G1249" s="151"/>
      <c r="H1249" s="151"/>
      <c r="I1249" s="151"/>
      <c r="J1249" s="151"/>
      <c r="K1249" s="171"/>
      <c r="L1249" s="171"/>
      <c r="M1249" s="114" t="s">
        <v>75</v>
      </c>
      <c r="N1249" s="114" t="s">
        <v>77</v>
      </c>
      <c r="O1249" s="114" t="s">
        <v>77</v>
      </c>
      <c r="P1249" s="10" t="s">
        <v>64</v>
      </c>
      <c r="Q1249" s="114" t="s">
        <v>77</v>
      </c>
      <c r="R1249" s="114" t="s">
        <v>77</v>
      </c>
      <c r="S1249" s="114" t="s">
        <v>77</v>
      </c>
      <c r="T1249" s="114" t="s">
        <v>77</v>
      </c>
      <c r="U1249" s="10" t="s">
        <v>64</v>
      </c>
      <c r="V1249" s="174"/>
      <c r="W1249" s="177"/>
      <c r="X1249" s="180"/>
      <c r="Y1249" s="180"/>
      <c r="Z1249" s="183"/>
      <c r="AA1249" s="183"/>
      <c r="AB1249" s="183"/>
      <c r="AC1249" s="183"/>
      <c r="AD1249" s="183"/>
      <c r="AE1249" s="183"/>
      <c r="AF1249" s="186"/>
      <c r="AG1249" s="186"/>
      <c r="AH1249" s="151"/>
      <c r="AI1249" s="151"/>
      <c r="AJ1249" s="151"/>
      <c r="AK1249" s="151"/>
      <c r="AL1249" s="151"/>
      <c r="AM1249" s="151"/>
      <c r="AN1249" s="151"/>
      <c r="AO1249" s="151"/>
      <c r="AP1249" s="151"/>
      <c r="AQ1249" s="151"/>
      <c r="AR1249" s="151"/>
      <c r="AS1249" s="151"/>
      <c r="AT1249" s="151"/>
      <c r="AU1249" s="151"/>
      <c r="AV1249" s="151"/>
      <c r="AW1249" s="151"/>
    </row>
    <row r="1250" spans="1:49" ht="36" customHeight="1" x14ac:dyDescent="0.25">
      <c r="A1250" s="149" t="s">
        <v>53</v>
      </c>
      <c r="B1250" s="149" t="s">
        <v>747</v>
      </c>
      <c r="C1250" s="149">
        <v>2016</v>
      </c>
      <c r="D1250" s="149" t="s">
        <v>1140</v>
      </c>
      <c r="E1250" s="149">
        <v>581</v>
      </c>
      <c r="F1250" s="149" t="s">
        <v>56</v>
      </c>
      <c r="G1250" s="149" t="s">
        <v>57</v>
      </c>
      <c r="H1250" s="149" t="s">
        <v>58</v>
      </c>
      <c r="I1250" s="149" t="s">
        <v>58</v>
      </c>
      <c r="J1250" s="149" t="s">
        <v>1271</v>
      </c>
      <c r="K1250" s="171" t="s">
        <v>93</v>
      </c>
      <c r="L1250" s="171" t="s">
        <v>93</v>
      </c>
      <c r="M1250" s="114" t="s">
        <v>75</v>
      </c>
      <c r="N1250" s="114" t="s">
        <v>77</v>
      </c>
      <c r="O1250" s="114" t="s">
        <v>77</v>
      </c>
      <c r="P1250" s="10" t="s">
        <v>1276</v>
      </c>
      <c r="Q1250" s="12">
        <v>300695.84999999998</v>
      </c>
      <c r="R1250" s="114" t="s">
        <v>77</v>
      </c>
      <c r="S1250" s="114" t="s">
        <v>77</v>
      </c>
      <c r="T1250" s="114" t="s">
        <v>77</v>
      </c>
      <c r="U1250" s="10" t="s">
        <v>1276</v>
      </c>
      <c r="V1250" s="172" t="s">
        <v>1277</v>
      </c>
      <c r="W1250" s="175">
        <v>42663</v>
      </c>
      <c r="X1250" s="178">
        <v>259220.56</v>
      </c>
      <c r="Y1250" s="178">
        <v>300695.84999999998</v>
      </c>
      <c r="Z1250" s="181" t="s">
        <v>67</v>
      </c>
      <c r="AA1250" s="181" t="s">
        <v>68</v>
      </c>
      <c r="AB1250" s="181" t="s">
        <v>69</v>
      </c>
      <c r="AC1250" s="181" t="s">
        <v>70</v>
      </c>
      <c r="AD1250" s="181" t="s">
        <v>1271</v>
      </c>
      <c r="AE1250" s="181" t="s">
        <v>71</v>
      </c>
      <c r="AF1250" s="184">
        <v>42663</v>
      </c>
      <c r="AG1250" s="184">
        <v>42668</v>
      </c>
      <c r="AH1250" s="149" t="s">
        <v>57</v>
      </c>
      <c r="AI1250" s="149" t="s">
        <v>72</v>
      </c>
      <c r="AJ1250" s="149" t="s">
        <v>73</v>
      </c>
      <c r="AK1250" s="149" t="s">
        <v>72</v>
      </c>
      <c r="AL1250" s="149" t="s">
        <v>72</v>
      </c>
      <c r="AM1250" s="149" t="s">
        <v>72</v>
      </c>
      <c r="AN1250" s="149" t="s">
        <v>72</v>
      </c>
      <c r="AO1250" s="149" t="s">
        <v>74</v>
      </c>
      <c r="AP1250" s="149" t="s">
        <v>74</v>
      </c>
      <c r="AQ1250" s="149" t="s">
        <v>74</v>
      </c>
      <c r="AR1250" s="149" t="s">
        <v>74</v>
      </c>
      <c r="AS1250" s="149" t="s">
        <v>74</v>
      </c>
      <c r="AT1250" s="149" t="s">
        <v>74</v>
      </c>
      <c r="AU1250" s="149" t="s">
        <v>74</v>
      </c>
      <c r="AV1250" s="149" t="s">
        <v>74</v>
      </c>
      <c r="AW1250" s="149" t="s">
        <v>74</v>
      </c>
    </row>
    <row r="1251" spans="1:49" ht="36" customHeight="1" x14ac:dyDescent="0.25">
      <c r="A1251" s="150"/>
      <c r="B1251" s="150"/>
      <c r="C1251" s="150"/>
      <c r="D1251" s="150"/>
      <c r="E1251" s="150"/>
      <c r="F1251" s="150"/>
      <c r="G1251" s="150"/>
      <c r="H1251" s="150"/>
      <c r="I1251" s="150"/>
      <c r="J1251" s="150"/>
      <c r="K1251" s="171"/>
      <c r="L1251" s="171"/>
      <c r="M1251" s="114" t="s">
        <v>75</v>
      </c>
      <c r="N1251" s="114" t="s">
        <v>77</v>
      </c>
      <c r="O1251" s="114" t="s">
        <v>77</v>
      </c>
      <c r="P1251" s="10" t="s">
        <v>64</v>
      </c>
      <c r="Q1251" s="114" t="s">
        <v>77</v>
      </c>
      <c r="R1251" s="114" t="s">
        <v>77</v>
      </c>
      <c r="S1251" s="114" t="s">
        <v>77</v>
      </c>
      <c r="T1251" s="114" t="s">
        <v>77</v>
      </c>
      <c r="U1251" s="10" t="s">
        <v>64</v>
      </c>
      <c r="V1251" s="173"/>
      <c r="W1251" s="176"/>
      <c r="X1251" s="179"/>
      <c r="Y1251" s="179"/>
      <c r="Z1251" s="182"/>
      <c r="AA1251" s="182"/>
      <c r="AB1251" s="182"/>
      <c r="AC1251" s="182"/>
      <c r="AD1251" s="182"/>
      <c r="AE1251" s="182"/>
      <c r="AF1251" s="185"/>
      <c r="AG1251" s="185"/>
      <c r="AH1251" s="150"/>
      <c r="AI1251" s="150"/>
      <c r="AJ1251" s="150"/>
      <c r="AK1251" s="150"/>
      <c r="AL1251" s="150"/>
      <c r="AM1251" s="150"/>
      <c r="AN1251" s="150"/>
      <c r="AO1251" s="150"/>
      <c r="AP1251" s="150"/>
      <c r="AQ1251" s="150"/>
      <c r="AR1251" s="150"/>
      <c r="AS1251" s="150"/>
      <c r="AT1251" s="150"/>
      <c r="AU1251" s="150"/>
      <c r="AV1251" s="150"/>
      <c r="AW1251" s="150"/>
    </row>
    <row r="1252" spans="1:49" ht="36" customHeight="1" x14ac:dyDescent="0.25">
      <c r="A1252" s="150"/>
      <c r="B1252" s="150"/>
      <c r="C1252" s="150"/>
      <c r="D1252" s="150"/>
      <c r="E1252" s="150"/>
      <c r="F1252" s="150"/>
      <c r="G1252" s="150"/>
      <c r="H1252" s="150"/>
      <c r="I1252" s="150"/>
      <c r="J1252" s="150"/>
      <c r="K1252" s="171"/>
      <c r="L1252" s="171"/>
      <c r="M1252" s="114" t="s">
        <v>75</v>
      </c>
      <c r="N1252" s="114" t="s">
        <v>77</v>
      </c>
      <c r="O1252" s="114" t="s">
        <v>77</v>
      </c>
      <c r="P1252" s="10" t="s">
        <v>64</v>
      </c>
      <c r="Q1252" s="114" t="s">
        <v>77</v>
      </c>
      <c r="R1252" s="114" t="s">
        <v>77</v>
      </c>
      <c r="S1252" s="114" t="s">
        <v>77</v>
      </c>
      <c r="T1252" s="114" t="s">
        <v>77</v>
      </c>
      <c r="U1252" s="10" t="s">
        <v>64</v>
      </c>
      <c r="V1252" s="173"/>
      <c r="W1252" s="176"/>
      <c r="X1252" s="179"/>
      <c r="Y1252" s="179"/>
      <c r="Z1252" s="182"/>
      <c r="AA1252" s="182"/>
      <c r="AB1252" s="182"/>
      <c r="AC1252" s="182"/>
      <c r="AD1252" s="182"/>
      <c r="AE1252" s="182"/>
      <c r="AF1252" s="185"/>
      <c r="AG1252" s="185"/>
      <c r="AH1252" s="150"/>
      <c r="AI1252" s="150"/>
      <c r="AJ1252" s="150"/>
      <c r="AK1252" s="150"/>
      <c r="AL1252" s="150"/>
      <c r="AM1252" s="150"/>
      <c r="AN1252" s="150"/>
      <c r="AO1252" s="150"/>
      <c r="AP1252" s="150"/>
      <c r="AQ1252" s="150"/>
      <c r="AR1252" s="150"/>
      <c r="AS1252" s="150"/>
      <c r="AT1252" s="150"/>
      <c r="AU1252" s="150"/>
      <c r="AV1252" s="150"/>
      <c r="AW1252" s="150"/>
    </row>
    <row r="1253" spans="1:49" ht="36" customHeight="1" x14ac:dyDescent="0.25">
      <c r="A1253" s="151"/>
      <c r="B1253" s="151"/>
      <c r="C1253" s="151"/>
      <c r="D1253" s="151"/>
      <c r="E1253" s="151"/>
      <c r="F1253" s="151"/>
      <c r="G1253" s="151"/>
      <c r="H1253" s="151"/>
      <c r="I1253" s="151"/>
      <c r="J1253" s="151"/>
      <c r="K1253" s="171"/>
      <c r="L1253" s="171"/>
      <c r="M1253" s="114" t="s">
        <v>75</v>
      </c>
      <c r="N1253" s="114" t="s">
        <v>77</v>
      </c>
      <c r="O1253" s="114" t="s">
        <v>77</v>
      </c>
      <c r="P1253" s="10" t="s">
        <v>64</v>
      </c>
      <c r="Q1253" s="114" t="s">
        <v>77</v>
      </c>
      <c r="R1253" s="114" t="s">
        <v>77</v>
      </c>
      <c r="S1253" s="114" t="s">
        <v>77</v>
      </c>
      <c r="T1253" s="114" t="s">
        <v>77</v>
      </c>
      <c r="U1253" s="10" t="s">
        <v>64</v>
      </c>
      <c r="V1253" s="174"/>
      <c r="W1253" s="177"/>
      <c r="X1253" s="180"/>
      <c r="Y1253" s="180"/>
      <c r="Z1253" s="183"/>
      <c r="AA1253" s="183"/>
      <c r="AB1253" s="183"/>
      <c r="AC1253" s="183"/>
      <c r="AD1253" s="183"/>
      <c r="AE1253" s="183"/>
      <c r="AF1253" s="186"/>
      <c r="AG1253" s="186"/>
      <c r="AH1253" s="151"/>
      <c r="AI1253" s="151"/>
      <c r="AJ1253" s="151"/>
      <c r="AK1253" s="151"/>
      <c r="AL1253" s="151"/>
      <c r="AM1253" s="151"/>
      <c r="AN1253" s="151"/>
      <c r="AO1253" s="151"/>
      <c r="AP1253" s="151"/>
      <c r="AQ1253" s="151"/>
      <c r="AR1253" s="151"/>
      <c r="AS1253" s="151"/>
      <c r="AT1253" s="151"/>
      <c r="AU1253" s="151"/>
      <c r="AV1253" s="151"/>
      <c r="AW1253" s="151"/>
    </row>
    <row r="1254" spans="1:49" ht="36" customHeight="1" x14ac:dyDescent="0.25">
      <c r="A1254" s="149" t="s">
        <v>53</v>
      </c>
      <c r="B1254" s="149" t="s">
        <v>676</v>
      </c>
      <c r="C1254" s="149">
        <v>2016</v>
      </c>
      <c r="D1254" s="149" t="s">
        <v>1278</v>
      </c>
      <c r="E1254" s="149">
        <v>543</v>
      </c>
      <c r="F1254" s="149" t="s">
        <v>135</v>
      </c>
      <c r="G1254" s="149" t="s">
        <v>57</v>
      </c>
      <c r="H1254" s="149" t="s">
        <v>58</v>
      </c>
      <c r="I1254" s="149" t="s">
        <v>58</v>
      </c>
      <c r="J1254" s="149" t="s">
        <v>92</v>
      </c>
      <c r="K1254" s="171" t="s">
        <v>207</v>
      </c>
      <c r="L1254" s="171" t="s">
        <v>207</v>
      </c>
      <c r="M1254" s="114" t="s">
        <v>75</v>
      </c>
      <c r="N1254" s="114" t="s">
        <v>77</v>
      </c>
      <c r="O1254" s="114" t="s">
        <v>77</v>
      </c>
      <c r="P1254" s="10" t="s">
        <v>1279</v>
      </c>
      <c r="Q1254" s="12">
        <v>1027412</v>
      </c>
      <c r="R1254" s="114" t="s">
        <v>77</v>
      </c>
      <c r="S1254" s="114" t="s">
        <v>77</v>
      </c>
      <c r="T1254" s="114" t="s">
        <v>77</v>
      </c>
      <c r="U1254" s="10" t="s">
        <v>1279</v>
      </c>
      <c r="V1254" s="56" t="s">
        <v>1280</v>
      </c>
      <c r="W1254" s="175">
        <v>42676</v>
      </c>
      <c r="X1254" s="178">
        <v>885700</v>
      </c>
      <c r="Y1254" s="178">
        <v>1027412</v>
      </c>
      <c r="Z1254" s="181" t="s">
        <v>67</v>
      </c>
      <c r="AA1254" s="181" t="s">
        <v>68</v>
      </c>
      <c r="AB1254" s="181" t="s">
        <v>69</v>
      </c>
      <c r="AC1254" s="181" t="s">
        <v>70</v>
      </c>
      <c r="AD1254" s="181" t="s">
        <v>92</v>
      </c>
      <c r="AE1254" s="181" t="s">
        <v>71</v>
      </c>
      <c r="AF1254" s="184">
        <v>42676</v>
      </c>
      <c r="AG1254" s="184">
        <v>42688</v>
      </c>
      <c r="AH1254" s="149" t="s">
        <v>57</v>
      </c>
      <c r="AI1254" s="149" t="s">
        <v>72</v>
      </c>
      <c r="AJ1254" s="149" t="s">
        <v>73</v>
      </c>
      <c r="AK1254" s="149" t="s">
        <v>72</v>
      </c>
      <c r="AL1254" s="149" t="s">
        <v>72</v>
      </c>
      <c r="AM1254" s="149" t="s">
        <v>72</v>
      </c>
      <c r="AN1254" s="149" t="s">
        <v>72</v>
      </c>
      <c r="AO1254" s="149" t="s">
        <v>74</v>
      </c>
      <c r="AP1254" s="149" t="s">
        <v>74</v>
      </c>
      <c r="AQ1254" s="149" t="s">
        <v>74</v>
      </c>
      <c r="AR1254" s="149" t="s">
        <v>74</v>
      </c>
      <c r="AS1254" s="149" t="s">
        <v>74</v>
      </c>
      <c r="AT1254" s="149" t="s">
        <v>74</v>
      </c>
      <c r="AU1254" s="149" t="s">
        <v>74</v>
      </c>
      <c r="AV1254" s="149" t="s">
        <v>74</v>
      </c>
      <c r="AW1254" s="149" t="s">
        <v>74</v>
      </c>
    </row>
    <row r="1255" spans="1:49" ht="36" customHeight="1" x14ac:dyDescent="0.25">
      <c r="A1255" s="150"/>
      <c r="B1255" s="150"/>
      <c r="C1255" s="150"/>
      <c r="D1255" s="150"/>
      <c r="E1255" s="150"/>
      <c r="F1255" s="150"/>
      <c r="G1255" s="150"/>
      <c r="H1255" s="150"/>
      <c r="I1255" s="150"/>
      <c r="J1255" s="150"/>
      <c r="K1255" s="171"/>
      <c r="L1255" s="171"/>
      <c r="M1255" s="114" t="s">
        <v>75</v>
      </c>
      <c r="N1255" s="114" t="s">
        <v>77</v>
      </c>
      <c r="O1255" s="114" t="s">
        <v>77</v>
      </c>
      <c r="P1255" s="10" t="s">
        <v>64</v>
      </c>
      <c r="Q1255" s="114" t="s">
        <v>77</v>
      </c>
      <c r="R1255" s="114" t="s">
        <v>77</v>
      </c>
      <c r="S1255" s="114" t="s">
        <v>77</v>
      </c>
      <c r="T1255" s="114" t="s">
        <v>77</v>
      </c>
      <c r="U1255" s="10" t="s">
        <v>64</v>
      </c>
      <c r="V1255" s="140"/>
      <c r="W1255" s="176"/>
      <c r="X1255" s="179"/>
      <c r="Y1255" s="179"/>
      <c r="Z1255" s="182"/>
      <c r="AA1255" s="182"/>
      <c r="AB1255" s="182"/>
      <c r="AC1255" s="182"/>
      <c r="AD1255" s="182"/>
      <c r="AE1255" s="182"/>
      <c r="AF1255" s="185"/>
      <c r="AG1255" s="185"/>
      <c r="AH1255" s="150"/>
      <c r="AI1255" s="150"/>
      <c r="AJ1255" s="150"/>
      <c r="AK1255" s="150"/>
      <c r="AL1255" s="150"/>
      <c r="AM1255" s="150"/>
      <c r="AN1255" s="150"/>
      <c r="AO1255" s="150"/>
      <c r="AP1255" s="150"/>
      <c r="AQ1255" s="150"/>
      <c r="AR1255" s="150"/>
      <c r="AS1255" s="150"/>
      <c r="AT1255" s="150"/>
      <c r="AU1255" s="150"/>
      <c r="AV1255" s="150"/>
      <c r="AW1255" s="150"/>
    </row>
    <row r="1256" spans="1:49" ht="36" customHeight="1" x14ac:dyDescent="0.25">
      <c r="A1256" s="150"/>
      <c r="B1256" s="150"/>
      <c r="C1256" s="150"/>
      <c r="D1256" s="150"/>
      <c r="E1256" s="150"/>
      <c r="F1256" s="150"/>
      <c r="G1256" s="150"/>
      <c r="H1256" s="150"/>
      <c r="I1256" s="150"/>
      <c r="J1256" s="150"/>
      <c r="K1256" s="171"/>
      <c r="L1256" s="171"/>
      <c r="M1256" s="114" t="s">
        <v>75</v>
      </c>
      <c r="N1256" s="114" t="s">
        <v>77</v>
      </c>
      <c r="O1256" s="114" t="s">
        <v>77</v>
      </c>
      <c r="P1256" s="10" t="s">
        <v>64</v>
      </c>
      <c r="Q1256" s="114" t="s">
        <v>77</v>
      </c>
      <c r="R1256" s="114" t="s">
        <v>77</v>
      </c>
      <c r="S1256" s="114" t="s">
        <v>77</v>
      </c>
      <c r="T1256" s="114" t="s">
        <v>77</v>
      </c>
      <c r="U1256" s="10" t="s">
        <v>64</v>
      </c>
      <c r="V1256" s="140"/>
      <c r="W1256" s="176"/>
      <c r="X1256" s="179"/>
      <c r="Y1256" s="179"/>
      <c r="Z1256" s="182"/>
      <c r="AA1256" s="182"/>
      <c r="AB1256" s="182"/>
      <c r="AC1256" s="182"/>
      <c r="AD1256" s="182"/>
      <c r="AE1256" s="182"/>
      <c r="AF1256" s="185"/>
      <c r="AG1256" s="185"/>
      <c r="AH1256" s="150"/>
      <c r="AI1256" s="150"/>
      <c r="AJ1256" s="150"/>
      <c r="AK1256" s="150"/>
      <c r="AL1256" s="150"/>
      <c r="AM1256" s="150"/>
      <c r="AN1256" s="150"/>
      <c r="AO1256" s="150"/>
      <c r="AP1256" s="150"/>
      <c r="AQ1256" s="150"/>
      <c r="AR1256" s="150"/>
      <c r="AS1256" s="150"/>
      <c r="AT1256" s="150"/>
      <c r="AU1256" s="150"/>
      <c r="AV1256" s="150"/>
      <c r="AW1256" s="150"/>
    </row>
    <row r="1257" spans="1:49" ht="36" customHeight="1" x14ac:dyDescent="0.25">
      <c r="A1257" s="151"/>
      <c r="B1257" s="151"/>
      <c r="C1257" s="151"/>
      <c r="D1257" s="151"/>
      <c r="E1257" s="151"/>
      <c r="F1257" s="151"/>
      <c r="G1257" s="151"/>
      <c r="H1257" s="151"/>
      <c r="I1257" s="151"/>
      <c r="J1257" s="151"/>
      <c r="K1257" s="171"/>
      <c r="L1257" s="171"/>
      <c r="M1257" s="114" t="s">
        <v>75</v>
      </c>
      <c r="N1257" s="114" t="s">
        <v>77</v>
      </c>
      <c r="O1257" s="114" t="s">
        <v>77</v>
      </c>
      <c r="P1257" s="10" t="s">
        <v>64</v>
      </c>
      <c r="Q1257" s="114" t="s">
        <v>77</v>
      </c>
      <c r="R1257" s="114" t="s">
        <v>77</v>
      </c>
      <c r="S1257" s="114" t="s">
        <v>77</v>
      </c>
      <c r="T1257" s="114" t="s">
        <v>77</v>
      </c>
      <c r="U1257" s="10" t="s">
        <v>64</v>
      </c>
      <c r="V1257" s="141"/>
      <c r="W1257" s="177"/>
      <c r="X1257" s="180"/>
      <c r="Y1257" s="180"/>
      <c r="Z1257" s="183"/>
      <c r="AA1257" s="183"/>
      <c r="AB1257" s="183"/>
      <c r="AC1257" s="183"/>
      <c r="AD1257" s="183"/>
      <c r="AE1257" s="183"/>
      <c r="AF1257" s="186"/>
      <c r="AG1257" s="186"/>
      <c r="AH1257" s="151"/>
      <c r="AI1257" s="151"/>
      <c r="AJ1257" s="151"/>
      <c r="AK1257" s="151"/>
      <c r="AL1257" s="151"/>
      <c r="AM1257" s="151"/>
      <c r="AN1257" s="151"/>
      <c r="AO1257" s="151"/>
      <c r="AP1257" s="151"/>
      <c r="AQ1257" s="151"/>
      <c r="AR1257" s="151"/>
      <c r="AS1257" s="151"/>
      <c r="AT1257" s="151"/>
      <c r="AU1257" s="151"/>
      <c r="AV1257" s="151"/>
      <c r="AW1257" s="151"/>
    </row>
    <row r="1258" spans="1:49" ht="36" customHeight="1" x14ac:dyDescent="0.25">
      <c r="A1258" s="149" t="s">
        <v>53</v>
      </c>
      <c r="B1258" s="149" t="s">
        <v>676</v>
      </c>
      <c r="C1258" s="149">
        <v>2016</v>
      </c>
      <c r="D1258" s="149" t="s">
        <v>1278</v>
      </c>
      <c r="E1258" s="149">
        <v>488</v>
      </c>
      <c r="F1258" s="149" t="s">
        <v>56</v>
      </c>
      <c r="G1258" s="149" t="s">
        <v>57</v>
      </c>
      <c r="H1258" s="149" t="s">
        <v>58</v>
      </c>
      <c r="I1258" s="149" t="s">
        <v>58</v>
      </c>
      <c r="J1258" s="149" t="s">
        <v>379</v>
      </c>
      <c r="K1258" s="171" t="s">
        <v>243</v>
      </c>
      <c r="L1258" s="171" t="s">
        <v>243</v>
      </c>
      <c r="M1258" s="114" t="s">
        <v>717</v>
      </c>
      <c r="N1258" s="114" t="s">
        <v>718</v>
      </c>
      <c r="O1258" s="114" t="s">
        <v>719</v>
      </c>
      <c r="P1258" s="10" t="s">
        <v>64</v>
      </c>
      <c r="Q1258" s="12">
        <v>20808.39</v>
      </c>
      <c r="R1258" s="114" t="s">
        <v>717</v>
      </c>
      <c r="S1258" s="114" t="s">
        <v>718</v>
      </c>
      <c r="T1258" s="114" t="s">
        <v>719</v>
      </c>
      <c r="U1258" s="10" t="s">
        <v>64</v>
      </c>
      <c r="V1258" s="172" t="s">
        <v>1281</v>
      </c>
      <c r="W1258" s="175">
        <v>42676</v>
      </c>
      <c r="X1258" s="178">
        <v>17938.27</v>
      </c>
      <c r="Y1258" s="178">
        <v>20808.39</v>
      </c>
      <c r="Z1258" s="181" t="s">
        <v>67</v>
      </c>
      <c r="AA1258" s="181" t="s">
        <v>68</v>
      </c>
      <c r="AB1258" s="181" t="s">
        <v>69</v>
      </c>
      <c r="AC1258" s="181" t="s">
        <v>70</v>
      </c>
      <c r="AD1258" s="181" t="s">
        <v>379</v>
      </c>
      <c r="AE1258" s="181" t="s">
        <v>71</v>
      </c>
      <c r="AF1258" s="184">
        <v>42676</v>
      </c>
      <c r="AG1258" s="184">
        <v>42681</v>
      </c>
      <c r="AH1258" s="149" t="s">
        <v>57</v>
      </c>
      <c r="AI1258" s="149" t="s">
        <v>72</v>
      </c>
      <c r="AJ1258" s="149" t="s">
        <v>73</v>
      </c>
      <c r="AK1258" s="149" t="s">
        <v>72</v>
      </c>
      <c r="AL1258" s="149" t="s">
        <v>72</v>
      </c>
      <c r="AM1258" s="149" t="s">
        <v>72</v>
      </c>
      <c r="AN1258" s="149" t="s">
        <v>72</v>
      </c>
      <c r="AO1258" s="149" t="s">
        <v>74</v>
      </c>
      <c r="AP1258" s="149" t="s">
        <v>74</v>
      </c>
      <c r="AQ1258" s="149" t="s">
        <v>74</v>
      </c>
      <c r="AR1258" s="149" t="s">
        <v>74</v>
      </c>
      <c r="AS1258" s="149" t="s">
        <v>74</v>
      </c>
      <c r="AT1258" s="149" t="s">
        <v>74</v>
      </c>
      <c r="AU1258" s="149" t="s">
        <v>74</v>
      </c>
      <c r="AV1258" s="149" t="s">
        <v>74</v>
      </c>
      <c r="AW1258" s="149" t="s">
        <v>74</v>
      </c>
    </row>
    <row r="1259" spans="1:49" ht="36" customHeight="1" x14ac:dyDescent="0.25">
      <c r="A1259" s="150"/>
      <c r="B1259" s="150"/>
      <c r="C1259" s="150"/>
      <c r="D1259" s="150"/>
      <c r="E1259" s="150"/>
      <c r="F1259" s="150"/>
      <c r="G1259" s="150"/>
      <c r="H1259" s="150"/>
      <c r="I1259" s="150"/>
      <c r="J1259" s="150"/>
      <c r="K1259" s="171"/>
      <c r="L1259" s="171"/>
      <c r="M1259" s="114" t="s">
        <v>75</v>
      </c>
      <c r="N1259" s="114" t="s">
        <v>77</v>
      </c>
      <c r="O1259" s="114" t="s">
        <v>77</v>
      </c>
      <c r="P1259" s="10" t="s">
        <v>64</v>
      </c>
      <c r="Q1259" s="114" t="s">
        <v>77</v>
      </c>
      <c r="R1259" s="114" t="s">
        <v>77</v>
      </c>
      <c r="S1259" s="114" t="s">
        <v>77</v>
      </c>
      <c r="T1259" s="114" t="s">
        <v>77</v>
      </c>
      <c r="U1259" s="10" t="s">
        <v>64</v>
      </c>
      <c r="V1259" s="173"/>
      <c r="W1259" s="176"/>
      <c r="X1259" s="179"/>
      <c r="Y1259" s="179"/>
      <c r="Z1259" s="182"/>
      <c r="AA1259" s="182"/>
      <c r="AB1259" s="182"/>
      <c r="AC1259" s="182"/>
      <c r="AD1259" s="182"/>
      <c r="AE1259" s="182"/>
      <c r="AF1259" s="185"/>
      <c r="AG1259" s="185"/>
      <c r="AH1259" s="150"/>
      <c r="AI1259" s="150"/>
      <c r="AJ1259" s="150"/>
      <c r="AK1259" s="150"/>
      <c r="AL1259" s="150"/>
      <c r="AM1259" s="150"/>
      <c r="AN1259" s="150"/>
      <c r="AO1259" s="150"/>
      <c r="AP1259" s="150"/>
      <c r="AQ1259" s="150"/>
      <c r="AR1259" s="150"/>
      <c r="AS1259" s="150"/>
      <c r="AT1259" s="150"/>
      <c r="AU1259" s="150"/>
      <c r="AV1259" s="150"/>
      <c r="AW1259" s="150"/>
    </row>
    <row r="1260" spans="1:49" ht="36" customHeight="1" x14ac:dyDescent="0.25">
      <c r="A1260" s="150"/>
      <c r="B1260" s="150"/>
      <c r="C1260" s="150"/>
      <c r="D1260" s="150"/>
      <c r="E1260" s="150"/>
      <c r="F1260" s="150"/>
      <c r="G1260" s="150"/>
      <c r="H1260" s="150"/>
      <c r="I1260" s="150"/>
      <c r="J1260" s="150"/>
      <c r="K1260" s="171"/>
      <c r="L1260" s="171"/>
      <c r="M1260" s="114" t="s">
        <v>75</v>
      </c>
      <c r="N1260" s="114" t="s">
        <v>77</v>
      </c>
      <c r="O1260" s="114" t="s">
        <v>77</v>
      </c>
      <c r="P1260" s="10" t="s">
        <v>64</v>
      </c>
      <c r="Q1260" s="114" t="s">
        <v>77</v>
      </c>
      <c r="R1260" s="114" t="s">
        <v>77</v>
      </c>
      <c r="S1260" s="114" t="s">
        <v>77</v>
      </c>
      <c r="T1260" s="114" t="s">
        <v>77</v>
      </c>
      <c r="U1260" s="10" t="s">
        <v>64</v>
      </c>
      <c r="V1260" s="173"/>
      <c r="W1260" s="176"/>
      <c r="X1260" s="179"/>
      <c r="Y1260" s="179"/>
      <c r="Z1260" s="182"/>
      <c r="AA1260" s="182"/>
      <c r="AB1260" s="182"/>
      <c r="AC1260" s="182"/>
      <c r="AD1260" s="182"/>
      <c r="AE1260" s="182"/>
      <c r="AF1260" s="185"/>
      <c r="AG1260" s="185"/>
      <c r="AH1260" s="150"/>
      <c r="AI1260" s="150"/>
      <c r="AJ1260" s="150"/>
      <c r="AK1260" s="150"/>
      <c r="AL1260" s="150"/>
      <c r="AM1260" s="150"/>
      <c r="AN1260" s="150"/>
      <c r="AO1260" s="150"/>
      <c r="AP1260" s="150"/>
      <c r="AQ1260" s="150"/>
      <c r="AR1260" s="150"/>
      <c r="AS1260" s="150"/>
      <c r="AT1260" s="150"/>
      <c r="AU1260" s="150"/>
      <c r="AV1260" s="150"/>
      <c r="AW1260" s="150"/>
    </row>
    <row r="1261" spans="1:49" ht="36" customHeight="1" x14ac:dyDescent="0.25">
      <c r="A1261" s="151"/>
      <c r="B1261" s="151"/>
      <c r="C1261" s="151"/>
      <c r="D1261" s="151"/>
      <c r="E1261" s="151"/>
      <c r="F1261" s="151"/>
      <c r="G1261" s="151"/>
      <c r="H1261" s="151"/>
      <c r="I1261" s="151"/>
      <c r="J1261" s="151"/>
      <c r="K1261" s="171"/>
      <c r="L1261" s="171"/>
      <c r="M1261" s="114" t="s">
        <v>75</v>
      </c>
      <c r="N1261" s="114" t="s">
        <v>77</v>
      </c>
      <c r="O1261" s="114" t="s">
        <v>77</v>
      </c>
      <c r="P1261" s="10" t="s">
        <v>64</v>
      </c>
      <c r="Q1261" s="114" t="s">
        <v>77</v>
      </c>
      <c r="R1261" s="114" t="s">
        <v>77</v>
      </c>
      <c r="S1261" s="114" t="s">
        <v>77</v>
      </c>
      <c r="T1261" s="114" t="s">
        <v>77</v>
      </c>
      <c r="U1261" s="10" t="s">
        <v>64</v>
      </c>
      <c r="V1261" s="174"/>
      <c r="W1261" s="177"/>
      <c r="X1261" s="180"/>
      <c r="Y1261" s="180"/>
      <c r="Z1261" s="183"/>
      <c r="AA1261" s="183"/>
      <c r="AB1261" s="183"/>
      <c r="AC1261" s="183"/>
      <c r="AD1261" s="183"/>
      <c r="AE1261" s="183"/>
      <c r="AF1261" s="186"/>
      <c r="AG1261" s="186"/>
      <c r="AH1261" s="151"/>
      <c r="AI1261" s="151"/>
      <c r="AJ1261" s="151"/>
      <c r="AK1261" s="151"/>
      <c r="AL1261" s="151"/>
      <c r="AM1261" s="151"/>
      <c r="AN1261" s="151"/>
      <c r="AO1261" s="151"/>
      <c r="AP1261" s="151"/>
      <c r="AQ1261" s="151"/>
      <c r="AR1261" s="151"/>
      <c r="AS1261" s="151"/>
      <c r="AT1261" s="151"/>
      <c r="AU1261" s="151"/>
      <c r="AV1261" s="151"/>
      <c r="AW1261" s="151"/>
    </row>
    <row r="1262" spans="1:49" ht="36" customHeight="1" x14ac:dyDescent="0.25">
      <c r="A1262" s="149" t="s">
        <v>53</v>
      </c>
      <c r="B1262" s="149" t="s">
        <v>676</v>
      </c>
      <c r="C1262" s="149">
        <v>2016</v>
      </c>
      <c r="D1262" s="149" t="s">
        <v>1278</v>
      </c>
      <c r="E1262" s="149">
        <v>516</v>
      </c>
      <c r="F1262" s="149" t="s">
        <v>56</v>
      </c>
      <c r="G1262" s="149" t="s">
        <v>57</v>
      </c>
      <c r="H1262" s="149" t="s">
        <v>58</v>
      </c>
      <c r="I1262" s="149" t="s">
        <v>58</v>
      </c>
      <c r="J1262" s="149" t="s">
        <v>379</v>
      </c>
      <c r="K1262" s="171" t="s">
        <v>93</v>
      </c>
      <c r="L1262" s="171" t="s">
        <v>93</v>
      </c>
      <c r="M1262" s="114" t="s">
        <v>717</v>
      </c>
      <c r="N1262" s="114" t="s">
        <v>718</v>
      </c>
      <c r="O1262" s="114" t="s">
        <v>719</v>
      </c>
      <c r="P1262" s="10" t="s">
        <v>64</v>
      </c>
      <c r="Q1262" s="12">
        <v>16720.73</v>
      </c>
      <c r="R1262" s="114" t="s">
        <v>717</v>
      </c>
      <c r="S1262" s="114" t="s">
        <v>718</v>
      </c>
      <c r="T1262" s="114" t="s">
        <v>719</v>
      </c>
      <c r="U1262" s="10" t="s">
        <v>64</v>
      </c>
      <c r="V1262" s="172" t="s">
        <v>1282</v>
      </c>
      <c r="W1262" s="175">
        <v>42676</v>
      </c>
      <c r="X1262" s="178">
        <v>14414.42</v>
      </c>
      <c r="Y1262" s="178">
        <v>16720.73</v>
      </c>
      <c r="Z1262" s="181" t="s">
        <v>67</v>
      </c>
      <c r="AA1262" s="181" t="s">
        <v>68</v>
      </c>
      <c r="AB1262" s="181" t="s">
        <v>69</v>
      </c>
      <c r="AC1262" s="181" t="s">
        <v>70</v>
      </c>
      <c r="AD1262" s="181" t="s">
        <v>379</v>
      </c>
      <c r="AE1262" s="181" t="s">
        <v>71</v>
      </c>
      <c r="AF1262" s="184">
        <v>42676</v>
      </c>
      <c r="AG1262" s="184">
        <v>42688</v>
      </c>
      <c r="AH1262" s="149" t="s">
        <v>57</v>
      </c>
      <c r="AI1262" s="149" t="s">
        <v>72</v>
      </c>
      <c r="AJ1262" s="149" t="s">
        <v>73</v>
      </c>
      <c r="AK1262" s="149" t="s">
        <v>72</v>
      </c>
      <c r="AL1262" s="149" t="s">
        <v>72</v>
      </c>
      <c r="AM1262" s="149" t="s">
        <v>72</v>
      </c>
      <c r="AN1262" s="149" t="s">
        <v>72</v>
      </c>
      <c r="AO1262" s="149" t="s">
        <v>74</v>
      </c>
      <c r="AP1262" s="149" t="s">
        <v>74</v>
      </c>
      <c r="AQ1262" s="149" t="s">
        <v>74</v>
      </c>
      <c r="AR1262" s="149" t="s">
        <v>74</v>
      </c>
      <c r="AS1262" s="149" t="s">
        <v>74</v>
      </c>
      <c r="AT1262" s="149" t="s">
        <v>74</v>
      </c>
      <c r="AU1262" s="149" t="s">
        <v>74</v>
      </c>
      <c r="AV1262" s="149" t="s">
        <v>74</v>
      </c>
      <c r="AW1262" s="149" t="s">
        <v>74</v>
      </c>
    </row>
    <row r="1263" spans="1:49" ht="36" customHeight="1" x14ac:dyDescent="0.25">
      <c r="A1263" s="150"/>
      <c r="B1263" s="150"/>
      <c r="C1263" s="150"/>
      <c r="D1263" s="150"/>
      <c r="E1263" s="150"/>
      <c r="F1263" s="150"/>
      <c r="G1263" s="150"/>
      <c r="H1263" s="150"/>
      <c r="I1263" s="150"/>
      <c r="J1263" s="150"/>
      <c r="K1263" s="171"/>
      <c r="L1263" s="171"/>
      <c r="M1263" s="114" t="s">
        <v>75</v>
      </c>
      <c r="N1263" s="114" t="s">
        <v>77</v>
      </c>
      <c r="O1263" s="114" t="s">
        <v>77</v>
      </c>
      <c r="P1263" s="10" t="s">
        <v>64</v>
      </c>
      <c r="Q1263" s="114" t="s">
        <v>77</v>
      </c>
      <c r="R1263" s="114" t="s">
        <v>77</v>
      </c>
      <c r="S1263" s="114" t="s">
        <v>77</v>
      </c>
      <c r="T1263" s="114" t="s">
        <v>77</v>
      </c>
      <c r="U1263" s="10" t="s">
        <v>64</v>
      </c>
      <c r="V1263" s="173"/>
      <c r="W1263" s="176"/>
      <c r="X1263" s="179"/>
      <c r="Y1263" s="179"/>
      <c r="Z1263" s="182"/>
      <c r="AA1263" s="182"/>
      <c r="AB1263" s="182"/>
      <c r="AC1263" s="182"/>
      <c r="AD1263" s="182"/>
      <c r="AE1263" s="182"/>
      <c r="AF1263" s="185"/>
      <c r="AG1263" s="185"/>
      <c r="AH1263" s="150"/>
      <c r="AI1263" s="150"/>
      <c r="AJ1263" s="150"/>
      <c r="AK1263" s="150"/>
      <c r="AL1263" s="150"/>
      <c r="AM1263" s="150"/>
      <c r="AN1263" s="150"/>
      <c r="AO1263" s="150"/>
      <c r="AP1263" s="150"/>
      <c r="AQ1263" s="150"/>
      <c r="AR1263" s="150"/>
      <c r="AS1263" s="150"/>
      <c r="AT1263" s="150"/>
      <c r="AU1263" s="150"/>
      <c r="AV1263" s="150"/>
      <c r="AW1263" s="150"/>
    </row>
    <row r="1264" spans="1:49" ht="36" customHeight="1" x14ac:dyDescent="0.25">
      <c r="A1264" s="150"/>
      <c r="B1264" s="150"/>
      <c r="C1264" s="150"/>
      <c r="D1264" s="150"/>
      <c r="E1264" s="150"/>
      <c r="F1264" s="150"/>
      <c r="G1264" s="150"/>
      <c r="H1264" s="150"/>
      <c r="I1264" s="150"/>
      <c r="J1264" s="150"/>
      <c r="K1264" s="171"/>
      <c r="L1264" s="171"/>
      <c r="M1264" s="114" t="s">
        <v>75</v>
      </c>
      <c r="N1264" s="114" t="s">
        <v>77</v>
      </c>
      <c r="O1264" s="114" t="s">
        <v>77</v>
      </c>
      <c r="P1264" s="10" t="s">
        <v>64</v>
      </c>
      <c r="Q1264" s="114" t="s">
        <v>77</v>
      </c>
      <c r="R1264" s="114" t="s">
        <v>77</v>
      </c>
      <c r="S1264" s="114" t="s">
        <v>77</v>
      </c>
      <c r="T1264" s="114" t="s">
        <v>77</v>
      </c>
      <c r="U1264" s="10" t="s">
        <v>64</v>
      </c>
      <c r="V1264" s="173"/>
      <c r="W1264" s="176"/>
      <c r="X1264" s="179"/>
      <c r="Y1264" s="179"/>
      <c r="Z1264" s="182"/>
      <c r="AA1264" s="182"/>
      <c r="AB1264" s="182"/>
      <c r="AC1264" s="182"/>
      <c r="AD1264" s="182"/>
      <c r="AE1264" s="182"/>
      <c r="AF1264" s="185"/>
      <c r="AG1264" s="185"/>
      <c r="AH1264" s="150"/>
      <c r="AI1264" s="150"/>
      <c r="AJ1264" s="150"/>
      <c r="AK1264" s="150"/>
      <c r="AL1264" s="150"/>
      <c r="AM1264" s="150"/>
      <c r="AN1264" s="150"/>
      <c r="AO1264" s="150"/>
      <c r="AP1264" s="150"/>
      <c r="AQ1264" s="150"/>
      <c r="AR1264" s="150"/>
      <c r="AS1264" s="150"/>
      <c r="AT1264" s="150"/>
      <c r="AU1264" s="150"/>
      <c r="AV1264" s="150"/>
      <c r="AW1264" s="150"/>
    </row>
    <row r="1265" spans="1:49" ht="36" customHeight="1" x14ac:dyDescent="0.25">
      <c r="A1265" s="151"/>
      <c r="B1265" s="151"/>
      <c r="C1265" s="151"/>
      <c r="D1265" s="151"/>
      <c r="E1265" s="151"/>
      <c r="F1265" s="151"/>
      <c r="G1265" s="151"/>
      <c r="H1265" s="151"/>
      <c r="I1265" s="151"/>
      <c r="J1265" s="151"/>
      <c r="K1265" s="171"/>
      <c r="L1265" s="171"/>
      <c r="M1265" s="114" t="s">
        <v>75</v>
      </c>
      <c r="N1265" s="114" t="s">
        <v>77</v>
      </c>
      <c r="O1265" s="114" t="s">
        <v>77</v>
      </c>
      <c r="P1265" s="10" t="s">
        <v>64</v>
      </c>
      <c r="Q1265" s="114" t="s">
        <v>77</v>
      </c>
      <c r="R1265" s="114" t="s">
        <v>77</v>
      </c>
      <c r="S1265" s="114" t="s">
        <v>77</v>
      </c>
      <c r="T1265" s="114" t="s">
        <v>77</v>
      </c>
      <c r="U1265" s="10" t="s">
        <v>64</v>
      </c>
      <c r="V1265" s="174"/>
      <c r="W1265" s="177"/>
      <c r="X1265" s="180"/>
      <c r="Y1265" s="180"/>
      <c r="Z1265" s="183"/>
      <c r="AA1265" s="183"/>
      <c r="AB1265" s="183"/>
      <c r="AC1265" s="183"/>
      <c r="AD1265" s="183"/>
      <c r="AE1265" s="183"/>
      <c r="AF1265" s="186"/>
      <c r="AG1265" s="186"/>
      <c r="AH1265" s="151"/>
      <c r="AI1265" s="151"/>
      <c r="AJ1265" s="151"/>
      <c r="AK1265" s="151"/>
      <c r="AL1265" s="151"/>
      <c r="AM1265" s="151"/>
      <c r="AN1265" s="151"/>
      <c r="AO1265" s="151"/>
      <c r="AP1265" s="151"/>
      <c r="AQ1265" s="151"/>
      <c r="AR1265" s="151"/>
      <c r="AS1265" s="151"/>
      <c r="AT1265" s="151"/>
      <c r="AU1265" s="151"/>
      <c r="AV1265" s="151"/>
      <c r="AW1265" s="151"/>
    </row>
    <row r="1266" spans="1:49" ht="36" customHeight="1" x14ac:dyDescent="0.25">
      <c r="A1266" s="149" t="s">
        <v>53</v>
      </c>
      <c r="B1266" s="149" t="s">
        <v>676</v>
      </c>
      <c r="C1266" s="149">
        <v>2016</v>
      </c>
      <c r="D1266" s="149" t="s">
        <v>1278</v>
      </c>
      <c r="E1266" s="149">
        <v>517</v>
      </c>
      <c r="F1266" s="149" t="s">
        <v>56</v>
      </c>
      <c r="G1266" s="149" t="s">
        <v>57</v>
      </c>
      <c r="H1266" s="149" t="s">
        <v>58</v>
      </c>
      <c r="I1266" s="149" t="s">
        <v>58</v>
      </c>
      <c r="J1266" s="149" t="s">
        <v>219</v>
      </c>
      <c r="K1266" s="171" t="s">
        <v>97</v>
      </c>
      <c r="L1266" s="171" t="s">
        <v>97</v>
      </c>
      <c r="M1266" s="114" t="s">
        <v>717</v>
      </c>
      <c r="N1266" s="114" t="s">
        <v>718</v>
      </c>
      <c r="O1266" s="114" t="s">
        <v>719</v>
      </c>
      <c r="P1266" s="10" t="s">
        <v>64</v>
      </c>
      <c r="Q1266" s="12">
        <v>49688.37</v>
      </c>
      <c r="R1266" s="114" t="s">
        <v>717</v>
      </c>
      <c r="S1266" s="114" t="s">
        <v>718</v>
      </c>
      <c r="T1266" s="114" t="s">
        <v>719</v>
      </c>
      <c r="U1266" s="10" t="s">
        <v>64</v>
      </c>
      <c r="V1266" s="172" t="s">
        <v>1283</v>
      </c>
      <c r="W1266" s="175">
        <v>42676</v>
      </c>
      <c r="X1266" s="178">
        <v>42834.8</v>
      </c>
      <c r="Y1266" s="178">
        <v>49688.37</v>
      </c>
      <c r="Z1266" s="181" t="s">
        <v>67</v>
      </c>
      <c r="AA1266" s="181" t="s">
        <v>68</v>
      </c>
      <c r="AB1266" s="181" t="s">
        <v>69</v>
      </c>
      <c r="AC1266" s="181" t="s">
        <v>70</v>
      </c>
      <c r="AD1266" s="181" t="s">
        <v>219</v>
      </c>
      <c r="AE1266" s="181" t="s">
        <v>71</v>
      </c>
      <c r="AF1266" s="184">
        <v>42676</v>
      </c>
      <c r="AG1266" s="184">
        <v>42688</v>
      </c>
      <c r="AH1266" s="149" t="s">
        <v>57</v>
      </c>
      <c r="AI1266" s="149" t="s">
        <v>72</v>
      </c>
      <c r="AJ1266" s="149" t="s">
        <v>73</v>
      </c>
      <c r="AK1266" s="149" t="s">
        <v>72</v>
      </c>
      <c r="AL1266" s="149" t="s">
        <v>72</v>
      </c>
      <c r="AM1266" s="149" t="s">
        <v>72</v>
      </c>
      <c r="AN1266" s="149" t="s">
        <v>72</v>
      </c>
      <c r="AO1266" s="149" t="s">
        <v>74</v>
      </c>
      <c r="AP1266" s="149" t="s">
        <v>74</v>
      </c>
      <c r="AQ1266" s="149" t="s">
        <v>74</v>
      </c>
      <c r="AR1266" s="149" t="s">
        <v>74</v>
      </c>
      <c r="AS1266" s="149" t="s">
        <v>74</v>
      </c>
      <c r="AT1266" s="149" t="s">
        <v>74</v>
      </c>
      <c r="AU1266" s="149" t="s">
        <v>74</v>
      </c>
      <c r="AV1266" s="149" t="s">
        <v>74</v>
      </c>
      <c r="AW1266" s="149" t="s">
        <v>74</v>
      </c>
    </row>
    <row r="1267" spans="1:49" ht="36" customHeight="1" x14ac:dyDescent="0.25">
      <c r="A1267" s="150"/>
      <c r="B1267" s="150"/>
      <c r="C1267" s="150"/>
      <c r="D1267" s="150"/>
      <c r="E1267" s="150"/>
      <c r="F1267" s="150"/>
      <c r="G1267" s="150"/>
      <c r="H1267" s="150"/>
      <c r="I1267" s="150"/>
      <c r="J1267" s="150"/>
      <c r="K1267" s="171"/>
      <c r="L1267" s="171"/>
      <c r="M1267" s="114" t="s">
        <v>75</v>
      </c>
      <c r="N1267" s="114" t="s">
        <v>77</v>
      </c>
      <c r="O1267" s="114" t="s">
        <v>77</v>
      </c>
      <c r="P1267" s="10" t="s">
        <v>79</v>
      </c>
      <c r="Q1267" s="12">
        <v>57988.4</v>
      </c>
      <c r="R1267" s="114" t="s">
        <v>77</v>
      </c>
      <c r="S1267" s="114" t="s">
        <v>77</v>
      </c>
      <c r="T1267" s="114" t="s">
        <v>77</v>
      </c>
      <c r="U1267" s="10" t="s">
        <v>64</v>
      </c>
      <c r="V1267" s="173"/>
      <c r="W1267" s="176"/>
      <c r="X1267" s="179"/>
      <c r="Y1267" s="179"/>
      <c r="Z1267" s="182"/>
      <c r="AA1267" s="182"/>
      <c r="AB1267" s="182"/>
      <c r="AC1267" s="182"/>
      <c r="AD1267" s="182"/>
      <c r="AE1267" s="182"/>
      <c r="AF1267" s="185"/>
      <c r="AG1267" s="185"/>
      <c r="AH1267" s="150"/>
      <c r="AI1267" s="150"/>
      <c r="AJ1267" s="150"/>
      <c r="AK1267" s="150"/>
      <c r="AL1267" s="150"/>
      <c r="AM1267" s="150"/>
      <c r="AN1267" s="150"/>
      <c r="AO1267" s="150"/>
      <c r="AP1267" s="150"/>
      <c r="AQ1267" s="150"/>
      <c r="AR1267" s="150"/>
      <c r="AS1267" s="150"/>
      <c r="AT1267" s="150"/>
      <c r="AU1267" s="150"/>
      <c r="AV1267" s="150"/>
      <c r="AW1267" s="150"/>
    </row>
    <row r="1268" spans="1:49" ht="36" customHeight="1" x14ac:dyDescent="0.25">
      <c r="A1268" s="150"/>
      <c r="B1268" s="150"/>
      <c r="C1268" s="150"/>
      <c r="D1268" s="150"/>
      <c r="E1268" s="150"/>
      <c r="F1268" s="150"/>
      <c r="G1268" s="150"/>
      <c r="H1268" s="150"/>
      <c r="I1268" s="150"/>
      <c r="J1268" s="150"/>
      <c r="K1268" s="171"/>
      <c r="L1268" s="171"/>
      <c r="M1268" s="114" t="s">
        <v>292</v>
      </c>
      <c r="N1268" s="114" t="s">
        <v>242</v>
      </c>
      <c r="O1268" s="114" t="s">
        <v>262</v>
      </c>
      <c r="P1268" s="10" t="s">
        <v>64</v>
      </c>
      <c r="Q1268" s="12">
        <v>49960.62</v>
      </c>
      <c r="R1268" s="114" t="s">
        <v>77</v>
      </c>
      <c r="S1268" s="114" t="s">
        <v>77</v>
      </c>
      <c r="T1268" s="114" t="s">
        <v>77</v>
      </c>
      <c r="U1268" s="10" t="s">
        <v>64</v>
      </c>
      <c r="V1268" s="173"/>
      <c r="W1268" s="176"/>
      <c r="X1268" s="179"/>
      <c r="Y1268" s="179"/>
      <c r="Z1268" s="182"/>
      <c r="AA1268" s="182"/>
      <c r="AB1268" s="182"/>
      <c r="AC1268" s="182"/>
      <c r="AD1268" s="182"/>
      <c r="AE1268" s="182"/>
      <c r="AF1268" s="185"/>
      <c r="AG1268" s="185"/>
      <c r="AH1268" s="150"/>
      <c r="AI1268" s="150"/>
      <c r="AJ1268" s="150"/>
      <c r="AK1268" s="150"/>
      <c r="AL1268" s="150"/>
      <c r="AM1268" s="150"/>
      <c r="AN1268" s="150"/>
      <c r="AO1268" s="150"/>
      <c r="AP1268" s="150"/>
      <c r="AQ1268" s="150"/>
      <c r="AR1268" s="150"/>
      <c r="AS1268" s="150"/>
      <c r="AT1268" s="150"/>
      <c r="AU1268" s="150"/>
      <c r="AV1268" s="150"/>
      <c r="AW1268" s="150"/>
    </row>
    <row r="1269" spans="1:49" ht="36" customHeight="1" x14ac:dyDescent="0.25">
      <c r="A1269" s="151"/>
      <c r="B1269" s="151"/>
      <c r="C1269" s="151"/>
      <c r="D1269" s="151"/>
      <c r="E1269" s="151"/>
      <c r="F1269" s="151"/>
      <c r="G1269" s="151"/>
      <c r="H1269" s="151"/>
      <c r="I1269" s="151"/>
      <c r="J1269" s="151"/>
      <c r="K1269" s="171"/>
      <c r="L1269" s="171"/>
      <c r="M1269" s="114" t="s">
        <v>75</v>
      </c>
      <c r="N1269" s="114" t="s">
        <v>77</v>
      </c>
      <c r="O1269" s="114" t="s">
        <v>77</v>
      </c>
      <c r="P1269" s="10" t="s">
        <v>64</v>
      </c>
      <c r="Q1269" s="114" t="s">
        <v>77</v>
      </c>
      <c r="R1269" s="114" t="s">
        <v>77</v>
      </c>
      <c r="S1269" s="114" t="s">
        <v>77</v>
      </c>
      <c r="T1269" s="114" t="s">
        <v>77</v>
      </c>
      <c r="U1269" s="10" t="s">
        <v>64</v>
      </c>
      <c r="V1269" s="174"/>
      <c r="W1269" s="177"/>
      <c r="X1269" s="180"/>
      <c r="Y1269" s="180"/>
      <c r="Z1269" s="183"/>
      <c r="AA1269" s="183"/>
      <c r="AB1269" s="183"/>
      <c r="AC1269" s="183"/>
      <c r="AD1269" s="183"/>
      <c r="AE1269" s="183"/>
      <c r="AF1269" s="186"/>
      <c r="AG1269" s="186"/>
      <c r="AH1269" s="151"/>
      <c r="AI1269" s="151"/>
      <c r="AJ1269" s="151"/>
      <c r="AK1269" s="151"/>
      <c r="AL1269" s="151"/>
      <c r="AM1269" s="151"/>
      <c r="AN1269" s="151"/>
      <c r="AO1269" s="151"/>
      <c r="AP1269" s="151"/>
      <c r="AQ1269" s="151"/>
      <c r="AR1269" s="151"/>
      <c r="AS1269" s="151"/>
      <c r="AT1269" s="151"/>
      <c r="AU1269" s="151"/>
      <c r="AV1269" s="151"/>
      <c r="AW1269" s="151"/>
    </row>
    <row r="1270" spans="1:49" ht="36" customHeight="1" x14ac:dyDescent="0.25">
      <c r="A1270" s="149" t="s">
        <v>53</v>
      </c>
      <c r="B1270" s="149" t="s">
        <v>676</v>
      </c>
      <c r="C1270" s="149">
        <v>2016</v>
      </c>
      <c r="D1270" s="149" t="s">
        <v>1278</v>
      </c>
      <c r="E1270" s="149">
        <v>518</v>
      </c>
      <c r="F1270" s="149" t="s">
        <v>56</v>
      </c>
      <c r="G1270" s="149" t="s">
        <v>57</v>
      </c>
      <c r="H1270" s="149" t="s">
        <v>58</v>
      </c>
      <c r="I1270" s="149" t="s">
        <v>58</v>
      </c>
      <c r="J1270" s="149" t="s">
        <v>189</v>
      </c>
      <c r="K1270" s="171" t="s">
        <v>97</v>
      </c>
      <c r="L1270" s="171" t="s">
        <v>97</v>
      </c>
      <c r="M1270" s="114" t="s">
        <v>717</v>
      </c>
      <c r="N1270" s="114" t="s">
        <v>718</v>
      </c>
      <c r="O1270" s="114" t="s">
        <v>719</v>
      </c>
      <c r="P1270" s="10" t="s">
        <v>64</v>
      </c>
      <c r="Q1270" s="12">
        <v>43500</v>
      </c>
      <c r="R1270" s="114" t="s">
        <v>717</v>
      </c>
      <c r="S1270" s="114" t="s">
        <v>718</v>
      </c>
      <c r="T1270" s="114" t="s">
        <v>719</v>
      </c>
      <c r="U1270" s="10" t="s">
        <v>64</v>
      </c>
      <c r="V1270" s="172" t="s">
        <v>1284</v>
      </c>
      <c r="W1270" s="175">
        <v>42676</v>
      </c>
      <c r="X1270" s="178">
        <v>37500</v>
      </c>
      <c r="Y1270" s="178">
        <v>43500</v>
      </c>
      <c r="Z1270" s="181" t="s">
        <v>67</v>
      </c>
      <c r="AA1270" s="181" t="s">
        <v>68</v>
      </c>
      <c r="AB1270" s="181" t="s">
        <v>69</v>
      </c>
      <c r="AC1270" s="181" t="s">
        <v>70</v>
      </c>
      <c r="AD1270" s="181" t="s">
        <v>189</v>
      </c>
      <c r="AE1270" s="181" t="s">
        <v>71</v>
      </c>
      <c r="AF1270" s="184">
        <v>42676</v>
      </c>
      <c r="AG1270" s="184">
        <v>42688</v>
      </c>
      <c r="AH1270" s="149" t="s">
        <v>57</v>
      </c>
      <c r="AI1270" s="149" t="s">
        <v>72</v>
      </c>
      <c r="AJ1270" s="149" t="s">
        <v>73</v>
      </c>
      <c r="AK1270" s="149" t="s">
        <v>72</v>
      </c>
      <c r="AL1270" s="149" t="s">
        <v>72</v>
      </c>
      <c r="AM1270" s="149" t="s">
        <v>72</v>
      </c>
      <c r="AN1270" s="149" t="s">
        <v>72</v>
      </c>
      <c r="AO1270" s="149" t="s">
        <v>74</v>
      </c>
      <c r="AP1270" s="149" t="s">
        <v>74</v>
      </c>
      <c r="AQ1270" s="149" t="s">
        <v>74</v>
      </c>
      <c r="AR1270" s="149" t="s">
        <v>74</v>
      </c>
      <c r="AS1270" s="149" t="s">
        <v>74</v>
      </c>
      <c r="AT1270" s="149" t="s">
        <v>74</v>
      </c>
      <c r="AU1270" s="149" t="s">
        <v>74</v>
      </c>
      <c r="AV1270" s="149" t="s">
        <v>74</v>
      </c>
      <c r="AW1270" s="149" t="s">
        <v>74</v>
      </c>
    </row>
    <row r="1271" spans="1:49" ht="36" customHeight="1" x14ac:dyDescent="0.25">
      <c r="A1271" s="150"/>
      <c r="B1271" s="150"/>
      <c r="C1271" s="150"/>
      <c r="D1271" s="150"/>
      <c r="E1271" s="150"/>
      <c r="F1271" s="150"/>
      <c r="G1271" s="150"/>
      <c r="H1271" s="150"/>
      <c r="I1271" s="150"/>
      <c r="J1271" s="150"/>
      <c r="K1271" s="171"/>
      <c r="L1271" s="171"/>
      <c r="M1271" s="114" t="s">
        <v>292</v>
      </c>
      <c r="N1271" s="114" t="s">
        <v>242</v>
      </c>
      <c r="O1271" s="114" t="s">
        <v>262</v>
      </c>
      <c r="P1271" s="10" t="s">
        <v>64</v>
      </c>
      <c r="Q1271" s="12">
        <v>57766.84</v>
      </c>
      <c r="R1271" s="114" t="s">
        <v>77</v>
      </c>
      <c r="S1271" s="114" t="s">
        <v>77</v>
      </c>
      <c r="T1271" s="114" t="s">
        <v>77</v>
      </c>
      <c r="U1271" s="10" t="s">
        <v>64</v>
      </c>
      <c r="V1271" s="173"/>
      <c r="W1271" s="176"/>
      <c r="X1271" s="179"/>
      <c r="Y1271" s="179"/>
      <c r="Z1271" s="182"/>
      <c r="AA1271" s="182"/>
      <c r="AB1271" s="182"/>
      <c r="AC1271" s="182"/>
      <c r="AD1271" s="182"/>
      <c r="AE1271" s="182"/>
      <c r="AF1271" s="185"/>
      <c r="AG1271" s="185"/>
      <c r="AH1271" s="150"/>
      <c r="AI1271" s="150"/>
      <c r="AJ1271" s="150"/>
      <c r="AK1271" s="150"/>
      <c r="AL1271" s="150"/>
      <c r="AM1271" s="150"/>
      <c r="AN1271" s="150"/>
      <c r="AO1271" s="150"/>
      <c r="AP1271" s="150"/>
      <c r="AQ1271" s="150"/>
      <c r="AR1271" s="150"/>
      <c r="AS1271" s="150"/>
      <c r="AT1271" s="150"/>
      <c r="AU1271" s="150"/>
      <c r="AV1271" s="150"/>
      <c r="AW1271" s="150"/>
    </row>
    <row r="1272" spans="1:49" ht="36" customHeight="1" x14ac:dyDescent="0.25">
      <c r="A1272" s="150"/>
      <c r="B1272" s="150"/>
      <c r="C1272" s="150"/>
      <c r="D1272" s="150"/>
      <c r="E1272" s="150"/>
      <c r="F1272" s="150"/>
      <c r="G1272" s="150"/>
      <c r="H1272" s="150"/>
      <c r="I1272" s="150"/>
      <c r="J1272" s="150"/>
      <c r="K1272" s="171"/>
      <c r="L1272" s="171"/>
      <c r="M1272" s="114" t="s">
        <v>75</v>
      </c>
      <c r="N1272" s="114" t="s">
        <v>77</v>
      </c>
      <c r="O1272" s="114" t="s">
        <v>77</v>
      </c>
      <c r="P1272" s="10" t="s">
        <v>79</v>
      </c>
      <c r="Q1272" s="12">
        <v>60853.599999999999</v>
      </c>
      <c r="R1272" s="114" t="s">
        <v>77</v>
      </c>
      <c r="S1272" s="114" t="s">
        <v>77</v>
      </c>
      <c r="T1272" s="114" t="s">
        <v>77</v>
      </c>
      <c r="U1272" s="10" t="s">
        <v>64</v>
      </c>
      <c r="V1272" s="173"/>
      <c r="W1272" s="176"/>
      <c r="X1272" s="179"/>
      <c r="Y1272" s="179"/>
      <c r="Z1272" s="182"/>
      <c r="AA1272" s="182"/>
      <c r="AB1272" s="182"/>
      <c r="AC1272" s="182"/>
      <c r="AD1272" s="182"/>
      <c r="AE1272" s="182"/>
      <c r="AF1272" s="185"/>
      <c r="AG1272" s="185"/>
      <c r="AH1272" s="150"/>
      <c r="AI1272" s="150"/>
      <c r="AJ1272" s="150"/>
      <c r="AK1272" s="150"/>
      <c r="AL1272" s="150"/>
      <c r="AM1272" s="150"/>
      <c r="AN1272" s="150"/>
      <c r="AO1272" s="150"/>
      <c r="AP1272" s="150"/>
      <c r="AQ1272" s="150"/>
      <c r="AR1272" s="150"/>
      <c r="AS1272" s="150"/>
      <c r="AT1272" s="150"/>
      <c r="AU1272" s="150"/>
      <c r="AV1272" s="150"/>
      <c r="AW1272" s="150"/>
    </row>
    <row r="1273" spans="1:49" ht="36" customHeight="1" x14ac:dyDescent="0.25">
      <c r="A1273" s="151"/>
      <c r="B1273" s="151"/>
      <c r="C1273" s="151"/>
      <c r="D1273" s="151"/>
      <c r="E1273" s="151"/>
      <c r="F1273" s="151"/>
      <c r="G1273" s="151"/>
      <c r="H1273" s="151"/>
      <c r="I1273" s="151"/>
      <c r="J1273" s="151"/>
      <c r="K1273" s="171"/>
      <c r="L1273" s="171"/>
      <c r="M1273" s="114" t="s">
        <v>75</v>
      </c>
      <c r="N1273" s="114" t="s">
        <v>77</v>
      </c>
      <c r="O1273" s="114" t="s">
        <v>77</v>
      </c>
      <c r="P1273" s="10" t="s">
        <v>64</v>
      </c>
      <c r="Q1273" s="114" t="s">
        <v>77</v>
      </c>
      <c r="R1273" s="114" t="s">
        <v>77</v>
      </c>
      <c r="S1273" s="114" t="s">
        <v>77</v>
      </c>
      <c r="T1273" s="114" t="s">
        <v>77</v>
      </c>
      <c r="U1273" s="10" t="s">
        <v>64</v>
      </c>
      <c r="V1273" s="174"/>
      <c r="W1273" s="177"/>
      <c r="X1273" s="180"/>
      <c r="Y1273" s="180"/>
      <c r="Z1273" s="183"/>
      <c r="AA1273" s="183"/>
      <c r="AB1273" s="183"/>
      <c r="AC1273" s="183"/>
      <c r="AD1273" s="183"/>
      <c r="AE1273" s="183"/>
      <c r="AF1273" s="186"/>
      <c r="AG1273" s="186"/>
      <c r="AH1273" s="151"/>
      <c r="AI1273" s="151"/>
      <c r="AJ1273" s="151"/>
      <c r="AK1273" s="151"/>
      <c r="AL1273" s="151"/>
      <c r="AM1273" s="151"/>
      <c r="AN1273" s="151"/>
      <c r="AO1273" s="151"/>
      <c r="AP1273" s="151"/>
      <c r="AQ1273" s="151"/>
      <c r="AR1273" s="151"/>
      <c r="AS1273" s="151"/>
      <c r="AT1273" s="151"/>
      <c r="AU1273" s="151"/>
      <c r="AV1273" s="151"/>
      <c r="AW1273" s="151"/>
    </row>
    <row r="1274" spans="1:49" ht="36" customHeight="1" x14ac:dyDescent="0.25">
      <c r="A1274" s="149" t="s">
        <v>53</v>
      </c>
      <c r="B1274" s="149" t="s">
        <v>676</v>
      </c>
      <c r="C1274" s="149">
        <v>2016</v>
      </c>
      <c r="D1274" s="149" t="s">
        <v>1278</v>
      </c>
      <c r="E1274" s="149">
        <v>411</v>
      </c>
      <c r="F1274" s="149" t="s">
        <v>56</v>
      </c>
      <c r="G1274" s="149" t="s">
        <v>57</v>
      </c>
      <c r="H1274" s="149" t="s">
        <v>58</v>
      </c>
      <c r="I1274" s="149" t="s">
        <v>58</v>
      </c>
      <c r="J1274" s="149" t="s">
        <v>293</v>
      </c>
      <c r="K1274" s="171" t="s">
        <v>1285</v>
      </c>
      <c r="L1274" s="171" t="s">
        <v>1285</v>
      </c>
      <c r="M1274" s="114" t="s">
        <v>1286</v>
      </c>
      <c r="N1274" s="114" t="s">
        <v>1287</v>
      </c>
      <c r="O1274" s="114" t="s">
        <v>1054</v>
      </c>
      <c r="P1274" s="10" t="s">
        <v>64</v>
      </c>
      <c r="Q1274" s="12">
        <v>318342.21000000002</v>
      </c>
      <c r="R1274" s="114" t="s">
        <v>1286</v>
      </c>
      <c r="S1274" s="114" t="s">
        <v>1287</v>
      </c>
      <c r="T1274" s="114" t="s">
        <v>1054</v>
      </c>
      <c r="U1274" s="10" t="s">
        <v>64</v>
      </c>
      <c r="V1274" s="172" t="s">
        <v>1288</v>
      </c>
      <c r="W1274" s="175">
        <v>42678</v>
      </c>
      <c r="X1274" s="178">
        <v>274432.94</v>
      </c>
      <c r="Y1274" s="178">
        <v>318342.21000000002</v>
      </c>
      <c r="Z1274" s="181" t="s">
        <v>67</v>
      </c>
      <c r="AA1274" s="181" t="s">
        <v>68</v>
      </c>
      <c r="AB1274" s="181" t="s">
        <v>69</v>
      </c>
      <c r="AC1274" s="181" t="s">
        <v>70</v>
      </c>
      <c r="AD1274" s="181" t="s">
        <v>293</v>
      </c>
      <c r="AE1274" s="181" t="s">
        <v>71</v>
      </c>
      <c r="AF1274" s="184">
        <v>42678</v>
      </c>
      <c r="AG1274" s="184">
        <v>42688</v>
      </c>
      <c r="AH1274" s="149" t="s">
        <v>57</v>
      </c>
      <c r="AI1274" s="149" t="s">
        <v>72</v>
      </c>
      <c r="AJ1274" s="149" t="s">
        <v>73</v>
      </c>
      <c r="AK1274" s="149" t="s">
        <v>72</v>
      </c>
      <c r="AL1274" s="149" t="s">
        <v>72</v>
      </c>
      <c r="AM1274" s="149" t="s">
        <v>72</v>
      </c>
      <c r="AN1274" s="149" t="s">
        <v>72</v>
      </c>
      <c r="AO1274" s="149" t="s">
        <v>74</v>
      </c>
      <c r="AP1274" s="149" t="s">
        <v>74</v>
      </c>
      <c r="AQ1274" s="149" t="s">
        <v>74</v>
      </c>
      <c r="AR1274" s="149" t="s">
        <v>74</v>
      </c>
      <c r="AS1274" s="149" t="s">
        <v>74</v>
      </c>
      <c r="AT1274" s="149" t="s">
        <v>74</v>
      </c>
      <c r="AU1274" s="149" t="s">
        <v>74</v>
      </c>
      <c r="AV1274" s="149" t="s">
        <v>74</v>
      </c>
      <c r="AW1274" s="149" t="s">
        <v>74</v>
      </c>
    </row>
    <row r="1275" spans="1:49" ht="36" customHeight="1" x14ac:dyDescent="0.25">
      <c r="A1275" s="150"/>
      <c r="B1275" s="150"/>
      <c r="C1275" s="150"/>
      <c r="D1275" s="150"/>
      <c r="E1275" s="150"/>
      <c r="F1275" s="150"/>
      <c r="G1275" s="150"/>
      <c r="H1275" s="150"/>
      <c r="I1275" s="150"/>
      <c r="J1275" s="150"/>
      <c r="K1275" s="171"/>
      <c r="L1275" s="171"/>
      <c r="M1275" s="114" t="s">
        <v>75</v>
      </c>
      <c r="N1275" s="114" t="s">
        <v>77</v>
      </c>
      <c r="O1275" s="114" t="s">
        <v>77</v>
      </c>
      <c r="P1275" s="10" t="s">
        <v>79</v>
      </c>
      <c r="Q1275" s="12">
        <v>401392.48</v>
      </c>
      <c r="R1275" s="114" t="s">
        <v>77</v>
      </c>
      <c r="S1275" s="114" t="s">
        <v>77</v>
      </c>
      <c r="T1275" s="114" t="s">
        <v>77</v>
      </c>
      <c r="U1275" s="10" t="s">
        <v>64</v>
      </c>
      <c r="V1275" s="173"/>
      <c r="W1275" s="176"/>
      <c r="X1275" s="179"/>
      <c r="Y1275" s="179"/>
      <c r="Z1275" s="182"/>
      <c r="AA1275" s="182"/>
      <c r="AB1275" s="182"/>
      <c r="AC1275" s="182"/>
      <c r="AD1275" s="182"/>
      <c r="AE1275" s="182"/>
      <c r="AF1275" s="185"/>
      <c r="AG1275" s="185"/>
      <c r="AH1275" s="150"/>
      <c r="AI1275" s="150"/>
      <c r="AJ1275" s="150"/>
      <c r="AK1275" s="150"/>
      <c r="AL1275" s="150"/>
      <c r="AM1275" s="150"/>
      <c r="AN1275" s="150"/>
      <c r="AO1275" s="150"/>
      <c r="AP1275" s="150"/>
      <c r="AQ1275" s="150"/>
      <c r="AR1275" s="150"/>
      <c r="AS1275" s="150"/>
      <c r="AT1275" s="150"/>
      <c r="AU1275" s="150"/>
      <c r="AV1275" s="150"/>
      <c r="AW1275" s="150"/>
    </row>
    <row r="1276" spans="1:49" ht="36" customHeight="1" x14ac:dyDescent="0.25">
      <c r="A1276" s="150"/>
      <c r="B1276" s="150"/>
      <c r="C1276" s="150"/>
      <c r="D1276" s="150"/>
      <c r="E1276" s="150"/>
      <c r="F1276" s="150"/>
      <c r="G1276" s="150"/>
      <c r="H1276" s="150"/>
      <c r="I1276" s="150"/>
      <c r="J1276" s="150"/>
      <c r="K1276" s="171"/>
      <c r="L1276" s="171"/>
      <c r="M1276" s="114" t="s">
        <v>75</v>
      </c>
      <c r="N1276" s="114" t="s">
        <v>77</v>
      </c>
      <c r="O1276" s="114" t="s">
        <v>77</v>
      </c>
      <c r="P1276" s="10" t="s">
        <v>175</v>
      </c>
      <c r="Q1276" s="12">
        <v>325740.37</v>
      </c>
      <c r="R1276" s="114" t="s">
        <v>77</v>
      </c>
      <c r="S1276" s="114" t="s">
        <v>77</v>
      </c>
      <c r="T1276" s="114" t="s">
        <v>77</v>
      </c>
      <c r="U1276" s="10" t="s">
        <v>64</v>
      </c>
      <c r="V1276" s="173"/>
      <c r="W1276" s="176"/>
      <c r="X1276" s="179"/>
      <c r="Y1276" s="179"/>
      <c r="Z1276" s="182"/>
      <c r="AA1276" s="182"/>
      <c r="AB1276" s="182"/>
      <c r="AC1276" s="182"/>
      <c r="AD1276" s="182"/>
      <c r="AE1276" s="182"/>
      <c r="AF1276" s="185"/>
      <c r="AG1276" s="185"/>
      <c r="AH1276" s="150"/>
      <c r="AI1276" s="150"/>
      <c r="AJ1276" s="150"/>
      <c r="AK1276" s="150"/>
      <c r="AL1276" s="150"/>
      <c r="AM1276" s="150"/>
      <c r="AN1276" s="150"/>
      <c r="AO1276" s="150"/>
      <c r="AP1276" s="150"/>
      <c r="AQ1276" s="150"/>
      <c r="AR1276" s="150"/>
      <c r="AS1276" s="150"/>
      <c r="AT1276" s="150"/>
      <c r="AU1276" s="150"/>
      <c r="AV1276" s="150"/>
      <c r="AW1276" s="150"/>
    </row>
    <row r="1277" spans="1:49" ht="36" customHeight="1" x14ac:dyDescent="0.25">
      <c r="A1277" s="151"/>
      <c r="B1277" s="151"/>
      <c r="C1277" s="151"/>
      <c r="D1277" s="151"/>
      <c r="E1277" s="151"/>
      <c r="F1277" s="151"/>
      <c r="G1277" s="151"/>
      <c r="H1277" s="151"/>
      <c r="I1277" s="151"/>
      <c r="J1277" s="151"/>
      <c r="K1277" s="171"/>
      <c r="L1277" s="171"/>
      <c r="M1277" s="114" t="s">
        <v>75</v>
      </c>
      <c r="N1277" s="114" t="s">
        <v>77</v>
      </c>
      <c r="O1277" s="114" t="s">
        <v>77</v>
      </c>
      <c r="P1277" s="10" t="s">
        <v>64</v>
      </c>
      <c r="Q1277" s="114" t="s">
        <v>77</v>
      </c>
      <c r="R1277" s="114" t="s">
        <v>77</v>
      </c>
      <c r="S1277" s="114" t="s">
        <v>77</v>
      </c>
      <c r="T1277" s="114" t="s">
        <v>77</v>
      </c>
      <c r="U1277" s="10" t="s">
        <v>64</v>
      </c>
      <c r="V1277" s="174"/>
      <c r="W1277" s="177"/>
      <c r="X1277" s="180"/>
      <c r="Y1277" s="180"/>
      <c r="Z1277" s="183"/>
      <c r="AA1277" s="183"/>
      <c r="AB1277" s="183"/>
      <c r="AC1277" s="183"/>
      <c r="AD1277" s="183"/>
      <c r="AE1277" s="183"/>
      <c r="AF1277" s="186"/>
      <c r="AG1277" s="186"/>
      <c r="AH1277" s="151"/>
      <c r="AI1277" s="151"/>
      <c r="AJ1277" s="151"/>
      <c r="AK1277" s="151"/>
      <c r="AL1277" s="151"/>
      <c r="AM1277" s="151"/>
      <c r="AN1277" s="151"/>
      <c r="AO1277" s="151"/>
      <c r="AP1277" s="151"/>
      <c r="AQ1277" s="151"/>
      <c r="AR1277" s="151"/>
      <c r="AS1277" s="151"/>
      <c r="AT1277" s="151"/>
      <c r="AU1277" s="151"/>
      <c r="AV1277" s="151"/>
      <c r="AW1277" s="151"/>
    </row>
    <row r="1278" spans="1:49" ht="36" customHeight="1" x14ac:dyDescent="0.25">
      <c r="A1278" s="149" t="s">
        <v>53</v>
      </c>
      <c r="B1278" s="149" t="s">
        <v>676</v>
      </c>
      <c r="C1278" s="149">
        <v>2016</v>
      </c>
      <c r="D1278" s="149" t="s">
        <v>1278</v>
      </c>
      <c r="E1278" s="149">
        <v>558</v>
      </c>
      <c r="F1278" s="149" t="s">
        <v>56</v>
      </c>
      <c r="G1278" s="149" t="s">
        <v>57</v>
      </c>
      <c r="H1278" s="149" t="s">
        <v>58</v>
      </c>
      <c r="I1278" s="149" t="s">
        <v>58</v>
      </c>
      <c r="J1278" s="149" t="s">
        <v>111</v>
      </c>
      <c r="K1278" s="171" t="s">
        <v>114</v>
      </c>
      <c r="L1278" s="171" t="s">
        <v>114</v>
      </c>
      <c r="M1278" s="114" t="s">
        <v>75</v>
      </c>
      <c r="N1278" s="114" t="s">
        <v>77</v>
      </c>
      <c r="O1278" s="114" t="s">
        <v>77</v>
      </c>
      <c r="P1278" s="10" t="s">
        <v>117</v>
      </c>
      <c r="Q1278" s="12">
        <v>319846.8</v>
      </c>
      <c r="R1278" s="114" t="s">
        <v>77</v>
      </c>
      <c r="S1278" s="114" t="s">
        <v>77</v>
      </c>
      <c r="T1278" s="114" t="s">
        <v>77</v>
      </c>
      <c r="U1278" s="10" t="s">
        <v>117</v>
      </c>
      <c r="V1278" s="172" t="s">
        <v>1289</v>
      </c>
      <c r="W1278" s="175">
        <v>42678</v>
      </c>
      <c r="X1278" s="178">
        <v>275730</v>
      </c>
      <c r="Y1278" s="178">
        <v>319846.8</v>
      </c>
      <c r="Z1278" s="181" t="s">
        <v>67</v>
      </c>
      <c r="AA1278" s="181" t="s">
        <v>68</v>
      </c>
      <c r="AB1278" s="181" t="s">
        <v>69</v>
      </c>
      <c r="AC1278" s="181" t="s">
        <v>70</v>
      </c>
      <c r="AD1278" s="181" t="s">
        <v>111</v>
      </c>
      <c r="AE1278" s="181" t="s">
        <v>71</v>
      </c>
      <c r="AF1278" s="184">
        <v>42678</v>
      </c>
      <c r="AG1278" s="184">
        <v>42678</v>
      </c>
      <c r="AH1278" s="149" t="s">
        <v>57</v>
      </c>
      <c r="AI1278" s="149" t="s">
        <v>72</v>
      </c>
      <c r="AJ1278" s="149" t="s">
        <v>73</v>
      </c>
      <c r="AK1278" s="149" t="s">
        <v>72</v>
      </c>
      <c r="AL1278" s="149" t="s">
        <v>72</v>
      </c>
      <c r="AM1278" s="149" t="s">
        <v>72</v>
      </c>
      <c r="AN1278" s="149" t="s">
        <v>72</v>
      </c>
      <c r="AO1278" s="149" t="s">
        <v>74</v>
      </c>
      <c r="AP1278" s="149" t="s">
        <v>74</v>
      </c>
      <c r="AQ1278" s="149" t="s">
        <v>74</v>
      </c>
      <c r="AR1278" s="149" t="s">
        <v>74</v>
      </c>
      <c r="AS1278" s="149" t="s">
        <v>74</v>
      </c>
      <c r="AT1278" s="149" t="s">
        <v>74</v>
      </c>
      <c r="AU1278" s="149" t="s">
        <v>74</v>
      </c>
      <c r="AV1278" s="149" t="s">
        <v>74</v>
      </c>
      <c r="AW1278" s="149" t="s">
        <v>74</v>
      </c>
    </row>
    <row r="1279" spans="1:49" ht="36" customHeight="1" x14ac:dyDescent="0.25">
      <c r="A1279" s="150"/>
      <c r="B1279" s="150"/>
      <c r="C1279" s="150"/>
      <c r="D1279" s="150"/>
      <c r="E1279" s="150"/>
      <c r="F1279" s="150"/>
      <c r="G1279" s="150"/>
      <c r="H1279" s="150"/>
      <c r="I1279" s="150"/>
      <c r="J1279" s="150"/>
      <c r="K1279" s="171"/>
      <c r="L1279" s="171"/>
      <c r="M1279" s="114" t="s">
        <v>75</v>
      </c>
      <c r="N1279" s="114" t="s">
        <v>77</v>
      </c>
      <c r="O1279" s="114" t="s">
        <v>77</v>
      </c>
      <c r="P1279" s="10" t="s">
        <v>112</v>
      </c>
      <c r="Q1279" s="12">
        <v>348000</v>
      </c>
      <c r="R1279" s="114" t="s">
        <v>77</v>
      </c>
      <c r="S1279" s="114" t="s">
        <v>77</v>
      </c>
      <c r="T1279" s="114" t="s">
        <v>77</v>
      </c>
      <c r="U1279" s="10" t="s">
        <v>64</v>
      </c>
      <c r="V1279" s="173"/>
      <c r="W1279" s="176"/>
      <c r="X1279" s="179"/>
      <c r="Y1279" s="179"/>
      <c r="Z1279" s="182"/>
      <c r="AA1279" s="182"/>
      <c r="AB1279" s="182"/>
      <c r="AC1279" s="182"/>
      <c r="AD1279" s="182"/>
      <c r="AE1279" s="182"/>
      <c r="AF1279" s="185"/>
      <c r="AG1279" s="185"/>
      <c r="AH1279" s="150"/>
      <c r="AI1279" s="150"/>
      <c r="AJ1279" s="150"/>
      <c r="AK1279" s="150"/>
      <c r="AL1279" s="150"/>
      <c r="AM1279" s="150"/>
      <c r="AN1279" s="150"/>
      <c r="AO1279" s="150"/>
      <c r="AP1279" s="150"/>
      <c r="AQ1279" s="150"/>
      <c r="AR1279" s="150"/>
      <c r="AS1279" s="150"/>
      <c r="AT1279" s="150"/>
      <c r="AU1279" s="150"/>
      <c r="AV1279" s="150"/>
      <c r="AW1279" s="150"/>
    </row>
    <row r="1280" spans="1:49" ht="36" customHeight="1" x14ac:dyDescent="0.25">
      <c r="A1280" s="150"/>
      <c r="B1280" s="150"/>
      <c r="C1280" s="150"/>
      <c r="D1280" s="150"/>
      <c r="E1280" s="150"/>
      <c r="F1280" s="150"/>
      <c r="G1280" s="150"/>
      <c r="H1280" s="150"/>
      <c r="I1280" s="150"/>
      <c r="J1280" s="150"/>
      <c r="K1280" s="171"/>
      <c r="L1280" s="171"/>
      <c r="M1280" s="114" t="s">
        <v>75</v>
      </c>
      <c r="N1280" s="114" t="s">
        <v>77</v>
      </c>
      <c r="O1280" s="114" t="s">
        <v>77</v>
      </c>
      <c r="P1280" s="10" t="s">
        <v>121</v>
      </c>
      <c r="Q1280" s="12">
        <v>342436.18</v>
      </c>
      <c r="R1280" s="114" t="s">
        <v>77</v>
      </c>
      <c r="S1280" s="114" t="s">
        <v>77</v>
      </c>
      <c r="T1280" s="114" t="s">
        <v>77</v>
      </c>
      <c r="U1280" s="10" t="s">
        <v>64</v>
      </c>
      <c r="V1280" s="173"/>
      <c r="W1280" s="176"/>
      <c r="X1280" s="179"/>
      <c r="Y1280" s="179"/>
      <c r="Z1280" s="182"/>
      <c r="AA1280" s="182"/>
      <c r="AB1280" s="182"/>
      <c r="AC1280" s="182"/>
      <c r="AD1280" s="182"/>
      <c r="AE1280" s="182"/>
      <c r="AF1280" s="185"/>
      <c r="AG1280" s="185"/>
      <c r="AH1280" s="150"/>
      <c r="AI1280" s="150"/>
      <c r="AJ1280" s="150"/>
      <c r="AK1280" s="150"/>
      <c r="AL1280" s="150"/>
      <c r="AM1280" s="150"/>
      <c r="AN1280" s="150"/>
      <c r="AO1280" s="150"/>
      <c r="AP1280" s="150"/>
      <c r="AQ1280" s="150"/>
      <c r="AR1280" s="150"/>
      <c r="AS1280" s="150"/>
      <c r="AT1280" s="150"/>
      <c r="AU1280" s="150"/>
      <c r="AV1280" s="150"/>
      <c r="AW1280" s="150"/>
    </row>
    <row r="1281" spans="1:49" ht="36" customHeight="1" x14ac:dyDescent="0.25">
      <c r="A1281" s="151"/>
      <c r="B1281" s="151"/>
      <c r="C1281" s="151"/>
      <c r="D1281" s="151"/>
      <c r="E1281" s="151"/>
      <c r="F1281" s="151"/>
      <c r="G1281" s="151"/>
      <c r="H1281" s="151"/>
      <c r="I1281" s="151"/>
      <c r="J1281" s="151"/>
      <c r="K1281" s="171"/>
      <c r="L1281" s="171"/>
      <c r="M1281" s="114" t="s">
        <v>75</v>
      </c>
      <c r="N1281" s="114" t="s">
        <v>77</v>
      </c>
      <c r="O1281" s="114" t="s">
        <v>77</v>
      </c>
      <c r="P1281" s="10" t="s">
        <v>64</v>
      </c>
      <c r="Q1281" s="114" t="s">
        <v>77</v>
      </c>
      <c r="R1281" s="114" t="s">
        <v>77</v>
      </c>
      <c r="S1281" s="114" t="s">
        <v>77</v>
      </c>
      <c r="T1281" s="114" t="s">
        <v>77</v>
      </c>
      <c r="U1281" s="10" t="s">
        <v>64</v>
      </c>
      <c r="V1281" s="174"/>
      <c r="W1281" s="177"/>
      <c r="X1281" s="180"/>
      <c r="Y1281" s="180"/>
      <c r="Z1281" s="183"/>
      <c r="AA1281" s="183"/>
      <c r="AB1281" s="183"/>
      <c r="AC1281" s="183"/>
      <c r="AD1281" s="183"/>
      <c r="AE1281" s="183"/>
      <c r="AF1281" s="186"/>
      <c r="AG1281" s="186"/>
      <c r="AH1281" s="151"/>
      <c r="AI1281" s="151"/>
      <c r="AJ1281" s="151"/>
      <c r="AK1281" s="151"/>
      <c r="AL1281" s="151"/>
      <c r="AM1281" s="151"/>
      <c r="AN1281" s="151"/>
      <c r="AO1281" s="151"/>
      <c r="AP1281" s="151"/>
      <c r="AQ1281" s="151"/>
      <c r="AR1281" s="151"/>
      <c r="AS1281" s="151"/>
      <c r="AT1281" s="151"/>
      <c r="AU1281" s="151"/>
      <c r="AV1281" s="151"/>
      <c r="AW1281" s="151"/>
    </row>
    <row r="1282" spans="1:49" ht="36" customHeight="1" x14ac:dyDescent="0.25">
      <c r="A1282" s="149" t="s">
        <v>53</v>
      </c>
      <c r="B1282" s="149" t="s">
        <v>676</v>
      </c>
      <c r="C1282" s="149">
        <v>2016</v>
      </c>
      <c r="D1282" s="149" t="s">
        <v>1278</v>
      </c>
      <c r="E1282" s="149">
        <v>440</v>
      </c>
      <c r="F1282" s="149" t="s">
        <v>56</v>
      </c>
      <c r="G1282" s="149" t="s">
        <v>57</v>
      </c>
      <c r="H1282" s="149" t="s">
        <v>58</v>
      </c>
      <c r="I1282" s="149" t="s">
        <v>58</v>
      </c>
      <c r="J1282" s="149" t="s">
        <v>125</v>
      </c>
      <c r="K1282" s="171" t="s">
        <v>312</v>
      </c>
      <c r="L1282" s="171" t="s">
        <v>312</v>
      </c>
      <c r="M1282" s="114" t="s">
        <v>75</v>
      </c>
      <c r="N1282" s="114" t="s">
        <v>77</v>
      </c>
      <c r="O1282" s="114" t="s">
        <v>77</v>
      </c>
      <c r="P1282" s="10" t="s">
        <v>1290</v>
      </c>
      <c r="Q1282" s="12">
        <v>360498.88</v>
      </c>
      <c r="R1282" s="114" t="s">
        <v>77</v>
      </c>
      <c r="S1282" s="114" t="s">
        <v>77</v>
      </c>
      <c r="T1282" s="114" t="s">
        <v>77</v>
      </c>
      <c r="U1282" s="10" t="s">
        <v>1290</v>
      </c>
      <c r="V1282" s="172" t="s">
        <v>1291</v>
      </c>
      <c r="W1282" s="175">
        <v>42678</v>
      </c>
      <c r="X1282" s="178">
        <v>310774.90000000002</v>
      </c>
      <c r="Y1282" s="178">
        <v>360498.88</v>
      </c>
      <c r="Z1282" s="181" t="s">
        <v>67</v>
      </c>
      <c r="AA1282" s="181" t="s">
        <v>68</v>
      </c>
      <c r="AB1282" s="181" t="s">
        <v>69</v>
      </c>
      <c r="AC1282" s="181" t="s">
        <v>70</v>
      </c>
      <c r="AD1282" s="181" t="s">
        <v>125</v>
      </c>
      <c r="AE1282" s="181" t="s">
        <v>71</v>
      </c>
      <c r="AF1282" s="184">
        <v>42678</v>
      </c>
      <c r="AG1282" s="184">
        <v>42688</v>
      </c>
      <c r="AH1282" s="149" t="s">
        <v>57</v>
      </c>
      <c r="AI1282" s="149" t="s">
        <v>72</v>
      </c>
      <c r="AJ1282" s="149" t="s">
        <v>73</v>
      </c>
      <c r="AK1282" s="149" t="s">
        <v>72</v>
      </c>
      <c r="AL1282" s="149" t="s">
        <v>72</v>
      </c>
      <c r="AM1282" s="149" t="s">
        <v>72</v>
      </c>
      <c r="AN1282" s="149" t="s">
        <v>72</v>
      </c>
      <c r="AO1282" s="149" t="s">
        <v>74</v>
      </c>
      <c r="AP1282" s="149" t="s">
        <v>74</v>
      </c>
      <c r="AQ1282" s="149" t="s">
        <v>74</v>
      </c>
      <c r="AR1282" s="149" t="s">
        <v>74</v>
      </c>
      <c r="AS1282" s="149" t="s">
        <v>74</v>
      </c>
      <c r="AT1282" s="149" t="s">
        <v>74</v>
      </c>
      <c r="AU1282" s="149" t="s">
        <v>74</v>
      </c>
      <c r="AV1282" s="149" t="s">
        <v>74</v>
      </c>
      <c r="AW1282" s="149" t="s">
        <v>74</v>
      </c>
    </row>
    <row r="1283" spans="1:49" ht="36" customHeight="1" x14ac:dyDescent="0.25">
      <c r="A1283" s="150"/>
      <c r="B1283" s="150"/>
      <c r="C1283" s="150"/>
      <c r="D1283" s="150"/>
      <c r="E1283" s="150"/>
      <c r="F1283" s="150"/>
      <c r="G1283" s="150"/>
      <c r="H1283" s="150"/>
      <c r="I1283" s="150"/>
      <c r="J1283" s="150"/>
      <c r="K1283" s="171"/>
      <c r="L1283" s="171"/>
      <c r="M1283" s="114" t="s">
        <v>75</v>
      </c>
      <c r="N1283" s="114" t="s">
        <v>77</v>
      </c>
      <c r="O1283" s="114" t="s">
        <v>77</v>
      </c>
      <c r="P1283" s="10" t="s">
        <v>115</v>
      </c>
      <c r="Q1283" s="12">
        <v>366329.41</v>
      </c>
      <c r="R1283" s="114" t="s">
        <v>77</v>
      </c>
      <c r="S1283" s="114" t="s">
        <v>77</v>
      </c>
      <c r="T1283" s="114" t="s">
        <v>77</v>
      </c>
      <c r="U1283" s="10" t="s">
        <v>64</v>
      </c>
      <c r="V1283" s="173"/>
      <c r="W1283" s="176"/>
      <c r="X1283" s="179"/>
      <c r="Y1283" s="179"/>
      <c r="Z1283" s="182"/>
      <c r="AA1283" s="182"/>
      <c r="AB1283" s="182"/>
      <c r="AC1283" s="182"/>
      <c r="AD1283" s="182"/>
      <c r="AE1283" s="182"/>
      <c r="AF1283" s="185"/>
      <c r="AG1283" s="185"/>
      <c r="AH1283" s="150"/>
      <c r="AI1283" s="150"/>
      <c r="AJ1283" s="150"/>
      <c r="AK1283" s="150"/>
      <c r="AL1283" s="150"/>
      <c r="AM1283" s="150"/>
      <c r="AN1283" s="150"/>
      <c r="AO1283" s="150"/>
      <c r="AP1283" s="150"/>
      <c r="AQ1283" s="150"/>
      <c r="AR1283" s="150"/>
      <c r="AS1283" s="150"/>
      <c r="AT1283" s="150"/>
      <c r="AU1283" s="150"/>
      <c r="AV1283" s="150"/>
      <c r="AW1283" s="150"/>
    </row>
    <row r="1284" spans="1:49" ht="36" customHeight="1" x14ac:dyDescent="0.25">
      <c r="A1284" s="150"/>
      <c r="B1284" s="150"/>
      <c r="C1284" s="150"/>
      <c r="D1284" s="150"/>
      <c r="E1284" s="150"/>
      <c r="F1284" s="150"/>
      <c r="G1284" s="150"/>
      <c r="H1284" s="150"/>
      <c r="I1284" s="150"/>
      <c r="J1284" s="150"/>
      <c r="K1284" s="171"/>
      <c r="L1284" s="171"/>
      <c r="M1284" s="114" t="s">
        <v>75</v>
      </c>
      <c r="N1284" s="114" t="s">
        <v>77</v>
      </c>
      <c r="O1284" s="114" t="s">
        <v>77</v>
      </c>
      <c r="P1284" s="10" t="s">
        <v>112</v>
      </c>
      <c r="Q1284" s="12">
        <v>406298.12</v>
      </c>
      <c r="R1284" s="114" t="s">
        <v>77</v>
      </c>
      <c r="S1284" s="114" t="s">
        <v>77</v>
      </c>
      <c r="T1284" s="114" t="s">
        <v>77</v>
      </c>
      <c r="U1284" s="10" t="s">
        <v>64</v>
      </c>
      <c r="V1284" s="173"/>
      <c r="W1284" s="176"/>
      <c r="X1284" s="179"/>
      <c r="Y1284" s="179"/>
      <c r="Z1284" s="182"/>
      <c r="AA1284" s="182"/>
      <c r="AB1284" s="182"/>
      <c r="AC1284" s="182"/>
      <c r="AD1284" s="182"/>
      <c r="AE1284" s="182"/>
      <c r="AF1284" s="185"/>
      <c r="AG1284" s="185"/>
      <c r="AH1284" s="150"/>
      <c r="AI1284" s="150"/>
      <c r="AJ1284" s="150"/>
      <c r="AK1284" s="150"/>
      <c r="AL1284" s="150"/>
      <c r="AM1284" s="150"/>
      <c r="AN1284" s="150"/>
      <c r="AO1284" s="150"/>
      <c r="AP1284" s="150"/>
      <c r="AQ1284" s="150"/>
      <c r="AR1284" s="150"/>
      <c r="AS1284" s="150"/>
      <c r="AT1284" s="150"/>
      <c r="AU1284" s="150"/>
      <c r="AV1284" s="150"/>
      <c r="AW1284" s="150"/>
    </row>
    <row r="1285" spans="1:49" ht="36" customHeight="1" x14ac:dyDescent="0.25">
      <c r="A1285" s="151"/>
      <c r="B1285" s="151"/>
      <c r="C1285" s="151"/>
      <c r="D1285" s="151"/>
      <c r="E1285" s="151"/>
      <c r="F1285" s="151"/>
      <c r="G1285" s="151"/>
      <c r="H1285" s="151"/>
      <c r="I1285" s="151"/>
      <c r="J1285" s="151"/>
      <c r="K1285" s="171"/>
      <c r="L1285" s="171"/>
      <c r="M1285" s="114" t="s">
        <v>75</v>
      </c>
      <c r="N1285" s="114" t="s">
        <v>77</v>
      </c>
      <c r="O1285" s="114" t="s">
        <v>77</v>
      </c>
      <c r="P1285" s="10" t="s">
        <v>64</v>
      </c>
      <c r="Q1285" s="114" t="s">
        <v>77</v>
      </c>
      <c r="R1285" s="114" t="s">
        <v>77</v>
      </c>
      <c r="S1285" s="114" t="s">
        <v>77</v>
      </c>
      <c r="T1285" s="114" t="s">
        <v>77</v>
      </c>
      <c r="U1285" s="10" t="s">
        <v>64</v>
      </c>
      <c r="V1285" s="174"/>
      <c r="W1285" s="177"/>
      <c r="X1285" s="180"/>
      <c r="Y1285" s="180"/>
      <c r="Z1285" s="183"/>
      <c r="AA1285" s="183"/>
      <c r="AB1285" s="183"/>
      <c r="AC1285" s="183"/>
      <c r="AD1285" s="183"/>
      <c r="AE1285" s="183"/>
      <c r="AF1285" s="186"/>
      <c r="AG1285" s="186"/>
      <c r="AH1285" s="151"/>
      <c r="AI1285" s="151"/>
      <c r="AJ1285" s="151"/>
      <c r="AK1285" s="151"/>
      <c r="AL1285" s="151"/>
      <c r="AM1285" s="151"/>
      <c r="AN1285" s="151"/>
      <c r="AO1285" s="151"/>
      <c r="AP1285" s="151"/>
      <c r="AQ1285" s="151"/>
      <c r="AR1285" s="151"/>
      <c r="AS1285" s="151"/>
      <c r="AT1285" s="151"/>
      <c r="AU1285" s="151"/>
      <c r="AV1285" s="151"/>
      <c r="AW1285" s="151"/>
    </row>
    <row r="1286" spans="1:49" ht="36" customHeight="1" x14ac:dyDescent="0.25">
      <c r="A1286" s="149" t="s">
        <v>53</v>
      </c>
      <c r="B1286" s="149" t="s">
        <v>676</v>
      </c>
      <c r="C1286" s="149">
        <v>2016</v>
      </c>
      <c r="D1286" s="149" t="s">
        <v>1278</v>
      </c>
      <c r="E1286" s="149">
        <v>521</v>
      </c>
      <c r="F1286" s="149" t="s">
        <v>56</v>
      </c>
      <c r="G1286" s="149" t="s">
        <v>57</v>
      </c>
      <c r="H1286" s="149" t="s">
        <v>58</v>
      </c>
      <c r="I1286" s="149" t="s">
        <v>58</v>
      </c>
      <c r="J1286" s="149" t="s">
        <v>92</v>
      </c>
      <c r="K1286" s="171" t="s">
        <v>660</v>
      </c>
      <c r="L1286" s="171" t="s">
        <v>660</v>
      </c>
      <c r="M1286" s="114" t="s">
        <v>75</v>
      </c>
      <c r="N1286" s="114" t="s">
        <v>77</v>
      </c>
      <c r="O1286" s="114" t="s">
        <v>77</v>
      </c>
      <c r="P1286" s="10" t="s">
        <v>1256</v>
      </c>
      <c r="Q1286" s="12">
        <v>123609.60000000001</v>
      </c>
      <c r="R1286" s="114" t="s">
        <v>77</v>
      </c>
      <c r="S1286" s="114" t="s">
        <v>77</v>
      </c>
      <c r="T1286" s="114" t="s">
        <v>77</v>
      </c>
      <c r="U1286" s="10" t="s">
        <v>1256</v>
      </c>
      <c r="V1286" s="172" t="s">
        <v>1292</v>
      </c>
      <c r="W1286" s="175">
        <v>42678</v>
      </c>
      <c r="X1286" s="178">
        <v>106560</v>
      </c>
      <c r="Y1286" s="178">
        <v>123609.60000000001</v>
      </c>
      <c r="Z1286" s="181" t="s">
        <v>67</v>
      </c>
      <c r="AA1286" s="181" t="s">
        <v>68</v>
      </c>
      <c r="AB1286" s="181" t="s">
        <v>69</v>
      </c>
      <c r="AC1286" s="181" t="s">
        <v>70</v>
      </c>
      <c r="AD1286" s="181" t="s">
        <v>92</v>
      </c>
      <c r="AE1286" s="181" t="s">
        <v>71</v>
      </c>
      <c r="AF1286" s="184">
        <v>42678</v>
      </c>
      <c r="AG1286" s="184">
        <v>42688</v>
      </c>
      <c r="AH1286" s="149" t="s">
        <v>57</v>
      </c>
      <c r="AI1286" s="149" t="s">
        <v>72</v>
      </c>
      <c r="AJ1286" s="149" t="s">
        <v>73</v>
      </c>
      <c r="AK1286" s="149" t="s">
        <v>72</v>
      </c>
      <c r="AL1286" s="149" t="s">
        <v>72</v>
      </c>
      <c r="AM1286" s="149" t="s">
        <v>72</v>
      </c>
      <c r="AN1286" s="149" t="s">
        <v>72</v>
      </c>
      <c r="AO1286" s="149" t="s">
        <v>74</v>
      </c>
      <c r="AP1286" s="149" t="s">
        <v>74</v>
      </c>
      <c r="AQ1286" s="149" t="s">
        <v>74</v>
      </c>
      <c r="AR1286" s="149" t="s">
        <v>74</v>
      </c>
      <c r="AS1286" s="149" t="s">
        <v>74</v>
      </c>
      <c r="AT1286" s="149" t="s">
        <v>74</v>
      </c>
      <c r="AU1286" s="149" t="s">
        <v>74</v>
      </c>
      <c r="AV1286" s="149" t="s">
        <v>74</v>
      </c>
      <c r="AW1286" s="149" t="s">
        <v>74</v>
      </c>
    </row>
    <row r="1287" spans="1:49" ht="36" customHeight="1" x14ac:dyDescent="0.25">
      <c r="A1287" s="150"/>
      <c r="B1287" s="150"/>
      <c r="C1287" s="150"/>
      <c r="D1287" s="150"/>
      <c r="E1287" s="150"/>
      <c r="F1287" s="150"/>
      <c r="G1287" s="150"/>
      <c r="H1287" s="150"/>
      <c r="I1287" s="150"/>
      <c r="J1287" s="150"/>
      <c r="K1287" s="171"/>
      <c r="L1287" s="171"/>
      <c r="M1287" s="114" t="s">
        <v>75</v>
      </c>
      <c r="N1287" s="114" t="s">
        <v>77</v>
      </c>
      <c r="O1287" s="114" t="s">
        <v>77</v>
      </c>
      <c r="P1287" s="10" t="s">
        <v>310</v>
      </c>
      <c r="Q1287" s="12">
        <v>128620.8</v>
      </c>
      <c r="R1287" s="114" t="s">
        <v>77</v>
      </c>
      <c r="S1287" s="114" t="s">
        <v>77</v>
      </c>
      <c r="T1287" s="114" t="s">
        <v>77</v>
      </c>
      <c r="U1287" s="10" t="s">
        <v>64</v>
      </c>
      <c r="V1287" s="173"/>
      <c r="W1287" s="176"/>
      <c r="X1287" s="179"/>
      <c r="Y1287" s="179"/>
      <c r="Z1287" s="182"/>
      <c r="AA1287" s="182"/>
      <c r="AB1287" s="182"/>
      <c r="AC1287" s="182"/>
      <c r="AD1287" s="182"/>
      <c r="AE1287" s="182"/>
      <c r="AF1287" s="185"/>
      <c r="AG1287" s="185"/>
      <c r="AH1287" s="150"/>
      <c r="AI1287" s="150"/>
      <c r="AJ1287" s="150"/>
      <c r="AK1287" s="150"/>
      <c r="AL1287" s="150"/>
      <c r="AM1287" s="150"/>
      <c r="AN1287" s="150"/>
      <c r="AO1287" s="150"/>
      <c r="AP1287" s="150"/>
      <c r="AQ1287" s="150"/>
      <c r="AR1287" s="150"/>
      <c r="AS1287" s="150"/>
      <c r="AT1287" s="150"/>
      <c r="AU1287" s="150"/>
      <c r="AV1287" s="150"/>
      <c r="AW1287" s="150"/>
    </row>
    <row r="1288" spans="1:49" ht="36" customHeight="1" x14ac:dyDescent="0.25">
      <c r="A1288" s="150"/>
      <c r="B1288" s="150"/>
      <c r="C1288" s="150"/>
      <c r="D1288" s="150"/>
      <c r="E1288" s="150"/>
      <c r="F1288" s="150"/>
      <c r="G1288" s="150"/>
      <c r="H1288" s="150"/>
      <c r="I1288" s="150"/>
      <c r="J1288" s="150"/>
      <c r="K1288" s="171"/>
      <c r="L1288" s="171"/>
      <c r="M1288" s="114" t="s">
        <v>75</v>
      </c>
      <c r="N1288" s="114" t="s">
        <v>77</v>
      </c>
      <c r="O1288" s="114" t="s">
        <v>77</v>
      </c>
      <c r="P1288" s="10" t="s">
        <v>1170</v>
      </c>
      <c r="Q1288" s="12">
        <v>135302.39999999999</v>
      </c>
      <c r="R1288" s="114" t="s">
        <v>77</v>
      </c>
      <c r="S1288" s="114" t="s">
        <v>77</v>
      </c>
      <c r="T1288" s="114" t="s">
        <v>77</v>
      </c>
      <c r="U1288" s="10" t="s">
        <v>64</v>
      </c>
      <c r="V1288" s="173"/>
      <c r="W1288" s="176"/>
      <c r="X1288" s="179"/>
      <c r="Y1288" s="179"/>
      <c r="Z1288" s="182"/>
      <c r="AA1288" s="182"/>
      <c r="AB1288" s="182"/>
      <c r="AC1288" s="182"/>
      <c r="AD1288" s="182"/>
      <c r="AE1288" s="182"/>
      <c r="AF1288" s="185"/>
      <c r="AG1288" s="185"/>
      <c r="AH1288" s="150"/>
      <c r="AI1288" s="150"/>
      <c r="AJ1288" s="150"/>
      <c r="AK1288" s="150"/>
      <c r="AL1288" s="150"/>
      <c r="AM1288" s="150"/>
      <c r="AN1288" s="150"/>
      <c r="AO1288" s="150"/>
      <c r="AP1288" s="150"/>
      <c r="AQ1288" s="150"/>
      <c r="AR1288" s="150"/>
      <c r="AS1288" s="150"/>
      <c r="AT1288" s="150"/>
      <c r="AU1288" s="150"/>
      <c r="AV1288" s="150"/>
      <c r="AW1288" s="150"/>
    </row>
    <row r="1289" spans="1:49" ht="36" customHeight="1" x14ac:dyDescent="0.25">
      <c r="A1289" s="151"/>
      <c r="B1289" s="151"/>
      <c r="C1289" s="151"/>
      <c r="D1289" s="151"/>
      <c r="E1289" s="151"/>
      <c r="F1289" s="151"/>
      <c r="G1289" s="151"/>
      <c r="H1289" s="151"/>
      <c r="I1289" s="151"/>
      <c r="J1289" s="151"/>
      <c r="K1289" s="171"/>
      <c r="L1289" s="171"/>
      <c r="M1289" s="114" t="s">
        <v>75</v>
      </c>
      <c r="N1289" s="114" t="s">
        <v>77</v>
      </c>
      <c r="O1289" s="114" t="s">
        <v>77</v>
      </c>
      <c r="P1289" s="10" t="s">
        <v>64</v>
      </c>
      <c r="Q1289" s="114" t="s">
        <v>77</v>
      </c>
      <c r="R1289" s="114" t="s">
        <v>77</v>
      </c>
      <c r="S1289" s="114" t="s">
        <v>77</v>
      </c>
      <c r="T1289" s="114" t="s">
        <v>77</v>
      </c>
      <c r="U1289" s="10" t="s">
        <v>64</v>
      </c>
      <c r="V1289" s="174"/>
      <c r="W1289" s="177"/>
      <c r="X1289" s="180"/>
      <c r="Y1289" s="180"/>
      <c r="Z1289" s="183"/>
      <c r="AA1289" s="183"/>
      <c r="AB1289" s="183"/>
      <c r="AC1289" s="183"/>
      <c r="AD1289" s="183"/>
      <c r="AE1289" s="183"/>
      <c r="AF1289" s="186"/>
      <c r="AG1289" s="186"/>
      <c r="AH1289" s="151"/>
      <c r="AI1289" s="151"/>
      <c r="AJ1289" s="151"/>
      <c r="AK1289" s="151"/>
      <c r="AL1289" s="151"/>
      <c r="AM1289" s="151"/>
      <c r="AN1289" s="151"/>
      <c r="AO1289" s="151"/>
      <c r="AP1289" s="151"/>
      <c r="AQ1289" s="151"/>
      <c r="AR1289" s="151"/>
      <c r="AS1289" s="151"/>
      <c r="AT1289" s="151"/>
      <c r="AU1289" s="151"/>
      <c r="AV1289" s="151"/>
      <c r="AW1289" s="151"/>
    </row>
    <row r="1290" spans="1:49" ht="36" customHeight="1" x14ac:dyDescent="0.25">
      <c r="A1290" s="149" t="s">
        <v>53</v>
      </c>
      <c r="B1290" s="149" t="s">
        <v>676</v>
      </c>
      <c r="C1290" s="149">
        <v>2016</v>
      </c>
      <c r="D1290" s="149" t="s">
        <v>1278</v>
      </c>
      <c r="E1290" s="149">
        <v>513</v>
      </c>
      <c r="F1290" s="149" t="s">
        <v>56</v>
      </c>
      <c r="G1290" s="149" t="s">
        <v>57</v>
      </c>
      <c r="H1290" s="149" t="s">
        <v>58</v>
      </c>
      <c r="I1290" s="149" t="s">
        <v>58</v>
      </c>
      <c r="J1290" s="149" t="s">
        <v>545</v>
      </c>
      <c r="K1290" s="171" t="s">
        <v>97</v>
      </c>
      <c r="L1290" s="171" t="s">
        <v>97</v>
      </c>
      <c r="M1290" s="114" t="s">
        <v>75</v>
      </c>
      <c r="N1290" s="114" t="s">
        <v>77</v>
      </c>
      <c r="O1290" s="114" t="s">
        <v>77</v>
      </c>
      <c r="P1290" s="10" t="s">
        <v>263</v>
      </c>
      <c r="Q1290" s="12">
        <v>194961.2</v>
      </c>
      <c r="R1290" s="114" t="s">
        <v>77</v>
      </c>
      <c r="S1290" s="114" t="s">
        <v>77</v>
      </c>
      <c r="T1290" s="114" t="s">
        <v>77</v>
      </c>
      <c r="U1290" s="10" t="s">
        <v>263</v>
      </c>
      <c r="V1290" s="172" t="s">
        <v>1293</v>
      </c>
      <c r="W1290" s="175">
        <v>42678</v>
      </c>
      <c r="X1290" s="113">
        <v>123230</v>
      </c>
      <c r="Y1290" s="113">
        <v>142946.79999999999</v>
      </c>
      <c r="Z1290" s="181" t="s">
        <v>67</v>
      </c>
      <c r="AA1290" s="181" t="s">
        <v>68</v>
      </c>
      <c r="AB1290" s="181" t="s">
        <v>69</v>
      </c>
      <c r="AC1290" s="181" t="s">
        <v>70</v>
      </c>
      <c r="AD1290" s="181" t="s">
        <v>545</v>
      </c>
      <c r="AE1290" s="181" t="s">
        <v>71</v>
      </c>
      <c r="AF1290" s="184">
        <v>42678</v>
      </c>
      <c r="AG1290" s="184">
        <v>42688</v>
      </c>
      <c r="AH1290" s="149" t="s">
        <v>57</v>
      </c>
      <c r="AI1290" s="149" t="s">
        <v>72</v>
      </c>
      <c r="AJ1290" s="149" t="s">
        <v>73</v>
      </c>
      <c r="AK1290" s="149" t="s">
        <v>72</v>
      </c>
      <c r="AL1290" s="149" t="s">
        <v>72</v>
      </c>
      <c r="AM1290" s="149" t="s">
        <v>72</v>
      </c>
      <c r="AN1290" s="149" t="s">
        <v>72</v>
      </c>
      <c r="AO1290" s="149" t="s">
        <v>74</v>
      </c>
      <c r="AP1290" s="149" t="s">
        <v>74</v>
      </c>
      <c r="AQ1290" s="149" t="s">
        <v>74</v>
      </c>
      <c r="AR1290" s="149" t="s">
        <v>74</v>
      </c>
      <c r="AS1290" s="149" t="s">
        <v>74</v>
      </c>
      <c r="AT1290" s="149" t="s">
        <v>74</v>
      </c>
      <c r="AU1290" s="149" t="s">
        <v>74</v>
      </c>
      <c r="AV1290" s="149" t="s">
        <v>74</v>
      </c>
      <c r="AW1290" s="149" t="s">
        <v>74</v>
      </c>
    </row>
    <row r="1291" spans="1:49" ht="36" customHeight="1" x14ac:dyDescent="0.25">
      <c r="A1291" s="150"/>
      <c r="B1291" s="150"/>
      <c r="C1291" s="150"/>
      <c r="D1291" s="150"/>
      <c r="E1291" s="150"/>
      <c r="F1291" s="150"/>
      <c r="G1291" s="150"/>
      <c r="H1291" s="150"/>
      <c r="I1291" s="150"/>
      <c r="J1291" s="150"/>
      <c r="K1291" s="171"/>
      <c r="L1291" s="171"/>
      <c r="M1291" s="114" t="s">
        <v>717</v>
      </c>
      <c r="N1291" s="114" t="s">
        <v>718</v>
      </c>
      <c r="O1291" s="114" t="s">
        <v>719</v>
      </c>
      <c r="P1291" s="10" t="s">
        <v>64</v>
      </c>
      <c r="Q1291" s="12">
        <v>277492.93</v>
      </c>
      <c r="R1291" s="114" t="s">
        <v>717</v>
      </c>
      <c r="S1291" s="114" t="s">
        <v>718</v>
      </c>
      <c r="T1291" s="114" t="s">
        <v>719</v>
      </c>
      <c r="U1291" s="10" t="s">
        <v>64</v>
      </c>
      <c r="V1291" s="173"/>
      <c r="W1291" s="176"/>
      <c r="X1291" s="294">
        <v>38633.89</v>
      </c>
      <c r="Y1291" s="294">
        <v>44815.31</v>
      </c>
      <c r="Z1291" s="182"/>
      <c r="AA1291" s="182"/>
      <c r="AB1291" s="182"/>
      <c r="AC1291" s="182"/>
      <c r="AD1291" s="182"/>
      <c r="AE1291" s="182"/>
      <c r="AF1291" s="185"/>
      <c r="AG1291" s="185"/>
      <c r="AH1291" s="150"/>
      <c r="AI1291" s="150"/>
      <c r="AJ1291" s="150"/>
      <c r="AK1291" s="150"/>
      <c r="AL1291" s="150"/>
      <c r="AM1291" s="150"/>
      <c r="AN1291" s="150"/>
      <c r="AO1291" s="150"/>
      <c r="AP1291" s="150"/>
      <c r="AQ1291" s="150"/>
      <c r="AR1291" s="150"/>
      <c r="AS1291" s="150"/>
      <c r="AT1291" s="150"/>
      <c r="AU1291" s="150"/>
      <c r="AV1291" s="150"/>
      <c r="AW1291" s="150"/>
    </row>
    <row r="1292" spans="1:49" ht="36" customHeight="1" x14ac:dyDescent="0.25">
      <c r="A1292" s="150"/>
      <c r="B1292" s="150"/>
      <c r="C1292" s="150"/>
      <c r="D1292" s="150"/>
      <c r="E1292" s="150"/>
      <c r="F1292" s="150"/>
      <c r="G1292" s="150"/>
      <c r="H1292" s="150"/>
      <c r="I1292" s="150"/>
      <c r="J1292" s="150"/>
      <c r="K1292" s="171"/>
      <c r="L1292" s="171"/>
      <c r="M1292" s="114" t="s">
        <v>75</v>
      </c>
      <c r="N1292" s="114" t="s">
        <v>77</v>
      </c>
      <c r="O1292" s="114" t="s">
        <v>77</v>
      </c>
      <c r="P1292" s="10" t="s">
        <v>101</v>
      </c>
      <c r="Q1292" s="12">
        <v>267507.59999999998</v>
      </c>
      <c r="R1292" s="114" t="s">
        <v>77</v>
      </c>
      <c r="S1292" s="114" t="s">
        <v>77</v>
      </c>
      <c r="T1292" s="114" t="s">
        <v>77</v>
      </c>
      <c r="U1292" s="10" t="s">
        <v>64</v>
      </c>
      <c r="V1292" s="173"/>
      <c r="W1292" s="176"/>
      <c r="X1292" s="295"/>
      <c r="Y1292" s="295"/>
      <c r="Z1292" s="182"/>
      <c r="AA1292" s="182"/>
      <c r="AB1292" s="182"/>
      <c r="AC1292" s="182"/>
      <c r="AD1292" s="182"/>
      <c r="AE1292" s="182"/>
      <c r="AF1292" s="185"/>
      <c r="AG1292" s="185"/>
      <c r="AH1292" s="150"/>
      <c r="AI1292" s="150"/>
      <c r="AJ1292" s="150"/>
      <c r="AK1292" s="150"/>
      <c r="AL1292" s="150"/>
      <c r="AM1292" s="150"/>
      <c r="AN1292" s="150"/>
      <c r="AO1292" s="150"/>
      <c r="AP1292" s="150"/>
      <c r="AQ1292" s="150"/>
      <c r="AR1292" s="150"/>
      <c r="AS1292" s="150"/>
      <c r="AT1292" s="150"/>
      <c r="AU1292" s="150"/>
      <c r="AV1292" s="150"/>
      <c r="AW1292" s="150"/>
    </row>
    <row r="1293" spans="1:49" ht="36" customHeight="1" x14ac:dyDescent="0.25">
      <c r="A1293" s="151"/>
      <c r="B1293" s="151"/>
      <c r="C1293" s="151"/>
      <c r="D1293" s="151"/>
      <c r="E1293" s="151"/>
      <c r="F1293" s="151"/>
      <c r="G1293" s="151"/>
      <c r="H1293" s="151"/>
      <c r="I1293" s="151"/>
      <c r="J1293" s="151"/>
      <c r="K1293" s="171"/>
      <c r="L1293" s="171"/>
      <c r="M1293" s="114" t="s">
        <v>75</v>
      </c>
      <c r="N1293" s="114" t="s">
        <v>77</v>
      </c>
      <c r="O1293" s="114" t="s">
        <v>77</v>
      </c>
      <c r="P1293" s="10" t="s">
        <v>64</v>
      </c>
      <c r="Q1293" s="114" t="s">
        <v>77</v>
      </c>
      <c r="R1293" s="114" t="s">
        <v>77</v>
      </c>
      <c r="S1293" s="114" t="s">
        <v>77</v>
      </c>
      <c r="T1293" s="114" t="s">
        <v>77</v>
      </c>
      <c r="U1293" s="10" t="s">
        <v>64</v>
      </c>
      <c r="V1293" s="174"/>
      <c r="W1293" s="177"/>
      <c r="X1293" s="296"/>
      <c r="Y1293" s="296"/>
      <c r="Z1293" s="183"/>
      <c r="AA1293" s="183"/>
      <c r="AB1293" s="183"/>
      <c r="AC1293" s="183"/>
      <c r="AD1293" s="183"/>
      <c r="AE1293" s="183"/>
      <c r="AF1293" s="186"/>
      <c r="AG1293" s="186"/>
      <c r="AH1293" s="151"/>
      <c r="AI1293" s="151"/>
      <c r="AJ1293" s="151"/>
      <c r="AK1293" s="151"/>
      <c r="AL1293" s="151"/>
      <c r="AM1293" s="151"/>
      <c r="AN1293" s="151"/>
      <c r="AO1293" s="151"/>
      <c r="AP1293" s="151"/>
      <c r="AQ1293" s="151"/>
      <c r="AR1293" s="151"/>
      <c r="AS1293" s="151"/>
      <c r="AT1293" s="151"/>
      <c r="AU1293" s="151"/>
      <c r="AV1293" s="151"/>
      <c r="AW1293" s="151"/>
    </row>
    <row r="1294" spans="1:49" ht="36" customHeight="1" x14ac:dyDescent="0.25">
      <c r="A1294" s="149" t="s">
        <v>53</v>
      </c>
      <c r="B1294" s="149" t="s">
        <v>676</v>
      </c>
      <c r="C1294" s="149">
        <v>2016</v>
      </c>
      <c r="D1294" s="149" t="s">
        <v>1278</v>
      </c>
      <c r="E1294" s="149">
        <v>572</v>
      </c>
      <c r="F1294" s="149" t="s">
        <v>56</v>
      </c>
      <c r="G1294" s="149" t="s">
        <v>57</v>
      </c>
      <c r="H1294" s="149" t="s">
        <v>58</v>
      </c>
      <c r="I1294" s="149" t="s">
        <v>58</v>
      </c>
      <c r="J1294" s="149" t="s">
        <v>172</v>
      </c>
      <c r="K1294" s="171" t="s">
        <v>93</v>
      </c>
      <c r="L1294" s="171" t="s">
        <v>93</v>
      </c>
      <c r="M1294" s="114" t="s">
        <v>414</v>
      </c>
      <c r="N1294" s="114" t="s">
        <v>231</v>
      </c>
      <c r="O1294" s="114" t="s">
        <v>415</v>
      </c>
      <c r="P1294" s="10" t="s">
        <v>64</v>
      </c>
      <c r="Q1294" s="12">
        <v>361456</v>
      </c>
      <c r="R1294" s="114" t="s">
        <v>414</v>
      </c>
      <c r="S1294" s="114" t="s">
        <v>231</v>
      </c>
      <c r="T1294" s="114" t="s">
        <v>415</v>
      </c>
      <c r="U1294" s="10" t="s">
        <v>64</v>
      </c>
      <c r="V1294" s="172" t="s">
        <v>1294</v>
      </c>
      <c r="W1294" s="175">
        <v>42681</v>
      </c>
      <c r="X1294" s="178">
        <v>311600</v>
      </c>
      <c r="Y1294" s="178">
        <v>361456</v>
      </c>
      <c r="Z1294" s="181" t="s">
        <v>67</v>
      </c>
      <c r="AA1294" s="181" t="s">
        <v>68</v>
      </c>
      <c r="AB1294" s="181" t="s">
        <v>69</v>
      </c>
      <c r="AC1294" s="181" t="s">
        <v>70</v>
      </c>
      <c r="AD1294" s="181" t="s">
        <v>172</v>
      </c>
      <c r="AE1294" s="181" t="s">
        <v>71</v>
      </c>
      <c r="AF1294" s="184">
        <v>42681</v>
      </c>
      <c r="AG1294" s="184">
        <v>42681</v>
      </c>
      <c r="AH1294" s="149" t="s">
        <v>57</v>
      </c>
      <c r="AI1294" s="149" t="s">
        <v>72</v>
      </c>
      <c r="AJ1294" s="149" t="s">
        <v>73</v>
      </c>
      <c r="AK1294" s="149" t="s">
        <v>72</v>
      </c>
      <c r="AL1294" s="149" t="s">
        <v>72</v>
      </c>
      <c r="AM1294" s="149" t="s">
        <v>72</v>
      </c>
      <c r="AN1294" s="149" t="s">
        <v>72</v>
      </c>
      <c r="AO1294" s="149" t="s">
        <v>74</v>
      </c>
      <c r="AP1294" s="149" t="s">
        <v>74</v>
      </c>
      <c r="AQ1294" s="149" t="s">
        <v>74</v>
      </c>
      <c r="AR1294" s="149" t="s">
        <v>74</v>
      </c>
      <c r="AS1294" s="149" t="s">
        <v>74</v>
      </c>
      <c r="AT1294" s="149" t="s">
        <v>74</v>
      </c>
      <c r="AU1294" s="149" t="s">
        <v>74</v>
      </c>
      <c r="AV1294" s="149" t="s">
        <v>74</v>
      </c>
      <c r="AW1294" s="149" t="s">
        <v>74</v>
      </c>
    </row>
    <row r="1295" spans="1:49" ht="36" customHeight="1" x14ac:dyDescent="0.25">
      <c r="A1295" s="150"/>
      <c r="B1295" s="150"/>
      <c r="C1295" s="150"/>
      <c r="D1295" s="150"/>
      <c r="E1295" s="150"/>
      <c r="F1295" s="150"/>
      <c r="G1295" s="150"/>
      <c r="H1295" s="150"/>
      <c r="I1295" s="150"/>
      <c r="J1295" s="150"/>
      <c r="K1295" s="171"/>
      <c r="L1295" s="171"/>
      <c r="M1295" s="114" t="s">
        <v>75</v>
      </c>
      <c r="N1295" s="114" t="s">
        <v>77</v>
      </c>
      <c r="O1295" s="114" t="s">
        <v>77</v>
      </c>
      <c r="P1295" s="10" t="s">
        <v>175</v>
      </c>
      <c r="Q1295" s="12">
        <v>375724</v>
      </c>
      <c r="R1295" s="114" t="s">
        <v>77</v>
      </c>
      <c r="S1295" s="114" t="s">
        <v>77</v>
      </c>
      <c r="T1295" s="114" t="s">
        <v>77</v>
      </c>
      <c r="U1295" s="10" t="s">
        <v>64</v>
      </c>
      <c r="V1295" s="173"/>
      <c r="W1295" s="176"/>
      <c r="X1295" s="179"/>
      <c r="Y1295" s="179"/>
      <c r="Z1295" s="182"/>
      <c r="AA1295" s="182"/>
      <c r="AB1295" s="182"/>
      <c r="AC1295" s="182"/>
      <c r="AD1295" s="182"/>
      <c r="AE1295" s="182"/>
      <c r="AF1295" s="185"/>
      <c r="AG1295" s="185"/>
      <c r="AH1295" s="150"/>
      <c r="AI1295" s="150"/>
      <c r="AJ1295" s="150"/>
      <c r="AK1295" s="150"/>
      <c r="AL1295" s="150"/>
      <c r="AM1295" s="150"/>
      <c r="AN1295" s="150"/>
      <c r="AO1295" s="150"/>
      <c r="AP1295" s="150"/>
      <c r="AQ1295" s="150"/>
      <c r="AR1295" s="150"/>
      <c r="AS1295" s="150"/>
      <c r="AT1295" s="150"/>
      <c r="AU1295" s="150"/>
      <c r="AV1295" s="150"/>
      <c r="AW1295" s="150"/>
    </row>
    <row r="1296" spans="1:49" ht="36" customHeight="1" x14ac:dyDescent="0.25">
      <c r="A1296" s="150"/>
      <c r="B1296" s="150"/>
      <c r="C1296" s="150"/>
      <c r="D1296" s="150"/>
      <c r="E1296" s="150"/>
      <c r="F1296" s="150"/>
      <c r="G1296" s="150"/>
      <c r="H1296" s="150"/>
      <c r="I1296" s="150"/>
      <c r="J1296" s="150"/>
      <c r="K1296" s="171"/>
      <c r="L1296" s="171"/>
      <c r="M1296" s="114" t="s">
        <v>279</v>
      </c>
      <c r="N1296" s="114" t="s">
        <v>280</v>
      </c>
      <c r="O1296" s="114" t="s">
        <v>281</v>
      </c>
      <c r="P1296" s="10" t="s">
        <v>64</v>
      </c>
      <c r="Q1296" s="12">
        <v>385236</v>
      </c>
      <c r="R1296" s="114" t="s">
        <v>77</v>
      </c>
      <c r="S1296" s="114" t="s">
        <v>77</v>
      </c>
      <c r="T1296" s="114" t="s">
        <v>77</v>
      </c>
      <c r="U1296" s="10" t="s">
        <v>64</v>
      </c>
      <c r="V1296" s="173"/>
      <c r="W1296" s="176"/>
      <c r="X1296" s="179"/>
      <c r="Y1296" s="179"/>
      <c r="Z1296" s="182"/>
      <c r="AA1296" s="182"/>
      <c r="AB1296" s="182"/>
      <c r="AC1296" s="182"/>
      <c r="AD1296" s="182"/>
      <c r="AE1296" s="182"/>
      <c r="AF1296" s="185"/>
      <c r="AG1296" s="185"/>
      <c r="AH1296" s="150"/>
      <c r="AI1296" s="150"/>
      <c r="AJ1296" s="150"/>
      <c r="AK1296" s="150"/>
      <c r="AL1296" s="150"/>
      <c r="AM1296" s="150"/>
      <c r="AN1296" s="150"/>
      <c r="AO1296" s="150"/>
      <c r="AP1296" s="150"/>
      <c r="AQ1296" s="150"/>
      <c r="AR1296" s="150"/>
      <c r="AS1296" s="150"/>
      <c r="AT1296" s="150"/>
      <c r="AU1296" s="150"/>
      <c r="AV1296" s="150"/>
      <c r="AW1296" s="150"/>
    </row>
    <row r="1297" spans="1:49" ht="36" customHeight="1" x14ac:dyDescent="0.25">
      <c r="A1297" s="151"/>
      <c r="B1297" s="151"/>
      <c r="C1297" s="151"/>
      <c r="D1297" s="151"/>
      <c r="E1297" s="151"/>
      <c r="F1297" s="151"/>
      <c r="G1297" s="151"/>
      <c r="H1297" s="151"/>
      <c r="I1297" s="151"/>
      <c r="J1297" s="151"/>
      <c r="K1297" s="171"/>
      <c r="L1297" s="171"/>
      <c r="M1297" s="114" t="s">
        <v>75</v>
      </c>
      <c r="N1297" s="114" t="s">
        <v>77</v>
      </c>
      <c r="O1297" s="114" t="s">
        <v>77</v>
      </c>
      <c r="P1297" s="10" t="s">
        <v>64</v>
      </c>
      <c r="Q1297" s="114" t="s">
        <v>77</v>
      </c>
      <c r="R1297" s="114" t="s">
        <v>77</v>
      </c>
      <c r="S1297" s="114" t="s">
        <v>77</v>
      </c>
      <c r="T1297" s="114" t="s">
        <v>77</v>
      </c>
      <c r="U1297" s="10" t="s">
        <v>64</v>
      </c>
      <c r="V1297" s="174"/>
      <c r="W1297" s="177"/>
      <c r="X1297" s="180"/>
      <c r="Y1297" s="180"/>
      <c r="Z1297" s="183"/>
      <c r="AA1297" s="183"/>
      <c r="AB1297" s="183"/>
      <c r="AC1297" s="183"/>
      <c r="AD1297" s="183"/>
      <c r="AE1297" s="183"/>
      <c r="AF1297" s="186"/>
      <c r="AG1297" s="186"/>
      <c r="AH1297" s="151"/>
      <c r="AI1297" s="151"/>
      <c r="AJ1297" s="151"/>
      <c r="AK1297" s="151"/>
      <c r="AL1297" s="151"/>
      <c r="AM1297" s="151"/>
      <c r="AN1297" s="151"/>
      <c r="AO1297" s="151"/>
      <c r="AP1297" s="151"/>
      <c r="AQ1297" s="151"/>
      <c r="AR1297" s="151"/>
      <c r="AS1297" s="151"/>
      <c r="AT1297" s="151"/>
      <c r="AU1297" s="151"/>
      <c r="AV1297" s="151"/>
      <c r="AW1297" s="151"/>
    </row>
    <row r="1298" spans="1:49" ht="36" customHeight="1" x14ac:dyDescent="0.25">
      <c r="A1298" s="149" t="s">
        <v>53</v>
      </c>
      <c r="B1298" s="149" t="s">
        <v>676</v>
      </c>
      <c r="C1298" s="149">
        <v>2016</v>
      </c>
      <c r="D1298" s="149" t="s">
        <v>1278</v>
      </c>
      <c r="E1298" s="149">
        <v>577</v>
      </c>
      <c r="F1298" s="149" t="s">
        <v>56</v>
      </c>
      <c r="G1298" s="149" t="s">
        <v>57</v>
      </c>
      <c r="H1298" s="149" t="s">
        <v>58</v>
      </c>
      <c r="I1298" s="149" t="s">
        <v>58</v>
      </c>
      <c r="J1298" s="149" t="s">
        <v>545</v>
      </c>
      <c r="K1298" s="171" t="s">
        <v>93</v>
      </c>
      <c r="L1298" s="171" t="s">
        <v>93</v>
      </c>
      <c r="M1298" s="114" t="s">
        <v>717</v>
      </c>
      <c r="N1298" s="114" t="s">
        <v>718</v>
      </c>
      <c r="O1298" s="114" t="s">
        <v>719</v>
      </c>
      <c r="P1298" s="10" t="s">
        <v>64</v>
      </c>
      <c r="Q1298" s="12">
        <v>1467.03</v>
      </c>
      <c r="R1298" s="114" t="s">
        <v>717</v>
      </c>
      <c r="S1298" s="114" t="s">
        <v>718</v>
      </c>
      <c r="T1298" s="114" t="s">
        <v>719</v>
      </c>
      <c r="U1298" s="10" t="s">
        <v>64</v>
      </c>
      <c r="V1298" s="172" t="s">
        <v>1295</v>
      </c>
      <c r="W1298" s="175">
        <v>42681</v>
      </c>
      <c r="X1298" s="178">
        <v>1264.68</v>
      </c>
      <c r="Y1298" s="178">
        <v>1467.03</v>
      </c>
      <c r="Z1298" s="181" t="s">
        <v>67</v>
      </c>
      <c r="AA1298" s="181" t="s">
        <v>68</v>
      </c>
      <c r="AB1298" s="181" t="s">
        <v>69</v>
      </c>
      <c r="AC1298" s="181" t="s">
        <v>70</v>
      </c>
      <c r="AD1298" s="181" t="s">
        <v>545</v>
      </c>
      <c r="AE1298" s="181" t="s">
        <v>71</v>
      </c>
      <c r="AF1298" s="184">
        <v>42681</v>
      </c>
      <c r="AG1298" s="184">
        <v>42684</v>
      </c>
      <c r="AH1298" s="149" t="s">
        <v>57</v>
      </c>
      <c r="AI1298" s="149" t="s">
        <v>72</v>
      </c>
      <c r="AJ1298" s="149" t="s">
        <v>73</v>
      </c>
      <c r="AK1298" s="149" t="s">
        <v>72</v>
      </c>
      <c r="AL1298" s="149" t="s">
        <v>72</v>
      </c>
      <c r="AM1298" s="149" t="s">
        <v>72</v>
      </c>
      <c r="AN1298" s="149" t="s">
        <v>72</v>
      </c>
      <c r="AO1298" s="149" t="s">
        <v>74</v>
      </c>
      <c r="AP1298" s="149" t="s">
        <v>74</v>
      </c>
      <c r="AQ1298" s="149" t="s">
        <v>74</v>
      </c>
      <c r="AR1298" s="149" t="s">
        <v>74</v>
      </c>
      <c r="AS1298" s="149" t="s">
        <v>74</v>
      </c>
      <c r="AT1298" s="149" t="s">
        <v>74</v>
      </c>
      <c r="AU1298" s="149" t="s">
        <v>74</v>
      </c>
      <c r="AV1298" s="149" t="s">
        <v>74</v>
      </c>
      <c r="AW1298" s="149" t="s">
        <v>74</v>
      </c>
    </row>
    <row r="1299" spans="1:49" ht="36" customHeight="1" x14ac:dyDescent="0.25">
      <c r="A1299" s="150"/>
      <c r="B1299" s="150"/>
      <c r="C1299" s="150"/>
      <c r="D1299" s="150"/>
      <c r="E1299" s="150"/>
      <c r="F1299" s="150"/>
      <c r="G1299" s="150"/>
      <c r="H1299" s="150"/>
      <c r="I1299" s="150"/>
      <c r="J1299" s="150"/>
      <c r="K1299" s="171"/>
      <c r="L1299" s="171"/>
      <c r="M1299" s="114" t="s">
        <v>75</v>
      </c>
      <c r="N1299" s="114" t="s">
        <v>77</v>
      </c>
      <c r="O1299" s="114" t="s">
        <v>77</v>
      </c>
      <c r="P1299" s="10" t="s">
        <v>64</v>
      </c>
      <c r="Q1299" s="114" t="s">
        <v>77</v>
      </c>
      <c r="R1299" s="114" t="s">
        <v>77</v>
      </c>
      <c r="S1299" s="114" t="s">
        <v>77</v>
      </c>
      <c r="T1299" s="114" t="s">
        <v>77</v>
      </c>
      <c r="U1299" s="10" t="s">
        <v>64</v>
      </c>
      <c r="V1299" s="173"/>
      <c r="W1299" s="176"/>
      <c r="X1299" s="179"/>
      <c r="Y1299" s="179"/>
      <c r="Z1299" s="182"/>
      <c r="AA1299" s="182"/>
      <c r="AB1299" s="182"/>
      <c r="AC1299" s="182"/>
      <c r="AD1299" s="182"/>
      <c r="AE1299" s="182"/>
      <c r="AF1299" s="185"/>
      <c r="AG1299" s="185"/>
      <c r="AH1299" s="150"/>
      <c r="AI1299" s="150"/>
      <c r="AJ1299" s="150"/>
      <c r="AK1299" s="150"/>
      <c r="AL1299" s="150"/>
      <c r="AM1299" s="150"/>
      <c r="AN1299" s="150"/>
      <c r="AO1299" s="150"/>
      <c r="AP1299" s="150"/>
      <c r="AQ1299" s="150"/>
      <c r="AR1299" s="150"/>
      <c r="AS1299" s="150"/>
      <c r="AT1299" s="150"/>
      <c r="AU1299" s="150"/>
      <c r="AV1299" s="150"/>
      <c r="AW1299" s="150"/>
    </row>
    <row r="1300" spans="1:49" ht="36" customHeight="1" x14ac:dyDescent="0.25">
      <c r="A1300" s="150"/>
      <c r="B1300" s="150"/>
      <c r="C1300" s="150"/>
      <c r="D1300" s="150"/>
      <c r="E1300" s="150"/>
      <c r="F1300" s="150"/>
      <c r="G1300" s="150"/>
      <c r="H1300" s="150"/>
      <c r="I1300" s="150"/>
      <c r="J1300" s="150"/>
      <c r="K1300" s="171"/>
      <c r="L1300" s="171"/>
      <c r="M1300" s="114" t="s">
        <v>75</v>
      </c>
      <c r="N1300" s="114" t="s">
        <v>77</v>
      </c>
      <c r="O1300" s="114" t="s">
        <v>77</v>
      </c>
      <c r="P1300" s="10" t="s">
        <v>64</v>
      </c>
      <c r="Q1300" s="114" t="s">
        <v>77</v>
      </c>
      <c r="R1300" s="114" t="s">
        <v>77</v>
      </c>
      <c r="S1300" s="114" t="s">
        <v>77</v>
      </c>
      <c r="T1300" s="114" t="s">
        <v>77</v>
      </c>
      <c r="U1300" s="10" t="s">
        <v>64</v>
      </c>
      <c r="V1300" s="173"/>
      <c r="W1300" s="176"/>
      <c r="X1300" s="179"/>
      <c r="Y1300" s="179"/>
      <c r="Z1300" s="182"/>
      <c r="AA1300" s="182"/>
      <c r="AB1300" s="182"/>
      <c r="AC1300" s="182"/>
      <c r="AD1300" s="182"/>
      <c r="AE1300" s="182"/>
      <c r="AF1300" s="185"/>
      <c r="AG1300" s="185"/>
      <c r="AH1300" s="150"/>
      <c r="AI1300" s="150"/>
      <c r="AJ1300" s="150"/>
      <c r="AK1300" s="150"/>
      <c r="AL1300" s="150"/>
      <c r="AM1300" s="150"/>
      <c r="AN1300" s="150"/>
      <c r="AO1300" s="150"/>
      <c r="AP1300" s="150"/>
      <c r="AQ1300" s="150"/>
      <c r="AR1300" s="150"/>
      <c r="AS1300" s="150"/>
      <c r="AT1300" s="150"/>
      <c r="AU1300" s="150"/>
      <c r="AV1300" s="150"/>
      <c r="AW1300" s="150"/>
    </row>
    <row r="1301" spans="1:49" ht="36" customHeight="1" x14ac:dyDescent="0.25">
      <c r="A1301" s="151"/>
      <c r="B1301" s="151"/>
      <c r="C1301" s="151"/>
      <c r="D1301" s="151"/>
      <c r="E1301" s="151"/>
      <c r="F1301" s="151"/>
      <c r="G1301" s="151"/>
      <c r="H1301" s="151"/>
      <c r="I1301" s="151"/>
      <c r="J1301" s="151"/>
      <c r="K1301" s="171"/>
      <c r="L1301" s="171"/>
      <c r="M1301" s="114" t="s">
        <v>75</v>
      </c>
      <c r="N1301" s="114" t="s">
        <v>77</v>
      </c>
      <c r="O1301" s="114" t="s">
        <v>77</v>
      </c>
      <c r="P1301" s="10" t="s">
        <v>64</v>
      </c>
      <c r="Q1301" s="114" t="s">
        <v>77</v>
      </c>
      <c r="R1301" s="114" t="s">
        <v>77</v>
      </c>
      <c r="S1301" s="114" t="s">
        <v>77</v>
      </c>
      <c r="T1301" s="114" t="s">
        <v>77</v>
      </c>
      <c r="U1301" s="10" t="s">
        <v>64</v>
      </c>
      <c r="V1301" s="174"/>
      <c r="W1301" s="177"/>
      <c r="X1301" s="180"/>
      <c r="Y1301" s="180"/>
      <c r="Z1301" s="183"/>
      <c r="AA1301" s="183"/>
      <c r="AB1301" s="183"/>
      <c r="AC1301" s="183"/>
      <c r="AD1301" s="183"/>
      <c r="AE1301" s="183"/>
      <c r="AF1301" s="186"/>
      <c r="AG1301" s="186"/>
      <c r="AH1301" s="151"/>
      <c r="AI1301" s="151"/>
      <c r="AJ1301" s="151"/>
      <c r="AK1301" s="151"/>
      <c r="AL1301" s="151"/>
      <c r="AM1301" s="151"/>
      <c r="AN1301" s="151"/>
      <c r="AO1301" s="151"/>
      <c r="AP1301" s="151"/>
      <c r="AQ1301" s="151"/>
      <c r="AR1301" s="151"/>
      <c r="AS1301" s="151"/>
      <c r="AT1301" s="151"/>
      <c r="AU1301" s="151"/>
      <c r="AV1301" s="151"/>
      <c r="AW1301" s="151"/>
    </row>
    <row r="1302" spans="1:49" ht="36" customHeight="1" x14ac:dyDescent="0.25">
      <c r="A1302" s="149" t="s">
        <v>53</v>
      </c>
      <c r="B1302" s="149" t="s">
        <v>676</v>
      </c>
      <c r="C1302" s="149">
        <v>2016</v>
      </c>
      <c r="D1302" s="149" t="s">
        <v>1278</v>
      </c>
      <c r="E1302" s="149">
        <v>564</v>
      </c>
      <c r="F1302" s="149" t="s">
        <v>56</v>
      </c>
      <c r="G1302" s="149" t="s">
        <v>57</v>
      </c>
      <c r="H1302" s="149" t="s">
        <v>58</v>
      </c>
      <c r="I1302" s="149" t="s">
        <v>58</v>
      </c>
      <c r="J1302" s="149" t="s">
        <v>125</v>
      </c>
      <c r="K1302" s="171" t="s">
        <v>93</v>
      </c>
      <c r="L1302" s="171" t="s">
        <v>93</v>
      </c>
      <c r="M1302" s="114" t="s">
        <v>75</v>
      </c>
      <c r="N1302" s="114" t="s">
        <v>77</v>
      </c>
      <c r="O1302" s="114" t="s">
        <v>77</v>
      </c>
      <c r="P1302" s="10" t="s">
        <v>121</v>
      </c>
      <c r="Q1302" s="12">
        <v>2395.4</v>
      </c>
      <c r="R1302" s="114" t="s">
        <v>77</v>
      </c>
      <c r="S1302" s="114" t="s">
        <v>77</v>
      </c>
      <c r="T1302" s="114" t="s">
        <v>77</v>
      </c>
      <c r="U1302" s="10" t="s">
        <v>121</v>
      </c>
      <c r="V1302" s="172" t="s">
        <v>1296</v>
      </c>
      <c r="W1302" s="175">
        <v>42681</v>
      </c>
      <c r="X1302" s="178">
        <v>2065</v>
      </c>
      <c r="Y1302" s="178">
        <v>2395.4</v>
      </c>
      <c r="Z1302" s="181" t="s">
        <v>67</v>
      </c>
      <c r="AA1302" s="181" t="s">
        <v>68</v>
      </c>
      <c r="AB1302" s="181" t="s">
        <v>69</v>
      </c>
      <c r="AC1302" s="181" t="s">
        <v>70</v>
      </c>
      <c r="AD1302" s="181" t="s">
        <v>125</v>
      </c>
      <c r="AE1302" s="181" t="s">
        <v>71</v>
      </c>
      <c r="AF1302" s="184">
        <v>42683</v>
      </c>
      <c r="AG1302" s="184">
        <v>42683</v>
      </c>
      <c r="AH1302" s="149" t="s">
        <v>57</v>
      </c>
      <c r="AI1302" s="149" t="s">
        <v>72</v>
      </c>
      <c r="AJ1302" s="149" t="s">
        <v>73</v>
      </c>
      <c r="AK1302" s="149" t="s">
        <v>72</v>
      </c>
      <c r="AL1302" s="149" t="s">
        <v>72</v>
      </c>
      <c r="AM1302" s="149" t="s">
        <v>72</v>
      </c>
      <c r="AN1302" s="149" t="s">
        <v>72</v>
      </c>
      <c r="AO1302" s="149" t="s">
        <v>74</v>
      </c>
      <c r="AP1302" s="149" t="s">
        <v>74</v>
      </c>
      <c r="AQ1302" s="149" t="s">
        <v>74</v>
      </c>
      <c r="AR1302" s="149" t="s">
        <v>74</v>
      </c>
      <c r="AS1302" s="149" t="s">
        <v>74</v>
      </c>
      <c r="AT1302" s="149" t="s">
        <v>74</v>
      </c>
      <c r="AU1302" s="149" t="s">
        <v>74</v>
      </c>
      <c r="AV1302" s="149" t="s">
        <v>74</v>
      </c>
      <c r="AW1302" s="149" t="s">
        <v>74</v>
      </c>
    </row>
    <row r="1303" spans="1:49" ht="36" customHeight="1" x14ac:dyDescent="0.25">
      <c r="A1303" s="150"/>
      <c r="B1303" s="150"/>
      <c r="C1303" s="150"/>
      <c r="D1303" s="150"/>
      <c r="E1303" s="150"/>
      <c r="F1303" s="150"/>
      <c r="G1303" s="150"/>
      <c r="H1303" s="150"/>
      <c r="I1303" s="150"/>
      <c r="J1303" s="150"/>
      <c r="K1303" s="171"/>
      <c r="L1303" s="171"/>
      <c r="M1303" s="114" t="s">
        <v>75</v>
      </c>
      <c r="N1303" s="114" t="s">
        <v>77</v>
      </c>
      <c r="O1303" s="114" t="s">
        <v>77</v>
      </c>
      <c r="P1303" s="10" t="s">
        <v>64</v>
      </c>
      <c r="Q1303" s="114" t="s">
        <v>77</v>
      </c>
      <c r="R1303" s="114" t="s">
        <v>77</v>
      </c>
      <c r="S1303" s="114" t="s">
        <v>77</v>
      </c>
      <c r="T1303" s="114" t="s">
        <v>77</v>
      </c>
      <c r="U1303" s="10" t="s">
        <v>64</v>
      </c>
      <c r="V1303" s="173"/>
      <c r="W1303" s="176"/>
      <c r="X1303" s="179"/>
      <c r="Y1303" s="179"/>
      <c r="Z1303" s="182"/>
      <c r="AA1303" s="182"/>
      <c r="AB1303" s="182"/>
      <c r="AC1303" s="182"/>
      <c r="AD1303" s="182"/>
      <c r="AE1303" s="182"/>
      <c r="AF1303" s="185"/>
      <c r="AG1303" s="185"/>
      <c r="AH1303" s="150"/>
      <c r="AI1303" s="150"/>
      <c r="AJ1303" s="150"/>
      <c r="AK1303" s="150"/>
      <c r="AL1303" s="150"/>
      <c r="AM1303" s="150"/>
      <c r="AN1303" s="150"/>
      <c r="AO1303" s="150"/>
      <c r="AP1303" s="150"/>
      <c r="AQ1303" s="150"/>
      <c r="AR1303" s="150"/>
      <c r="AS1303" s="150"/>
      <c r="AT1303" s="150"/>
      <c r="AU1303" s="150"/>
      <c r="AV1303" s="150"/>
      <c r="AW1303" s="150"/>
    </row>
    <row r="1304" spans="1:49" ht="36" customHeight="1" x14ac:dyDescent="0.25">
      <c r="A1304" s="150"/>
      <c r="B1304" s="150"/>
      <c r="C1304" s="150"/>
      <c r="D1304" s="150"/>
      <c r="E1304" s="150"/>
      <c r="F1304" s="150"/>
      <c r="G1304" s="150"/>
      <c r="H1304" s="150"/>
      <c r="I1304" s="150"/>
      <c r="J1304" s="150"/>
      <c r="K1304" s="171"/>
      <c r="L1304" s="171"/>
      <c r="M1304" s="114" t="s">
        <v>75</v>
      </c>
      <c r="N1304" s="114" t="s">
        <v>77</v>
      </c>
      <c r="O1304" s="114" t="s">
        <v>77</v>
      </c>
      <c r="P1304" s="10" t="s">
        <v>64</v>
      </c>
      <c r="Q1304" s="114" t="s">
        <v>77</v>
      </c>
      <c r="R1304" s="114" t="s">
        <v>77</v>
      </c>
      <c r="S1304" s="114" t="s">
        <v>77</v>
      </c>
      <c r="T1304" s="114" t="s">
        <v>77</v>
      </c>
      <c r="U1304" s="10" t="s">
        <v>64</v>
      </c>
      <c r="V1304" s="173"/>
      <c r="W1304" s="176"/>
      <c r="X1304" s="179"/>
      <c r="Y1304" s="179"/>
      <c r="Z1304" s="182"/>
      <c r="AA1304" s="182"/>
      <c r="AB1304" s="182"/>
      <c r="AC1304" s="182"/>
      <c r="AD1304" s="182"/>
      <c r="AE1304" s="182"/>
      <c r="AF1304" s="185"/>
      <c r="AG1304" s="185"/>
      <c r="AH1304" s="150"/>
      <c r="AI1304" s="150"/>
      <c r="AJ1304" s="150"/>
      <c r="AK1304" s="150"/>
      <c r="AL1304" s="150"/>
      <c r="AM1304" s="150"/>
      <c r="AN1304" s="150"/>
      <c r="AO1304" s="150"/>
      <c r="AP1304" s="150"/>
      <c r="AQ1304" s="150"/>
      <c r="AR1304" s="150"/>
      <c r="AS1304" s="150"/>
      <c r="AT1304" s="150"/>
      <c r="AU1304" s="150"/>
      <c r="AV1304" s="150"/>
      <c r="AW1304" s="150"/>
    </row>
    <row r="1305" spans="1:49" ht="36" customHeight="1" x14ac:dyDescent="0.25">
      <c r="A1305" s="151"/>
      <c r="B1305" s="151"/>
      <c r="C1305" s="151"/>
      <c r="D1305" s="151"/>
      <c r="E1305" s="151"/>
      <c r="F1305" s="151"/>
      <c r="G1305" s="151"/>
      <c r="H1305" s="151"/>
      <c r="I1305" s="151"/>
      <c r="J1305" s="151"/>
      <c r="K1305" s="171"/>
      <c r="L1305" s="171"/>
      <c r="M1305" s="114" t="s">
        <v>75</v>
      </c>
      <c r="N1305" s="114" t="s">
        <v>77</v>
      </c>
      <c r="O1305" s="114" t="s">
        <v>77</v>
      </c>
      <c r="P1305" s="10" t="s">
        <v>64</v>
      </c>
      <c r="Q1305" s="114" t="s">
        <v>77</v>
      </c>
      <c r="R1305" s="114" t="s">
        <v>77</v>
      </c>
      <c r="S1305" s="114" t="s">
        <v>77</v>
      </c>
      <c r="T1305" s="114" t="s">
        <v>77</v>
      </c>
      <c r="U1305" s="10" t="s">
        <v>64</v>
      </c>
      <c r="V1305" s="174"/>
      <c r="W1305" s="177"/>
      <c r="X1305" s="180"/>
      <c r="Y1305" s="180"/>
      <c r="Z1305" s="183"/>
      <c r="AA1305" s="183"/>
      <c r="AB1305" s="183"/>
      <c r="AC1305" s="183"/>
      <c r="AD1305" s="183"/>
      <c r="AE1305" s="183"/>
      <c r="AF1305" s="186"/>
      <c r="AG1305" s="186"/>
      <c r="AH1305" s="151"/>
      <c r="AI1305" s="151"/>
      <c r="AJ1305" s="151"/>
      <c r="AK1305" s="151"/>
      <c r="AL1305" s="151"/>
      <c r="AM1305" s="151"/>
      <c r="AN1305" s="151"/>
      <c r="AO1305" s="151"/>
      <c r="AP1305" s="151"/>
      <c r="AQ1305" s="151"/>
      <c r="AR1305" s="151"/>
      <c r="AS1305" s="151"/>
      <c r="AT1305" s="151"/>
      <c r="AU1305" s="151"/>
      <c r="AV1305" s="151"/>
      <c r="AW1305" s="151"/>
    </row>
    <row r="1306" spans="1:49" ht="36" customHeight="1" x14ac:dyDescent="0.25">
      <c r="A1306" s="149" t="s">
        <v>53</v>
      </c>
      <c r="B1306" s="149" t="s">
        <v>676</v>
      </c>
      <c r="C1306" s="149">
        <v>2016</v>
      </c>
      <c r="D1306" s="149" t="s">
        <v>1278</v>
      </c>
      <c r="E1306" s="149">
        <v>580</v>
      </c>
      <c r="F1306" s="149" t="s">
        <v>56</v>
      </c>
      <c r="G1306" s="149" t="s">
        <v>57</v>
      </c>
      <c r="H1306" s="149" t="s">
        <v>58</v>
      </c>
      <c r="I1306" s="149" t="s">
        <v>58</v>
      </c>
      <c r="J1306" s="149" t="s">
        <v>125</v>
      </c>
      <c r="K1306" s="171" t="s">
        <v>93</v>
      </c>
      <c r="L1306" s="171" t="s">
        <v>93</v>
      </c>
      <c r="M1306" s="114" t="s">
        <v>75</v>
      </c>
      <c r="N1306" s="114" t="s">
        <v>77</v>
      </c>
      <c r="O1306" s="114" t="s">
        <v>77</v>
      </c>
      <c r="P1306" s="10" t="s">
        <v>121</v>
      </c>
      <c r="Q1306" s="12">
        <v>6830.08</v>
      </c>
      <c r="R1306" s="114" t="s">
        <v>77</v>
      </c>
      <c r="S1306" s="114" t="s">
        <v>77</v>
      </c>
      <c r="T1306" s="114" t="s">
        <v>77</v>
      </c>
      <c r="U1306" s="10" t="s">
        <v>121</v>
      </c>
      <c r="V1306" s="172" t="s">
        <v>1297</v>
      </c>
      <c r="W1306" s="175">
        <v>42683</v>
      </c>
      <c r="X1306" s="178">
        <v>5888</v>
      </c>
      <c r="Y1306" s="178">
        <v>6830.08</v>
      </c>
      <c r="Z1306" s="181" t="s">
        <v>67</v>
      </c>
      <c r="AA1306" s="181" t="s">
        <v>68</v>
      </c>
      <c r="AB1306" s="181" t="s">
        <v>69</v>
      </c>
      <c r="AC1306" s="181" t="s">
        <v>70</v>
      </c>
      <c r="AD1306" s="181" t="s">
        <v>125</v>
      </c>
      <c r="AE1306" s="181" t="s">
        <v>71</v>
      </c>
      <c r="AF1306" s="184">
        <v>42683</v>
      </c>
      <c r="AG1306" s="184">
        <v>42683</v>
      </c>
      <c r="AH1306" s="149" t="s">
        <v>57</v>
      </c>
      <c r="AI1306" s="149" t="s">
        <v>72</v>
      </c>
      <c r="AJ1306" s="149" t="s">
        <v>73</v>
      </c>
      <c r="AK1306" s="149" t="s">
        <v>72</v>
      </c>
      <c r="AL1306" s="149" t="s">
        <v>72</v>
      </c>
      <c r="AM1306" s="149" t="s">
        <v>72</v>
      </c>
      <c r="AN1306" s="149" t="s">
        <v>72</v>
      </c>
      <c r="AO1306" s="149" t="s">
        <v>74</v>
      </c>
      <c r="AP1306" s="149" t="s">
        <v>74</v>
      </c>
      <c r="AQ1306" s="149" t="s">
        <v>74</v>
      </c>
      <c r="AR1306" s="149" t="s">
        <v>74</v>
      </c>
      <c r="AS1306" s="149" t="s">
        <v>74</v>
      </c>
      <c r="AT1306" s="149" t="s">
        <v>74</v>
      </c>
      <c r="AU1306" s="149" t="s">
        <v>74</v>
      </c>
      <c r="AV1306" s="149" t="s">
        <v>74</v>
      </c>
      <c r="AW1306" s="149" t="s">
        <v>74</v>
      </c>
    </row>
    <row r="1307" spans="1:49" ht="36" customHeight="1" x14ac:dyDescent="0.25">
      <c r="A1307" s="150"/>
      <c r="B1307" s="150"/>
      <c r="C1307" s="150"/>
      <c r="D1307" s="150"/>
      <c r="E1307" s="150"/>
      <c r="F1307" s="150"/>
      <c r="G1307" s="150"/>
      <c r="H1307" s="150"/>
      <c r="I1307" s="150"/>
      <c r="J1307" s="150"/>
      <c r="K1307" s="171"/>
      <c r="L1307" s="171"/>
      <c r="M1307" s="114" t="s">
        <v>75</v>
      </c>
      <c r="N1307" s="114" t="s">
        <v>77</v>
      </c>
      <c r="O1307" s="114" t="s">
        <v>77</v>
      </c>
      <c r="P1307" s="10" t="s">
        <v>64</v>
      </c>
      <c r="Q1307" s="114" t="s">
        <v>77</v>
      </c>
      <c r="R1307" s="114" t="s">
        <v>77</v>
      </c>
      <c r="S1307" s="114" t="s">
        <v>77</v>
      </c>
      <c r="T1307" s="114" t="s">
        <v>77</v>
      </c>
      <c r="U1307" s="10" t="s">
        <v>64</v>
      </c>
      <c r="V1307" s="173"/>
      <c r="W1307" s="176"/>
      <c r="X1307" s="179"/>
      <c r="Y1307" s="179"/>
      <c r="Z1307" s="182"/>
      <c r="AA1307" s="182"/>
      <c r="AB1307" s="182"/>
      <c r="AC1307" s="182"/>
      <c r="AD1307" s="182"/>
      <c r="AE1307" s="182"/>
      <c r="AF1307" s="185"/>
      <c r="AG1307" s="185"/>
      <c r="AH1307" s="150"/>
      <c r="AI1307" s="150"/>
      <c r="AJ1307" s="150"/>
      <c r="AK1307" s="150"/>
      <c r="AL1307" s="150"/>
      <c r="AM1307" s="150"/>
      <c r="AN1307" s="150"/>
      <c r="AO1307" s="150"/>
      <c r="AP1307" s="150"/>
      <c r="AQ1307" s="150"/>
      <c r="AR1307" s="150"/>
      <c r="AS1307" s="150"/>
      <c r="AT1307" s="150"/>
      <c r="AU1307" s="150"/>
      <c r="AV1307" s="150"/>
      <c r="AW1307" s="150"/>
    </row>
    <row r="1308" spans="1:49" ht="36" customHeight="1" x14ac:dyDescent="0.25">
      <c r="A1308" s="150"/>
      <c r="B1308" s="150"/>
      <c r="C1308" s="150"/>
      <c r="D1308" s="150"/>
      <c r="E1308" s="150"/>
      <c r="F1308" s="150"/>
      <c r="G1308" s="150"/>
      <c r="H1308" s="150"/>
      <c r="I1308" s="150"/>
      <c r="J1308" s="150"/>
      <c r="K1308" s="171"/>
      <c r="L1308" s="171"/>
      <c r="M1308" s="114" t="s">
        <v>75</v>
      </c>
      <c r="N1308" s="114" t="s">
        <v>77</v>
      </c>
      <c r="O1308" s="114" t="s">
        <v>77</v>
      </c>
      <c r="P1308" s="10" t="s">
        <v>64</v>
      </c>
      <c r="Q1308" s="114" t="s">
        <v>77</v>
      </c>
      <c r="R1308" s="114" t="s">
        <v>77</v>
      </c>
      <c r="S1308" s="114" t="s">
        <v>77</v>
      </c>
      <c r="T1308" s="114" t="s">
        <v>77</v>
      </c>
      <c r="U1308" s="10" t="s">
        <v>64</v>
      </c>
      <c r="V1308" s="173"/>
      <c r="W1308" s="176"/>
      <c r="X1308" s="179"/>
      <c r="Y1308" s="179"/>
      <c r="Z1308" s="182"/>
      <c r="AA1308" s="182"/>
      <c r="AB1308" s="182"/>
      <c r="AC1308" s="182"/>
      <c r="AD1308" s="182"/>
      <c r="AE1308" s="182"/>
      <c r="AF1308" s="185"/>
      <c r="AG1308" s="185"/>
      <c r="AH1308" s="150"/>
      <c r="AI1308" s="150"/>
      <c r="AJ1308" s="150"/>
      <c r="AK1308" s="150"/>
      <c r="AL1308" s="150"/>
      <c r="AM1308" s="150"/>
      <c r="AN1308" s="150"/>
      <c r="AO1308" s="150"/>
      <c r="AP1308" s="150"/>
      <c r="AQ1308" s="150"/>
      <c r="AR1308" s="150"/>
      <c r="AS1308" s="150"/>
      <c r="AT1308" s="150"/>
      <c r="AU1308" s="150"/>
      <c r="AV1308" s="150"/>
      <c r="AW1308" s="150"/>
    </row>
    <row r="1309" spans="1:49" ht="36" customHeight="1" x14ac:dyDescent="0.25">
      <c r="A1309" s="151"/>
      <c r="B1309" s="151"/>
      <c r="C1309" s="151"/>
      <c r="D1309" s="151"/>
      <c r="E1309" s="151"/>
      <c r="F1309" s="151"/>
      <c r="G1309" s="151"/>
      <c r="H1309" s="151"/>
      <c r="I1309" s="151"/>
      <c r="J1309" s="151"/>
      <c r="K1309" s="171"/>
      <c r="L1309" s="171"/>
      <c r="M1309" s="114" t="s">
        <v>75</v>
      </c>
      <c r="N1309" s="114" t="s">
        <v>77</v>
      </c>
      <c r="O1309" s="114" t="s">
        <v>77</v>
      </c>
      <c r="P1309" s="10" t="s">
        <v>64</v>
      </c>
      <c r="Q1309" s="114" t="s">
        <v>77</v>
      </c>
      <c r="R1309" s="114" t="s">
        <v>77</v>
      </c>
      <c r="S1309" s="114" t="s">
        <v>77</v>
      </c>
      <c r="T1309" s="114" t="s">
        <v>77</v>
      </c>
      <c r="U1309" s="10" t="s">
        <v>64</v>
      </c>
      <c r="V1309" s="174"/>
      <c r="W1309" s="177"/>
      <c r="X1309" s="180"/>
      <c r="Y1309" s="180"/>
      <c r="Z1309" s="183"/>
      <c r="AA1309" s="183"/>
      <c r="AB1309" s="183"/>
      <c r="AC1309" s="183"/>
      <c r="AD1309" s="183"/>
      <c r="AE1309" s="183"/>
      <c r="AF1309" s="186"/>
      <c r="AG1309" s="186"/>
      <c r="AH1309" s="151"/>
      <c r="AI1309" s="151"/>
      <c r="AJ1309" s="151"/>
      <c r="AK1309" s="151"/>
      <c r="AL1309" s="151"/>
      <c r="AM1309" s="151"/>
      <c r="AN1309" s="151"/>
      <c r="AO1309" s="151"/>
      <c r="AP1309" s="151"/>
      <c r="AQ1309" s="151"/>
      <c r="AR1309" s="151"/>
      <c r="AS1309" s="151"/>
      <c r="AT1309" s="151"/>
      <c r="AU1309" s="151"/>
      <c r="AV1309" s="151"/>
      <c r="AW1309" s="151"/>
    </row>
    <row r="1310" spans="1:49" ht="36" customHeight="1" x14ac:dyDescent="0.25">
      <c r="A1310" s="149" t="s">
        <v>53</v>
      </c>
      <c r="B1310" s="149" t="s">
        <v>676</v>
      </c>
      <c r="C1310" s="149">
        <v>2016</v>
      </c>
      <c r="D1310" s="149" t="s">
        <v>1278</v>
      </c>
      <c r="E1310" s="149">
        <v>582</v>
      </c>
      <c r="F1310" s="149" t="s">
        <v>56</v>
      </c>
      <c r="G1310" s="149" t="s">
        <v>57</v>
      </c>
      <c r="H1310" s="149" t="s">
        <v>58</v>
      </c>
      <c r="I1310" s="149" t="s">
        <v>58</v>
      </c>
      <c r="J1310" s="149" t="s">
        <v>125</v>
      </c>
      <c r="K1310" s="171" t="s">
        <v>93</v>
      </c>
      <c r="L1310" s="171" t="s">
        <v>93</v>
      </c>
      <c r="M1310" s="114" t="s">
        <v>75</v>
      </c>
      <c r="N1310" s="114" t="s">
        <v>77</v>
      </c>
      <c r="O1310" s="114" t="s">
        <v>77</v>
      </c>
      <c r="P1310" s="10" t="s">
        <v>115</v>
      </c>
      <c r="Q1310" s="12">
        <v>12718.59</v>
      </c>
      <c r="R1310" s="114" t="s">
        <v>77</v>
      </c>
      <c r="S1310" s="114" t="s">
        <v>77</v>
      </c>
      <c r="T1310" s="114" t="s">
        <v>77</v>
      </c>
      <c r="U1310" s="10" t="s">
        <v>115</v>
      </c>
      <c r="V1310" s="172" t="s">
        <v>1298</v>
      </c>
      <c r="W1310" s="175">
        <v>42683</v>
      </c>
      <c r="X1310" s="178">
        <v>10964.3</v>
      </c>
      <c r="Y1310" s="178">
        <v>12718.59</v>
      </c>
      <c r="Z1310" s="181" t="s">
        <v>67</v>
      </c>
      <c r="AA1310" s="181" t="s">
        <v>68</v>
      </c>
      <c r="AB1310" s="181" t="s">
        <v>69</v>
      </c>
      <c r="AC1310" s="181" t="s">
        <v>70</v>
      </c>
      <c r="AD1310" s="181" t="s">
        <v>125</v>
      </c>
      <c r="AE1310" s="181" t="s">
        <v>71</v>
      </c>
      <c r="AF1310" s="184">
        <v>42683</v>
      </c>
      <c r="AG1310" s="184">
        <v>42683</v>
      </c>
      <c r="AH1310" s="149" t="s">
        <v>57</v>
      </c>
      <c r="AI1310" s="149" t="s">
        <v>72</v>
      </c>
      <c r="AJ1310" s="149" t="s">
        <v>73</v>
      </c>
      <c r="AK1310" s="149" t="s">
        <v>72</v>
      </c>
      <c r="AL1310" s="149" t="s">
        <v>72</v>
      </c>
      <c r="AM1310" s="149" t="s">
        <v>72</v>
      </c>
      <c r="AN1310" s="149" t="s">
        <v>72</v>
      </c>
      <c r="AO1310" s="149" t="s">
        <v>74</v>
      </c>
      <c r="AP1310" s="149" t="s">
        <v>74</v>
      </c>
      <c r="AQ1310" s="149" t="s">
        <v>74</v>
      </c>
      <c r="AR1310" s="149" t="s">
        <v>74</v>
      </c>
      <c r="AS1310" s="149" t="s">
        <v>74</v>
      </c>
      <c r="AT1310" s="149" t="s">
        <v>74</v>
      </c>
      <c r="AU1310" s="149" t="s">
        <v>74</v>
      </c>
      <c r="AV1310" s="149" t="s">
        <v>74</v>
      </c>
      <c r="AW1310" s="149" t="s">
        <v>74</v>
      </c>
    </row>
    <row r="1311" spans="1:49" ht="36" customHeight="1" x14ac:dyDescent="0.25">
      <c r="A1311" s="150"/>
      <c r="B1311" s="150"/>
      <c r="C1311" s="150"/>
      <c r="D1311" s="150"/>
      <c r="E1311" s="150"/>
      <c r="F1311" s="150"/>
      <c r="G1311" s="150"/>
      <c r="H1311" s="150"/>
      <c r="I1311" s="150"/>
      <c r="J1311" s="150"/>
      <c r="K1311" s="171"/>
      <c r="L1311" s="171"/>
      <c r="M1311" s="114" t="s">
        <v>75</v>
      </c>
      <c r="N1311" s="114" t="s">
        <v>77</v>
      </c>
      <c r="O1311" s="114" t="s">
        <v>77</v>
      </c>
      <c r="P1311" s="10" t="s">
        <v>64</v>
      </c>
      <c r="Q1311" s="114" t="s">
        <v>77</v>
      </c>
      <c r="R1311" s="114" t="s">
        <v>77</v>
      </c>
      <c r="S1311" s="114" t="s">
        <v>77</v>
      </c>
      <c r="T1311" s="114" t="s">
        <v>77</v>
      </c>
      <c r="U1311" s="10" t="s">
        <v>64</v>
      </c>
      <c r="V1311" s="173"/>
      <c r="W1311" s="176"/>
      <c r="X1311" s="179"/>
      <c r="Y1311" s="179"/>
      <c r="Z1311" s="182"/>
      <c r="AA1311" s="182"/>
      <c r="AB1311" s="182"/>
      <c r="AC1311" s="182"/>
      <c r="AD1311" s="182"/>
      <c r="AE1311" s="182"/>
      <c r="AF1311" s="185"/>
      <c r="AG1311" s="185"/>
      <c r="AH1311" s="150"/>
      <c r="AI1311" s="150"/>
      <c r="AJ1311" s="150"/>
      <c r="AK1311" s="150"/>
      <c r="AL1311" s="150"/>
      <c r="AM1311" s="150"/>
      <c r="AN1311" s="150"/>
      <c r="AO1311" s="150"/>
      <c r="AP1311" s="150"/>
      <c r="AQ1311" s="150"/>
      <c r="AR1311" s="150"/>
      <c r="AS1311" s="150"/>
      <c r="AT1311" s="150"/>
      <c r="AU1311" s="150"/>
      <c r="AV1311" s="150"/>
      <c r="AW1311" s="150"/>
    </row>
    <row r="1312" spans="1:49" ht="36" customHeight="1" x14ac:dyDescent="0.25">
      <c r="A1312" s="150"/>
      <c r="B1312" s="150"/>
      <c r="C1312" s="150"/>
      <c r="D1312" s="150"/>
      <c r="E1312" s="150"/>
      <c r="F1312" s="150"/>
      <c r="G1312" s="150"/>
      <c r="H1312" s="150"/>
      <c r="I1312" s="150"/>
      <c r="J1312" s="150"/>
      <c r="K1312" s="171"/>
      <c r="L1312" s="171"/>
      <c r="M1312" s="114" t="s">
        <v>75</v>
      </c>
      <c r="N1312" s="114" t="s">
        <v>77</v>
      </c>
      <c r="O1312" s="114" t="s">
        <v>77</v>
      </c>
      <c r="P1312" s="10" t="s">
        <v>64</v>
      </c>
      <c r="Q1312" s="114" t="s">
        <v>77</v>
      </c>
      <c r="R1312" s="114" t="s">
        <v>77</v>
      </c>
      <c r="S1312" s="114" t="s">
        <v>77</v>
      </c>
      <c r="T1312" s="114" t="s">
        <v>77</v>
      </c>
      <c r="U1312" s="10" t="s">
        <v>64</v>
      </c>
      <c r="V1312" s="173"/>
      <c r="W1312" s="176"/>
      <c r="X1312" s="179"/>
      <c r="Y1312" s="179"/>
      <c r="Z1312" s="182"/>
      <c r="AA1312" s="182"/>
      <c r="AB1312" s="182"/>
      <c r="AC1312" s="182"/>
      <c r="AD1312" s="182"/>
      <c r="AE1312" s="182"/>
      <c r="AF1312" s="185"/>
      <c r="AG1312" s="185"/>
      <c r="AH1312" s="150"/>
      <c r="AI1312" s="150"/>
      <c r="AJ1312" s="150"/>
      <c r="AK1312" s="150"/>
      <c r="AL1312" s="150"/>
      <c r="AM1312" s="150"/>
      <c r="AN1312" s="150"/>
      <c r="AO1312" s="150"/>
      <c r="AP1312" s="150"/>
      <c r="AQ1312" s="150"/>
      <c r="AR1312" s="150"/>
      <c r="AS1312" s="150"/>
      <c r="AT1312" s="150"/>
      <c r="AU1312" s="150"/>
      <c r="AV1312" s="150"/>
      <c r="AW1312" s="150"/>
    </row>
    <row r="1313" spans="1:49" ht="36" customHeight="1" x14ac:dyDescent="0.25">
      <c r="A1313" s="151"/>
      <c r="B1313" s="151"/>
      <c r="C1313" s="151"/>
      <c r="D1313" s="151"/>
      <c r="E1313" s="151"/>
      <c r="F1313" s="151"/>
      <c r="G1313" s="151"/>
      <c r="H1313" s="151"/>
      <c r="I1313" s="151"/>
      <c r="J1313" s="151"/>
      <c r="K1313" s="171"/>
      <c r="L1313" s="171"/>
      <c r="M1313" s="114" t="s">
        <v>75</v>
      </c>
      <c r="N1313" s="114" t="s">
        <v>77</v>
      </c>
      <c r="O1313" s="114" t="s">
        <v>77</v>
      </c>
      <c r="P1313" s="10" t="s">
        <v>64</v>
      </c>
      <c r="Q1313" s="114" t="s">
        <v>77</v>
      </c>
      <c r="R1313" s="114" t="s">
        <v>77</v>
      </c>
      <c r="S1313" s="114" t="s">
        <v>77</v>
      </c>
      <c r="T1313" s="114" t="s">
        <v>77</v>
      </c>
      <c r="U1313" s="10" t="s">
        <v>64</v>
      </c>
      <c r="V1313" s="174"/>
      <c r="W1313" s="177"/>
      <c r="X1313" s="180"/>
      <c r="Y1313" s="180"/>
      <c r="Z1313" s="183"/>
      <c r="AA1313" s="183"/>
      <c r="AB1313" s="183"/>
      <c r="AC1313" s="183"/>
      <c r="AD1313" s="183"/>
      <c r="AE1313" s="183"/>
      <c r="AF1313" s="186"/>
      <c r="AG1313" s="186"/>
      <c r="AH1313" s="151"/>
      <c r="AI1313" s="151"/>
      <c r="AJ1313" s="151"/>
      <c r="AK1313" s="151"/>
      <c r="AL1313" s="151"/>
      <c r="AM1313" s="151"/>
      <c r="AN1313" s="151"/>
      <c r="AO1313" s="151"/>
      <c r="AP1313" s="151"/>
      <c r="AQ1313" s="151"/>
      <c r="AR1313" s="151"/>
      <c r="AS1313" s="151"/>
      <c r="AT1313" s="151"/>
      <c r="AU1313" s="151"/>
      <c r="AV1313" s="151"/>
      <c r="AW1313" s="151"/>
    </row>
    <row r="1314" spans="1:49" ht="36" customHeight="1" x14ac:dyDescent="0.25">
      <c r="A1314" s="149" t="s">
        <v>53</v>
      </c>
      <c r="B1314" s="149" t="s">
        <v>676</v>
      </c>
      <c r="C1314" s="149">
        <v>2016</v>
      </c>
      <c r="D1314" s="149" t="s">
        <v>1278</v>
      </c>
      <c r="E1314" s="149">
        <v>583</v>
      </c>
      <c r="F1314" s="149" t="s">
        <v>56</v>
      </c>
      <c r="G1314" s="149" t="s">
        <v>57</v>
      </c>
      <c r="H1314" s="149" t="s">
        <v>58</v>
      </c>
      <c r="I1314" s="149" t="s">
        <v>58</v>
      </c>
      <c r="J1314" s="149" t="s">
        <v>111</v>
      </c>
      <c r="K1314" s="171" t="s">
        <v>114</v>
      </c>
      <c r="L1314" s="171" t="s">
        <v>114</v>
      </c>
      <c r="M1314" s="114" t="s">
        <v>75</v>
      </c>
      <c r="N1314" s="114" t="s">
        <v>77</v>
      </c>
      <c r="O1314" s="114" t="s">
        <v>77</v>
      </c>
      <c r="P1314" s="10" t="s">
        <v>117</v>
      </c>
      <c r="Q1314" s="12">
        <v>160229.64000000001</v>
      </c>
      <c r="R1314" s="114" t="s">
        <v>77</v>
      </c>
      <c r="S1314" s="114" t="s">
        <v>77</v>
      </c>
      <c r="T1314" s="114" t="s">
        <v>77</v>
      </c>
      <c r="U1314" s="10" t="s">
        <v>117</v>
      </c>
      <c r="V1314" s="172" t="s">
        <v>1299</v>
      </c>
      <c r="W1314" s="175">
        <v>42683</v>
      </c>
      <c r="X1314" s="178">
        <v>138129</v>
      </c>
      <c r="Y1314" s="178">
        <v>160229.64000000001</v>
      </c>
      <c r="Z1314" s="181" t="s">
        <v>67</v>
      </c>
      <c r="AA1314" s="181" t="s">
        <v>68</v>
      </c>
      <c r="AB1314" s="181" t="s">
        <v>69</v>
      </c>
      <c r="AC1314" s="181" t="s">
        <v>70</v>
      </c>
      <c r="AD1314" s="181" t="s">
        <v>111</v>
      </c>
      <c r="AE1314" s="181" t="s">
        <v>71</v>
      </c>
      <c r="AF1314" s="184">
        <v>42683</v>
      </c>
      <c r="AG1314" s="184">
        <v>42683</v>
      </c>
      <c r="AH1314" s="149" t="s">
        <v>57</v>
      </c>
      <c r="AI1314" s="149" t="s">
        <v>72</v>
      </c>
      <c r="AJ1314" s="149" t="s">
        <v>73</v>
      </c>
      <c r="AK1314" s="149" t="s">
        <v>72</v>
      </c>
      <c r="AL1314" s="149" t="s">
        <v>72</v>
      </c>
      <c r="AM1314" s="149" t="s">
        <v>72</v>
      </c>
      <c r="AN1314" s="149" t="s">
        <v>72</v>
      </c>
      <c r="AO1314" s="149" t="s">
        <v>74</v>
      </c>
      <c r="AP1314" s="149" t="s">
        <v>74</v>
      </c>
      <c r="AQ1314" s="149" t="s">
        <v>74</v>
      </c>
      <c r="AR1314" s="149" t="s">
        <v>74</v>
      </c>
      <c r="AS1314" s="149" t="s">
        <v>74</v>
      </c>
      <c r="AT1314" s="149" t="s">
        <v>74</v>
      </c>
      <c r="AU1314" s="149" t="s">
        <v>74</v>
      </c>
      <c r="AV1314" s="149" t="s">
        <v>74</v>
      </c>
      <c r="AW1314" s="149" t="s">
        <v>74</v>
      </c>
    </row>
    <row r="1315" spans="1:49" ht="36" customHeight="1" x14ac:dyDescent="0.25">
      <c r="A1315" s="150"/>
      <c r="B1315" s="150"/>
      <c r="C1315" s="150"/>
      <c r="D1315" s="150"/>
      <c r="E1315" s="150"/>
      <c r="F1315" s="150"/>
      <c r="G1315" s="150"/>
      <c r="H1315" s="150"/>
      <c r="I1315" s="150"/>
      <c r="J1315" s="150"/>
      <c r="K1315" s="171"/>
      <c r="L1315" s="171"/>
      <c r="M1315" s="114" t="s">
        <v>75</v>
      </c>
      <c r="N1315" s="114" t="s">
        <v>77</v>
      </c>
      <c r="O1315" s="114" t="s">
        <v>77</v>
      </c>
      <c r="P1315" s="10" t="s">
        <v>115</v>
      </c>
      <c r="Q1315" s="12">
        <v>162778.74</v>
      </c>
      <c r="R1315" s="114" t="s">
        <v>77</v>
      </c>
      <c r="S1315" s="114" t="s">
        <v>77</v>
      </c>
      <c r="T1315" s="114" t="s">
        <v>77</v>
      </c>
      <c r="U1315" s="10" t="s">
        <v>64</v>
      </c>
      <c r="V1315" s="173"/>
      <c r="W1315" s="176"/>
      <c r="X1315" s="179"/>
      <c r="Y1315" s="179"/>
      <c r="Z1315" s="182"/>
      <c r="AA1315" s="182"/>
      <c r="AB1315" s="182"/>
      <c r="AC1315" s="182"/>
      <c r="AD1315" s="182"/>
      <c r="AE1315" s="182"/>
      <c r="AF1315" s="185"/>
      <c r="AG1315" s="185"/>
      <c r="AH1315" s="150"/>
      <c r="AI1315" s="150"/>
      <c r="AJ1315" s="150"/>
      <c r="AK1315" s="150"/>
      <c r="AL1315" s="150"/>
      <c r="AM1315" s="150"/>
      <c r="AN1315" s="150"/>
      <c r="AO1315" s="150"/>
      <c r="AP1315" s="150"/>
      <c r="AQ1315" s="150"/>
      <c r="AR1315" s="150"/>
      <c r="AS1315" s="150"/>
      <c r="AT1315" s="150"/>
      <c r="AU1315" s="150"/>
      <c r="AV1315" s="150"/>
      <c r="AW1315" s="150"/>
    </row>
    <row r="1316" spans="1:49" ht="36" customHeight="1" x14ac:dyDescent="0.25">
      <c r="A1316" s="150"/>
      <c r="B1316" s="150"/>
      <c r="C1316" s="150"/>
      <c r="D1316" s="150"/>
      <c r="E1316" s="150"/>
      <c r="F1316" s="150"/>
      <c r="G1316" s="150"/>
      <c r="H1316" s="150"/>
      <c r="I1316" s="150"/>
      <c r="J1316" s="150"/>
      <c r="K1316" s="171"/>
      <c r="L1316" s="171"/>
      <c r="M1316" s="114" t="s">
        <v>75</v>
      </c>
      <c r="N1316" s="114" t="s">
        <v>77</v>
      </c>
      <c r="O1316" s="114" t="s">
        <v>77</v>
      </c>
      <c r="P1316" s="10" t="s">
        <v>112</v>
      </c>
      <c r="Q1316" s="12">
        <v>174162.4</v>
      </c>
      <c r="R1316" s="114" t="s">
        <v>77</v>
      </c>
      <c r="S1316" s="114" t="s">
        <v>77</v>
      </c>
      <c r="T1316" s="114" t="s">
        <v>77</v>
      </c>
      <c r="U1316" s="10" t="s">
        <v>64</v>
      </c>
      <c r="V1316" s="173"/>
      <c r="W1316" s="176"/>
      <c r="X1316" s="179"/>
      <c r="Y1316" s="179"/>
      <c r="Z1316" s="182"/>
      <c r="AA1316" s="182"/>
      <c r="AB1316" s="182"/>
      <c r="AC1316" s="182"/>
      <c r="AD1316" s="182"/>
      <c r="AE1316" s="182"/>
      <c r="AF1316" s="185"/>
      <c r="AG1316" s="185"/>
      <c r="AH1316" s="150"/>
      <c r="AI1316" s="150"/>
      <c r="AJ1316" s="150"/>
      <c r="AK1316" s="150"/>
      <c r="AL1316" s="150"/>
      <c r="AM1316" s="150"/>
      <c r="AN1316" s="150"/>
      <c r="AO1316" s="150"/>
      <c r="AP1316" s="150"/>
      <c r="AQ1316" s="150"/>
      <c r="AR1316" s="150"/>
      <c r="AS1316" s="150"/>
      <c r="AT1316" s="150"/>
      <c r="AU1316" s="150"/>
      <c r="AV1316" s="150"/>
      <c r="AW1316" s="150"/>
    </row>
    <row r="1317" spans="1:49" ht="36" customHeight="1" x14ac:dyDescent="0.25">
      <c r="A1317" s="151"/>
      <c r="B1317" s="151"/>
      <c r="C1317" s="151"/>
      <c r="D1317" s="151"/>
      <c r="E1317" s="151"/>
      <c r="F1317" s="151"/>
      <c r="G1317" s="151"/>
      <c r="H1317" s="151"/>
      <c r="I1317" s="151"/>
      <c r="J1317" s="151"/>
      <c r="K1317" s="171"/>
      <c r="L1317" s="171"/>
      <c r="M1317" s="114" t="s">
        <v>75</v>
      </c>
      <c r="N1317" s="114" t="s">
        <v>77</v>
      </c>
      <c r="O1317" s="114" t="s">
        <v>77</v>
      </c>
      <c r="P1317" s="10" t="s">
        <v>64</v>
      </c>
      <c r="Q1317" s="114" t="s">
        <v>77</v>
      </c>
      <c r="R1317" s="114" t="s">
        <v>77</v>
      </c>
      <c r="S1317" s="114" t="s">
        <v>77</v>
      </c>
      <c r="T1317" s="114" t="s">
        <v>77</v>
      </c>
      <c r="U1317" s="10" t="s">
        <v>64</v>
      </c>
      <c r="V1317" s="174"/>
      <c r="W1317" s="177"/>
      <c r="X1317" s="180"/>
      <c r="Y1317" s="180"/>
      <c r="Z1317" s="183"/>
      <c r="AA1317" s="183"/>
      <c r="AB1317" s="183"/>
      <c r="AC1317" s="183"/>
      <c r="AD1317" s="183"/>
      <c r="AE1317" s="183"/>
      <c r="AF1317" s="186"/>
      <c r="AG1317" s="186"/>
      <c r="AH1317" s="151"/>
      <c r="AI1317" s="151"/>
      <c r="AJ1317" s="151"/>
      <c r="AK1317" s="151"/>
      <c r="AL1317" s="151"/>
      <c r="AM1317" s="151"/>
      <c r="AN1317" s="151"/>
      <c r="AO1317" s="151"/>
      <c r="AP1317" s="151"/>
      <c r="AQ1317" s="151"/>
      <c r="AR1317" s="151"/>
      <c r="AS1317" s="151"/>
      <c r="AT1317" s="151"/>
      <c r="AU1317" s="151"/>
      <c r="AV1317" s="151"/>
      <c r="AW1317" s="151"/>
    </row>
    <row r="1318" spans="1:49" ht="36" customHeight="1" x14ac:dyDescent="0.25">
      <c r="A1318" s="149" t="s">
        <v>53</v>
      </c>
      <c r="B1318" s="149" t="s">
        <v>676</v>
      </c>
      <c r="C1318" s="149">
        <v>2016</v>
      </c>
      <c r="D1318" s="149" t="s">
        <v>1278</v>
      </c>
      <c r="E1318" s="149">
        <v>592</v>
      </c>
      <c r="F1318" s="149" t="s">
        <v>56</v>
      </c>
      <c r="G1318" s="149" t="s">
        <v>57</v>
      </c>
      <c r="H1318" s="149" t="s">
        <v>58</v>
      </c>
      <c r="I1318" s="149" t="s">
        <v>58</v>
      </c>
      <c r="J1318" s="149" t="s">
        <v>125</v>
      </c>
      <c r="K1318" s="171" t="s">
        <v>207</v>
      </c>
      <c r="L1318" s="171" t="s">
        <v>207</v>
      </c>
      <c r="M1318" s="127" t="s">
        <v>75</v>
      </c>
      <c r="N1318" s="127" t="s">
        <v>77</v>
      </c>
      <c r="O1318" s="127" t="s">
        <v>77</v>
      </c>
      <c r="P1318" s="10" t="s">
        <v>112</v>
      </c>
      <c r="Q1318" s="12">
        <v>66447.12</v>
      </c>
      <c r="R1318" s="127" t="s">
        <v>77</v>
      </c>
      <c r="S1318" s="127" t="s">
        <v>77</v>
      </c>
      <c r="T1318" s="127" t="s">
        <v>77</v>
      </c>
      <c r="U1318" s="10" t="s">
        <v>112</v>
      </c>
      <c r="V1318" s="172" t="s">
        <v>1320</v>
      </c>
      <c r="W1318" s="175">
        <v>42685</v>
      </c>
      <c r="X1318" s="178">
        <v>57282</v>
      </c>
      <c r="Y1318" s="178">
        <v>66447.12</v>
      </c>
      <c r="Z1318" s="181" t="s">
        <v>67</v>
      </c>
      <c r="AA1318" s="181" t="s">
        <v>68</v>
      </c>
      <c r="AB1318" s="181" t="s">
        <v>69</v>
      </c>
      <c r="AC1318" s="181" t="s">
        <v>70</v>
      </c>
      <c r="AD1318" s="181" t="s">
        <v>125</v>
      </c>
      <c r="AE1318" s="181" t="s">
        <v>71</v>
      </c>
      <c r="AF1318" s="184">
        <v>42685</v>
      </c>
      <c r="AG1318" s="184">
        <v>42688</v>
      </c>
      <c r="AH1318" s="149" t="s">
        <v>57</v>
      </c>
      <c r="AI1318" s="149" t="s">
        <v>72</v>
      </c>
      <c r="AJ1318" s="149" t="s">
        <v>73</v>
      </c>
      <c r="AK1318" s="149" t="s">
        <v>72</v>
      </c>
      <c r="AL1318" s="149" t="s">
        <v>72</v>
      </c>
      <c r="AM1318" s="149" t="s">
        <v>72</v>
      </c>
      <c r="AN1318" s="149" t="s">
        <v>72</v>
      </c>
      <c r="AO1318" s="149" t="s">
        <v>74</v>
      </c>
      <c r="AP1318" s="149" t="s">
        <v>74</v>
      </c>
      <c r="AQ1318" s="149" t="s">
        <v>74</v>
      </c>
      <c r="AR1318" s="149" t="s">
        <v>74</v>
      </c>
      <c r="AS1318" s="149" t="s">
        <v>74</v>
      </c>
      <c r="AT1318" s="149" t="s">
        <v>74</v>
      </c>
      <c r="AU1318" s="149" t="s">
        <v>74</v>
      </c>
      <c r="AV1318" s="149" t="s">
        <v>74</v>
      </c>
      <c r="AW1318" s="149" t="s">
        <v>74</v>
      </c>
    </row>
    <row r="1319" spans="1:49" ht="36" customHeight="1" x14ac:dyDescent="0.25">
      <c r="A1319" s="150"/>
      <c r="B1319" s="150"/>
      <c r="C1319" s="150"/>
      <c r="D1319" s="150"/>
      <c r="E1319" s="150"/>
      <c r="F1319" s="150"/>
      <c r="G1319" s="150"/>
      <c r="H1319" s="150"/>
      <c r="I1319" s="150"/>
      <c r="J1319" s="150"/>
      <c r="K1319" s="171"/>
      <c r="L1319" s="171"/>
      <c r="M1319" s="127" t="s">
        <v>75</v>
      </c>
      <c r="N1319" s="127" t="s">
        <v>77</v>
      </c>
      <c r="O1319" s="127" t="s">
        <v>77</v>
      </c>
      <c r="P1319" s="10" t="s">
        <v>115</v>
      </c>
      <c r="Q1319" s="12">
        <v>66836.95</v>
      </c>
      <c r="R1319" s="127" t="s">
        <v>77</v>
      </c>
      <c r="S1319" s="127" t="s">
        <v>77</v>
      </c>
      <c r="T1319" s="127" t="s">
        <v>77</v>
      </c>
      <c r="U1319" s="10" t="s">
        <v>64</v>
      </c>
      <c r="V1319" s="173"/>
      <c r="W1319" s="176"/>
      <c r="X1319" s="179"/>
      <c r="Y1319" s="179"/>
      <c r="Z1319" s="182"/>
      <c r="AA1319" s="182"/>
      <c r="AB1319" s="182"/>
      <c r="AC1319" s="182"/>
      <c r="AD1319" s="182"/>
      <c r="AE1319" s="182"/>
      <c r="AF1319" s="185"/>
      <c r="AG1319" s="185"/>
      <c r="AH1319" s="150"/>
      <c r="AI1319" s="150"/>
      <c r="AJ1319" s="150"/>
      <c r="AK1319" s="150"/>
      <c r="AL1319" s="150"/>
      <c r="AM1319" s="150"/>
      <c r="AN1319" s="150"/>
      <c r="AO1319" s="150"/>
      <c r="AP1319" s="150"/>
      <c r="AQ1319" s="150"/>
      <c r="AR1319" s="150"/>
      <c r="AS1319" s="150"/>
      <c r="AT1319" s="150"/>
      <c r="AU1319" s="150"/>
      <c r="AV1319" s="150"/>
      <c r="AW1319" s="150"/>
    </row>
    <row r="1320" spans="1:49" ht="36" customHeight="1" x14ac:dyDescent="0.25">
      <c r="A1320" s="150"/>
      <c r="B1320" s="150"/>
      <c r="C1320" s="150"/>
      <c r="D1320" s="150"/>
      <c r="E1320" s="150"/>
      <c r="F1320" s="150"/>
      <c r="G1320" s="150"/>
      <c r="H1320" s="150"/>
      <c r="I1320" s="150"/>
      <c r="J1320" s="150"/>
      <c r="K1320" s="171"/>
      <c r="L1320" s="171"/>
      <c r="M1320" s="127" t="s">
        <v>75</v>
      </c>
      <c r="N1320" s="127" t="s">
        <v>77</v>
      </c>
      <c r="O1320" s="127" t="s">
        <v>77</v>
      </c>
      <c r="P1320" s="10" t="s">
        <v>121</v>
      </c>
      <c r="Q1320" s="12">
        <v>68664.59</v>
      </c>
      <c r="R1320" s="127" t="s">
        <v>77</v>
      </c>
      <c r="S1320" s="127" t="s">
        <v>77</v>
      </c>
      <c r="T1320" s="127" t="s">
        <v>77</v>
      </c>
      <c r="U1320" s="10" t="s">
        <v>64</v>
      </c>
      <c r="V1320" s="173"/>
      <c r="W1320" s="176"/>
      <c r="X1320" s="179"/>
      <c r="Y1320" s="179"/>
      <c r="Z1320" s="182"/>
      <c r="AA1320" s="182"/>
      <c r="AB1320" s="182"/>
      <c r="AC1320" s="182"/>
      <c r="AD1320" s="182"/>
      <c r="AE1320" s="182"/>
      <c r="AF1320" s="185"/>
      <c r="AG1320" s="185"/>
      <c r="AH1320" s="150"/>
      <c r="AI1320" s="150"/>
      <c r="AJ1320" s="150"/>
      <c r="AK1320" s="150"/>
      <c r="AL1320" s="150"/>
      <c r="AM1320" s="150"/>
      <c r="AN1320" s="150"/>
      <c r="AO1320" s="150"/>
      <c r="AP1320" s="150"/>
      <c r="AQ1320" s="150"/>
      <c r="AR1320" s="150"/>
      <c r="AS1320" s="150"/>
      <c r="AT1320" s="150"/>
      <c r="AU1320" s="150"/>
      <c r="AV1320" s="150"/>
      <c r="AW1320" s="150"/>
    </row>
    <row r="1321" spans="1:49" ht="36" customHeight="1" x14ac:dyDescent="0.25">
      <c r="A1321" s="151"/>
      <c r="B1321" s="151"/>
      <c r="C1321" s="151"/>
      <c r="D1321" s="151"/>
      <c r="E1321" s="151"/>
      <c r="F1321" s="151"/>
      <c r="G1321" s="151"/>
      <c r="H1321" s="151"/>
      <c r="I1321" s="151"/>
      <c r="J1321" s="151"/>
      <c r="K1321" s="171"/>
      <c r="L1321" s="171"/>
      <c r="M1321" s="127" t="s">
        <v>75</v>
      </c>
      <c r="N1321" s="127" t="s">
        <v>77</v>
      </c>
      <c r="O1321" s="127" t="s">
        <v>77</v>
      </c>
      <c r="P1321" s="10" t="s">
        <v>64</v>
      </c>
      <c r="Q1321" s="127" t="s">
        <v>77</v>
      </c>
      <c r="R1321" s="127" t="s">
        <v>77</v>
      </c>
      <c r="S1321" s="127" t="s">
        <v>77</v>
      </c>
      <c r="T1321" s="127" t="s">
        <v>77</v>
      </c>
      <c r="U1321" s="10" t="s">
        <v>64</v>
      </c>
      <c r="V1321" s="174"/>
      <c r="W1321" s="177"/>
      <c r="X1321" s="180"/>
      <c r="Y1321" s="180"/>
      <c r="Z1321" s="183"/>
      <c r="AA1321" s="183"/>
      <c r="AB1321" s="183"/>
      <c r="AC1321" s="183"/>
      <c r="AD1321" s="183"/>
      <c r="AE1321" s="183"/>
      <c r="AF1321" s="186"/>
      <c r="AG1321" s="186"/>
      <c r="AH1321" s="151"/>
      <c r="AI1321" s="151"/>
      <c r="AJ1321" s="151"/>
      <c r="AK1321" s="151"/>
      <c r="AL1321" s="151"/>
      <c r="AM1321" s="151"/>
      <c r="AN1321" s="151"/>
      <c r="AO1321" s="151"/>
      <c r="AP1321" s="151"/>
      <c r="AQ1321" s="151"/>
      <c r="AR1321" s="151"/>
      <c r="AS1321" s="151"/>
      <c r="AT1321" s="151"/>
      <c r="AU1321" s="151"/>
      <c r="AV1321" s="151"/>
      <c r="AW1321" s="151"/>
    </row>
    <row r="1322" spans="1:49" ht="36" customHeight="1" x14ac:dyDescent="0.25">
      <c r="A1322" s="149" t="s">
        <v>53</v>
      </c>
      <c r="B1322" s="149" t="s">
        <v>676</v>
      </c>
      <c r="C1322" s="149">
        <v>2016</v>
      </c>
      <c r="D1322" s="149" t="s">
        <v>1278</v>
      </c>
      <c r="E1322" s="149">
        <v>494</v>
      </c>
      <c r="F1322" s="149" t="s">
        <v>56</v>
      </c>
      <c r="G1322" s="149" t="s">
        <v>57</v>
      </c>
      <c r="H1322" s="149" t="s">
        <v>58</v>
      </c>
      <c r="I1322" s="149" t="s">
        <v>58</v>
      </c>
      <c r="J1322" s="149" t="s">
        <v>125</v>
      </c>
      <c r="K1322" s="171" t="s">
        <v>207</v>
      </c>
      <c r="L1322" s="171" t="s">
        <v>207</v>
      </c>
      <c r="M1322" s="127" t="s">
        <v>75</v>
      </c>
      <c r="N1322" s="127" t="s">
        <v>77</v>
      </c>
      <c r="O1322" s="127" t="s">
        <v>77</v>
      </c>
      <c r="P1322" s="10" t="s">
        <v>112</v>
      </c>
      <c r="Q1322" s="12">
        <v>155371.85</v>
      </c>
      <c r="R1322" s="127" t="s">
        <v>77</v>
      </c>
      <c r="S1322" s="127" t="s">
        <v>77</v>
      </c>
      <c r="T1322" s="127" t="s">
        <v>77</v>
      </c>
      <c r="U1322" s="10" t="s">
        <v>112</v>
      </c>
      <c r="V1322" s="172" t="s">
        <v>1321</v>
      </c>
      <c r="W1322" s="175">
        <v>42688</v>
      </c>
      <c r="X1322" s="178">
        <v>133941.25</v>
      </c>
      <c r="Y1322" s="178">
        <v>155371.85</v>
      </c>
      <c r="Z1322" s="181" t="s">
        <v>67</v>
      </c>
      <c r="AA1322" s="181" t="s">
        <v>68</v>
      </c>
      <c r="AB1322" s="181" t="s">
        <v>69</v>
      </c>
      <c r="AC1322" s="181" t="s">
        <v>70</v>
      </c>
      <c r="AD1322" s="181" t="s">
        <v>125</v>
      </c>
      <c r="AE1322" s="181" t="s">
        <v>71</v>
      </c>
      <c r="AF1322" s="184">
        <v>42688</v>
      </c>
      <c r="AG1322" s="184">
        <v>42691</v>
      </c>
      <c r="AH1322" s="149" t="s">
        <v>57</v>
      </c>
      <c r="AI1322" s="149" t="s">
        <v>72</v>
      </c>
      <c r="AJ1322" s="149" t="s">
        <v>73</v>
      </c>
      <c r="AK1322" s="149" t="s">
        <v>72</v>
      </c>
      <c r="AL1322" s="149" t="s">
        <v>72</v>
      </c>
      <c r="AM1322" s="149" t="s">
        <v>72</v>
      </c>
      <c r="AN1322" s="149" t="s">
        <v>72</v>
      </c>
      <c r="AO1322" s="149" t="s">
        <v>74</v>
      </c>
      <c r="AP1322" s="149" t="s">
        <v>74</v>
      </c>
      <c r="AQ1322" s="149" t="s">
        <v>74</v>
      </c>
      <c r="AR1322" s="149" t="s">
        <v>74</v>
      </c>
      <c r="AS1322" s="149" t="s">
        <v>74</v>
      </c>
      <c r="AT1322" s="149" t="s">
        <v>74</v>
      </c>
      <c r="AU1322" s="149" t="s">
        <v>74</v>
      </c>
      <c r="AV1322" s="149" t="s">
        <v>74</v>
      </c>
      <c r="AW1322" s="149" t="s">
        <v>74</v>
      </c>
    </row>
    <row r="1323" spans="1:49" ht="36" customHeight="1" x14ac:dyDescent="0.25">
      <c r="A1323" s="150"/>
      <c r="B1323" s="150"/>
      <c r="C1323" s="150"/>
      <c r="D1323" s="150"/>
      <c r="E1323" s="150"/>
      <c r="F1323" s="150"/>
      <c r="G1323" s="150"/>
      <c r="H1323" s="150"/>
      <c r="I1323" s="150"/>
      <c r="J1323" s="150"/>
      <c r="K1323" s="171"/>
      <c r="L1323" s="171"/>
      <c r="M1323" s="127" t="s">
        <v>75</v>
      </c>
      <c r="N1323" s="127" t="s">
        <v>77</v>
      </c>
      <c r="O1323" s="127" t="s">
        <v>77</v>
      </c>
      <c r="P1323" s="10" t="s">
        <v>115</v>
      </c>
      <c r="Q1323" s="12">
        <v>155792.70000000001</v>
      </c>
      <c r="R1323" s="127" t="s">
        <v>77</v>
      </c>
      <c r="S1323" s="127" t="s">
        <v>77</v>
      </c>
      <c r="T1323" s="127" t="s">
        <v>77</v>
      </c>
      <c r="U1323" s="10" t="s">
        <v>64</v>
      </c>
      <c r="V1323" s="173"/>
      <c r="W1323" s="176"/>
      <c r="X1323" s="179"/>
      <c r="Y1323" s="179"/>
      <c r="Z1323" s="182"/>
      <c r="AA1323" s="182"/>
      <c r="AB1323" s="182"/>
      <c r="AC1323" s="182"/>
      <c r="AD1323" s="182"/>
      <c r="AE1323" s="182"/>
      <c r="AF1323" s="185"/>
      <c r="AG1323" s="185"/>
      <c r="AH1323" s="150"/>
      <c r="AI1323" s="150"/>
      <c r="AJ1323" s="150"/>
      <c r="AK1323" s="150"/>
      <c r="AL1323" s="150"/>
      <c r="AM1323" s="150"/>
      <c r="AN1323" s="150"/>
      <c r="AO1323" s="150"/>
      <c r="AP1323" s="150"/>
      <c r="AQ1323" s="150"/>
      <c r="AR1323" s="150"/>
      <c r="AS1323" s="150"/>
      <c r="AT1323" s="150"/>
      <c r="AU1323" s="150"/>
      <c r="AV1323" s="150"/>
      <c r="AW1323" s="150"/>
    </row>
    <row r="1324" spans="1:49" ht="36" customHeight="1" x14ac:dyDescent="0.25">
      <c r="A1324" s="150"/>
      <c r="B1324" s="150"/>
      <c r="C1324" s="150"/>
      <c r="D1324" s="150"/>
      <c r="E1324" s="150"/>
      <c r="F1324" s="150"/>
      <c r="G1324" s="150"/>
      <c r="H1324" s="150"/>
      <c r="I1324" s="150"/>
      <c r="J1324" s="150"/>
      <c r="K1324" s="171"/>
      <c r="L1324" s="171"/>
      <c r="M1324" s="127" t="s">
        <v>75</v>
      </c>
      <c r="N1324" s="127" t="s">
        <v>77</v>
      </c>
      <c r="O1324" s="127" t="s">
        <v>77</v>
      </c>
      <c r="P1324" s="10" t="s">
        <v>117</v>
      </c>
      <c r="Q1324" s="12">
        <v>160205.28</v>
      </c>
      <c r="R1324" s="127" t="s">
        <v>77</v>
      </c>
      <c r="S1324" s="127" t="s">
        <v>77</v>
      </c>
      <c r="T1324" s="127" t="s">
        <v>77</v>
      </c>
      <c r="U1324" s="10" t="s">
        <v>64</v>
      </c>
      <c r="V1324" s="173"/>
      <c r="W1324" s="176"/>
      <c r="X1324" s="179"/>
      <c r="Y1324" s="179"/>
      <c r="Z1324" s="182"/>
      <c r="AA1324" s="182"/>
      <c r="AB1324" s="182"/>
      <c r="AC1324" s="182"/>
      <c r="AD1324" s="182"/>
      <c r="AE1324" s="182"/>
      <c r="AF1324" s="185"/>
      <c r="AG1324" s="185"/>
      <c r="AH1324" s="150"/>
      <c r="AI1324" s="150"/>
      <c r="AJ1324" s="150"/>
      <c r="AK1324" s="150"/>
      <c r="AL1324" s="150"/>
      <c r="AM1324" s="150"/>
      <c r="AN1324" s="150"/>
      <c r="AO1324" s="150"/>
      <c r="AP1324" s="150"/>
      <c r="AQ1324" s="150"/>
      <c r="AR1324" s="150"/>
      <c r="AS1324" s="150"/>
      <c r="AT1324" s="150"/>
      <c r="AU1324" s="150"/>
      <c r="AV1324" s="150"/>
      <c r="AW1324" s="150"/>
    </row>
    <row r="1325" spans="1:49" ht="36" customHeight="1" x14ac:dyDescent="0.25">
      <c r="A1325" s="151"/>
      <c r="B1325" s="151"/>
      <c r="C1325" s="151"/>
      <c r="D1325" s="151"/>
      <c r="E1325" s="151"/>
      <c r="F1325" s="151"/>
      <c r="G1325" s="151"/>
      <c r="H1325" s="151"/>
      <c r="I1325" s="151"/>
      <c r="J1325" s="151"/>
      <c r="K1325" s="171"/>
      <c r="L1325" s="171"/>
      <c r="M1325" s="127" t="s">
        <v>75</v>
      </c>
      <c r="N1325" s="127" t="s">
        <v>77</v>
      </c>
      <c r="O1325" s="127" t="s">
        <v>77</v>
      </c>
      <c r="P1325" s="10" t="s">
        <v>64</v>
      </c>
      <c r="Q1325" s="127" t="s">
        <v>77</v>
      </c>
      <c r="R1325" s="127" t="s">
        <v>77</v>
      </c>
      <c r="S1325" s="127" t="s">
        <v>77</v>
      </c>
      <c r="T1325" s="127" t="s">
        <v>77</v>
      </c>
      <c r="U1325" s="10" t="s">
        <v>64</v>
      </c>
      <c r="V1325" s="174"/>
      <c r="W1325" s="177"/>
      <c r="X1325" s="180"/>
      <c r="Y1325" s="180"/>
      <c r="Z1325" s="183"/>
      <c r="AA1325" s="183"/>
      <c r="AB1325" s="183"/>
      <c r="AC1325" s="183"/>
      <c r="AD1325" s="183"/>
      <c r="AE1325" s="183"/>
      <c r="AF1325" s="186"/>
      <c r="AG1325" s="186"/>
      <c r="AH1325" s="151"/>
      <c r="AI1325" s="151"/>
      <c r="AJ1325" s="151"/>
      <c r="AK1325" s="151"/>
      <c r="AL1325" s="151"/>
      <c r="AM1325" s="151"/>
      <c r="AN1325" s="151"/>
      <c r="AO1325" s="151"/>
      <c r="AP1325" s="151"/>
      <c r="AQ1325" s="151"/>
      <c r="AR1325" s="151"/>
      <c r="AS1325" s="151"/>
      <c r="AT1325" s="151"/>
      <c r="AU1325" s="151"/>
      <c r="AV1325" s="151"/>
      <c r="AW1325" s="151"/>
    </row>
    <row r="1326" spans="1:49" ht="36" customHeight="1" x14ac:dyDescent="0.25">
      <c r="A1326" s="149" t="s">
        <v>53</v>
      </c>
      <c r="B1326" s="149" t="s">
        <v>747</v>
      </c>
      <c r="C1326" s="149">
        <v>2016</v>
      </c>
      <c r="D1326" s="149" t="s">
        <v>1278</v>
      </c>
      <c r="E1326" s="149">
        <v>589</v>
      </c>
      <c r="F1326" s="149" t="s">
        <v>56</v>
      </c>
      <c r="G1326" s="149" t="s">
        <v>57</v>
      </c>
      <c r="H1326" s="149" t="s">
        <v>58</v>
      </c>
      <c r="I1326" s="149" t="s">
        <v>58</v>
      </c>
      <c r="J1326" s="149" t="s">
        <v>783</v>
      </c>
      <c r="K1326" s="171" t="s">
        <v>60</v>
      </c>
      <c r="L1326" s="171" t="s">
        <v>60</v>
      </c>
      <c r="M1326" s="127" t="s">
        <v>75</v>
      </c>
      <c r="N1326" s="127" t="s">
        <v>77</v>
      </c>
      <c r="O1326" s="127" t="s">
        <v>77</v>
      </c>
      <c r="P1326" s="10" t="s">
        <v>175</v>
      </c>
      <c r="Q1326" s="12">
        <v>44080</v>
      </c>
      <c r="R1326" s="127" t="s">
        <v>77</v>
      </c>
      <c r="S1326" s="127" t="s">
        <v>77</v>
      </c>
      <c r="T1326" s="127" t="s">
        <v>77</v>
      </c>
      <c r="U1326" s="10" t="s">
        <v>175</v>
      </c>
      <c r="V1326" s="146" t="s">
        <v>1322</v>
      </c>
      <c r="W1326" s="175">
        <v>42688</v>
      </c>
      <c r="X1326" s="178">
        <v>38000</v>
      </c>
      <c r="Y1326" s="178">
        <v>44080</v>
      </c>
      <c r="Z1326" s="181" t="s">
        <v>67</v>
      </c>
      <c r="AA1326" s="181" t="s">
        <v>68</v>
      </c>
      <c r="AB1326" s="181" t="s">
        <v>69</v>
      </c>
      <c r="AC1326" s="181" t="s">
        <v>70</v>
      </c>
      <c r="AD1326" s="181" t="s">
        <v>59</v>
      </c>
      <c r="AE1326" s="181" t="s">
        <v>71</v>
      </c>
      <c r="AF1326" s="184">
        <v>42688</v>
      </c>
      <c r="AG1326" s="184">
        <v>42688</v>
      </c>
      <c r="AH1326" s="149" t="s">
        <v>57</v>
      </c>
      <c r="AI1326" s="149" t="s">
        <v>72</v>
      </c>
      <c r="AJ1326" s="149" t="s">
        <v>73</v>
      </c>
      <c r="AK1326" s="149" t="s">
        <v>72</v>
      </c>
      <c r="AL1326" s="149" t="s">
        <v>72</v>
      </c>
      <c r="AM1326" s="149" t="s">
        <v>72</v>
      </c>
      <c r="AN1326" s="149" t="s">
        <v>72</v>
      </c>
      <c r="AO1326" s="149" t="s">
        <v>74</v>
      </c>
      <c r="AP1326" s="149" t="s">
        <v>74</v>
      </c>
      <c r="AQ1326" s="149" t="s">
        <v>74</v>
      </c>
      <c r="AR1326" s="149" t="s">
        <v>74</v>
      </c>
      <c r="AS1326" s="149" t="s">
        <v>74</v>
      </c>
      <c r="AT1326" s="149" t="s">
        <v>74</v>
      </c>
      <c r="AU1326" s="149" t="s">
        <v>74</v>
      </c>
      <c r="AV1326" s="149" t="s">
        <v>74</v>
      </c>
      <c r="AW1326" s="149" t="s">
        <v>74</v>
      </c>
    </row>
    <row r="1327" spans="1:49" ht="36" customHeight="1" x14ac:dyDescent="0.25">
      <c r="A1327" s="150"/>
      <c r="B1327" s="150"/>
      <c r="C1327" s="150"/>
      <c r="D1327" s="150"/>
      <c r="E1327" s="150"/>
      <c r="F1327" s="150"/>
      <c r="G1327" s="150"/>
      <c r="H1327" s="150"/>
      <c r="I1327" s="150"/>
      <c r="J1327" s="150"/>
      <c r="K1327" s="171"/>
      <c r="L1327" s="171"/>
      <c r="M1327" s="127" t="s">
        <v>75</v>
      </c>
      <c r="N1327" s="127" t="s">
        <v>77</v>
      </c>
      <c r="O1327" s="127" t="s">
        <v>77</v>
      </c>
      <c r="P1327" s="10" t="s">
        <v>64</v>
      </c>
      <c r="Q1327" s="127" t="s">
        <v>77</v>
      </c>
      <c r="R1327" s="127" t="s">
        <v>77</v>
      </c>
      <c r="S1327" s="127" t="s">
        <v>77</v>
      </c>
      <c r="T1327" s="127" t="s">
        <v>77</v>
      </c>
      <c r="U1327" s="10" t="s">
        <v>64</v>
      </c>
      <c r="V1327" s="147"/>
      <c r="W1327" s="176"/>
      <c r="X1327" s="179"/>
      <c r="Y1327" s="179"/>
      <c r="Z1327" s="182"/>
      <c r="AA1327" s="182"/>
      <c r="AB1327" s="182"/>
      <c r="AC1327" s="182"/>
      <c r="AD1327" s="182"/>
      <c r="AE1327" s="182"/>
      <c r="AF1327" s="185"/>
      <c r="AG1327" s="185"/>
      <c r="AH1327" s="150"/>
      <c r="AI1327" s="150"/>
      <c r="AJ1327" s="150"/>
      <c r="AK1327" s="150"/>
      <c r="AL1327" s="150"/>
      <c r="AM1327" s="150"/>
      <c r="AN1327" s="150"/>
      <c r="AO1327" s="150"/>
      <c r="AP1327" s="150"/>
      <c r="AQ1327" s="150"/>
      <c r="AR1327" s="150"/>
      <c r="AS1327" s="150"/>
      <c r="AT1327" s="150"/>
      <c r="AU1327" s="150"/>
      <c r="AV1327" s="150"/>
      <c r="AW1327" s="150"/>
    </row>
    <row r="1328" spans="1:49" ht="36" customHeight="1" x14ac:dyDescent="0.25">
      <c r="A1328" s="150"/>
      <c r="B1328" s="150"/>
      <c r="C1328" s="150"/>
      <c r="D1328" s="150"/>
      <c r="E1328" s="150"/>
      <c r="F1328" s="150"/>
      <c r="G1328" s="150"/>
      <c r="H1328" s="150"/>
      <c r="I1328" s="150"/>
      <c r="J1328" s="150"/>
      <c r="K1328" s="171"/>
      <c r="L1328" s="171"/>
      <c r="M1328" s="127" t="s">
        <v>75</v>
      </c>
      <c r="N1328" s="127" t="s">
        <v>77</v>
      </c>
      <c r="O1328" s="127" t="s">
        <v>77</v>
      </c>
      <c r="P1328" s="10" t="s">
        <v>64</v>
      </c>
      <c r="Q1328" s="127" t="s">
        <v>77</v>
      </c>
      <c r="R1328" s="127" t="s">
        <v>77</v>
      </c>
      <c r="S1328" s="127" t="s">
        <v>77</v>
      </c>
      <c r="T1328" s="127" t="s">
        <v>77</v>
      </c>
      <c r="U1328" s="10" t="s">
        <v>64</v>
      </c>
      <c r="V1328" s="147"/>
      <c r="W1328" s="176"/>
      <c r="X1328" s="179"/>
      <c r="Y1328" s="179"/>
      <c r="Z1328" s="182"/>
      <c r="AA1328" s="182"/>
      <c r="AB1328" s="182"/>
      <c r="AC1328" s="182"/>
      <c r="AD1328" s="182"/>
      <c r="AE1328" s="182"/>
      <c r="AF1328" s="185"/>
      <c r="AG1328" s="185"/>
      <c r="AH1328" s="150"/>
      <c r="AI1328" s="150"/>
      <c r="AJ1328" s="150"/>
      <c r="AK1328" s="150"/>
      <c r="AL1328" s="150"/>
      <c r="AM1328" s="150"/>
      <c r="AN1328" s="150"/>
      <c r="AO1328" s="150"/>
      <c r="AP1328" s="150"/>
      <c r="AQ1328" s="150"/>
      <c r="AR1328" s="150"/>
      <c r="AS1328" s="150"/>
      <c r="AT1328" s="150"/>
      <c r="AU1328" s="150"/>
      <c r="AV1328" s="150"/>
      <c r="AW1328" s="150"/>
    </row>
    <row r="1329" spans="1:49" ht="36" customHeight="1" x14ac:dyDescent="0.25">
      <c r="A1329" s="151"/>
      <c r="B1329" s="151"/>
      <c r="C1329" s="151"/>
      <c r="D1329" s="151"/>
      <c r="E1329" s="151"/>
      <c r="F1329" s="151"/>
      <c r="G1329" s="151"/>
      <c r="H1329" s="151"/>
      <c r="I1329" s="151"/>
      <c r="J1329" s="151"/>
      <c r="K1329" s="171"/>
      <c r="L1329" s="171"/>
      <c r="M1329" s="127" t="s">
        <v>75</v>
      </c>
      <c r="N1329" s="127" t="s">
        <v>77</v>
      </c>
      <c r="O1329" s="127" t="s">
        <v>77</v>
      </c>
      <c r="P1329" s="10" t="s">
        <v>64</v>
      </c>
      <c r="Q1329" s="127" t="s">
        <v>77</v>
      </c>
      <c r="R1329" s="127" t="s">
        <v>77</v>
      </c>
      <c r="S1329" s="127" t="s">
        <v>77</v>
      </c>
      <c r="T1329" s="127" t="s">
        <v>77</v>
      </c>
      <c r="U1329" s="10" t="s">
        <v>64</v>
      </c>
      <c r="V1329" s="148"/>
      <c r="W1329" s="177"/>
      <c r="X1329" s="180"/>
      <c r="Y1329" s="180"/>
      <c r="Z1329" s="183"/>
      <c r="AA1329" s="183"/>
      <c r="AB1329" s="183"/>
      <c r="AC1329" s="183"/>
      <c r="AD1329" s="183"/>
      <c r="AE1329" s="183"/>
      <c r="AF1329" s="186"/>
      <c r="AG1329" s="186"/>
      <c r="AH1329" s="151"/>
      <c r="AI1329" s="151"/>
      <c r="AJ1329" s="151"/>
      <c r="AK1329" s="151"/>
      <c r="AL1329" s="151"/>
      <c r="AM1329" s="151"/>
      <c r="AN1329" s="151"/>
      <c r="AO1329" s="151"/>
      <c r="AP1329" s="151"/>
      <c r="AQ1329" s="151"/>
      <c r="AR1329" s="151"/>
      <c r="AS1329" s="151"/>
      <c r="AT1329" s="151"/>
      <c r="AU1329" s="151"/>
      <c r="AV1329" s="151"/>
      <c r="AW1329" s="151"/>
    </row>
    <row r="1330" spans="1:49" ht="36" customHeight="1" x14ac:dyDescent="0.25">
      <c r="A1330" s="149" t="s">
        <v>53</v>
      </c>
      <c r="B1330" s="149" t="s">
        <v>676</v>
      </c>
      <c r="C1330" s="149">
        <v>2016</v>
      </c>
      <c r="D1330" s="149" t="s">
        <v>1278</v>
      </c>
      <c r="E1330" s="149">
        <v>536</v>
      </c>
      <c r="F1330" s="149" t="s">
        <v>56</v>
      </c>
      <c r="G1330" s="149" t="s">
        <v>57</v>
      </c>
      <c r="H1330" s="149" t="s">
        <v>58</v>
      </c>
      <c r="I1330" s="149" t="s">
        <v>58</v>
      </c>
      <c r="J1330" s="149" t="s">
        <v>293</v>
      </c>
      <c r="K1330" s="171" t="s">
        <v>312</v>
      </c>
      <c r="L1330" s="171" t="s">
        <v>312</v>
      </c>
      <c r="M1330" s="127" t="s">
        <v>75</v>
      </c>
      <c r="N1330" s="127" t="s">
        <v>77</v>
      </c>
      <c r="O1330" s="127" t="s">
        <v>77</v>
      </c>
      <c r="P1330" s="44" t="s">
        <v>1323</v>
      </c>
      <c r="Q1330" s="12">
        <v>192253.06</v>
      </c>
      <c r="R1330" s="127" t="s">
        <v>77</v>
      </c>
      <c r="S1330" s="127" t="s">
        <v>77</v>
      </c>
      <c r="T1330" s="127" t="s">
        <v>77</v>
      </c>
      <c r="U1330" s="44" t="s">
        <v>1323</v>
      </c>
      <c r="V1330" s="56" t="s">
        <v>1324</v>
      </c>
      <c r="W1330" s="187">
        <v>42689</v>
      </c>
      <c r="X1330" s="128">
        <v>165735.4</v>
      </c>
      <c r="Y1330" s="128">
        <v>192253.06</v>
      </c>
      <c r="Z1330" s="181" t="s">
        <v>67</v>
      </c>
      <c r="AA1330" s="181" t="s">
        <v>68</v>
      </c>
      <c r="AB1330" s="181" t="s">
        <v>69</v>
      </c>
      <c r="AC1330" s="181" t="s">
        <v>70</v>
      </c>
      <c r="AD1330" s="181" t="s">
        <v>293</v>
      </c>
      <c r="AE1330" s="181" t="s">
        <v>71</v>
      </c>
      <c r="AF1330" s="190">
        <v>42689</v>
      </c>
      <c r="AG1330" s="129">
        <v>42692</v>
      </c>
      <c r="AH1330" s="149" t="s">
        <v>57</v>
      </c>
      <c r="AI1330" s="149" t="s">
        <v>72</v>
      </c>
      <c r="AJ1330" s="149" t="s">
        <v>73</v>
      </c>
      <c r="AK1330" s="149" t="s">
        <v>72</v>
      </c>
      <c r="AL1330" s="149" t="s">
        <v>72</v>
      </c>
      <c r="AM1330" s="149" t="s">
        <v>72</v>
      </c>
      <c r="AN1330" s="149" t="s">
        <v>72</v>
      </c>
      <c r="AO1330" s="149" t="s">
        <v>74</v>
      </c>
      <c r="AP1330" s="149" t="s">
        <v>74</v>
      </c>
      <c r="AQ1330" s="149" t="s">
        <v>74</v>
      </c>
      <c r="AR1330" s="149" t="s">
        <v>74</v>
      </c>
      <c r="AS1330" s="149" t="s">
        <v>74</v>
      </c>
      <c r="AT1330" s="149" t="s">
        <v>74</v>
      </c>
      <c r="AU1330" s="149" t="s">
        <v>74</v>
      </c>
      <c r="AV1330" s="149" t="s">
        <v>74</v>
      </c>
      <c r="AW1330" s="149" t="s">
        <v>74</v>
      </c>
    </row>
    <row r="1331" spans="1:49" ht="36" customHeight="1" x14ac:dyDescent="0.25">
      <c r="A1331" s="150"/>
      <c r="B1331" s="150"/>
      <c r="C1331" s="150"/>
      <c r="D1331" s="150"/>
      <c r="E1331" s="150"/>
      <c r="F1331" s="150"/>
      <c r="G1331" s="150"/>
      <c r="H1331" s="150"/>
      <c r="I1331" s="150"/>
      <c r="J1331" s="150"/>
      <c r="K1331" s="171"/>
      <c r="L1331" s="171"/>
      <c r="M1331" s="127" t="s">
        <v>75</v>
      </c>
      <c r="N1331" s="127" t="s">
        <v>77</v>
      </c>
      <c r="O1331" s="127" t="s">
        <v>77</v>
      </c>
      <c r="P1331" s="44" t="s">
        <v>79</v>
      </c>
      <c r="Q1331" s="12">
        <v>94991.7</v>
      </c>
      <c r="R1331" s="127" t="s">
        <v>77</v>
      </c>
      <c r="S1331" s="127" t="s">
        <v>77</v>
      </c>
      <c r="T1331" s="127" t="s">
        <v>77</v>
      </c>
      <c r="U1331" s="44" t="s">
        <v>79</v>
      </c>
      <c r="V1331" s="56" t="s">
        <v>1325</v>
      </c>
      <c r="W1331" s="188"/>
      <c r="X1331" s="128">
        <v>81889.399999999994</v>
      </c>
      <c r="Y1331" s="128">
        <v>94991.7</v>
      </c>
      <c r="Z1331" s="182"/>
      <c r="AA1331" s="182"/>
      <c r="AB1331" s="182"/>
      <c r="AC1331" s="182"/>
      <c r="AD1331" s="182"/>
      <c r="AE1331" s="182"/>
      <c r="AF1331" s="191"/>
      <c r="AG1331" s="129">
        <v>42689</v>
      </c>
      <c r="AH1331" s="150"/>
      <c r="AI1331" s="150"/>
      <c r="AJ1331" s="150"/>
      <c r="AK1331" s="150"/>
      <c r="AL1331" s="150"/>
      <c r="AM1331" s="150"/>
      <c r="AN1331" s="150"/>
      <c r="AO1331" s="150"/>
      <c r="AP1331" s="150"/>
      <c r="AQ1331" s="150"/>
      <c r="AR1331" s="150"/>
      <c r="AS1331" s="150"/>
      <c r="AT1331" s="150"/>
      <c r="AU1331" s="150"/>
      <c r="AV1331" s="150"/>
      <c r="AW1331" s="150"/>
    </row>
    <row r="1332" spans="1:49" ht="36" customHeight="1" x14ac:dyDescent="0.25">
      <c r="A1332" s="150"/>
      <c r="B1332" s="150"/>
      <c r="C1332" s="150"/>
      <c r="D1332" s="150"/>
      <c r="E1332" s="150"/>
      <c r="F1332" s="150"/>
      <c r="G1332" s="150"/>
      <c r="H1332" s="150"/>
      <c r="I1332" s="150"/>
      <c r="J1332" s="150"/>
      <c r="K1332" s="171"/>
      <c r="L1332" s="171"/>
      <c r="M1332" s="127" t="s">
        <v>294</v>
      </c>
      <c r="N1332" s="127" t="s">
        <v>295</v>
      </c>
      <c r="O1332" s="127" t="s">
        <v>296</v>
      </c>
      <c r="P1332" s="10" t="s">
        <v>64</v>
      </c>
      <c r="Q1332" s="12">
        <v>1740</v>
      </c>
      <c r="R1332" s="127" t="s">
        <v>294</v>
      </c>
      <c r="S1332" s="127" t="s">
        <v>295</v>
      </c>
      <c r="T1332" s="127" t="s">
        <v>296</v>
      </c>
      <c r="U1332" s="10" t="s">
        <v>64</v>
      </c>
      <c r="V1332" s="193" t="s">
        <v>1326</v>
      </c>
      <c r="W1332" s="188"/>
      <c r="X1332" s="128">
        <v>1500</v>
      </c>
      <c r="Y1332" s="128">
        <v>1740</v>
      </c>
      <c r="Z1332" s="182"/>
      <c r="AA1332" s="182"/>
      <c r="AB1332" s="182"/>
      <c r="AC1332" s="182"/>
      <c r="AD1332" s="182"/>
      <c r="AE1332" s="182"/>
      <c r="AF1332" s="191"/>
      <c r="AG1332" s="129">
        <v>42689</v>
      </c>
      <c r="AH1332" s="150"/>
      <c r="AI1332" s="150"/>
      <c r="AJ1332" s="150"/>
      <c r="AK1332" s="150"/>
      <c r="AL1332" s="150"/>
      <c r="AM1332" s="150"/>
      <c r="AN1332" s="150"/>
      <c r="AO1332" s="150"/>
      <c r="AP1332" s="150"/>
      <c r="AQ1332" s="150"/>
      <c r="AR1332" s="150"/>
      <c r="AS1332" s="150"/>
      <c r="AT1332" s="150"/>
      <c r="AU1332" s="150"/>
      <c r="AV1332" s="150"/>
      <c r="AW1332" s="150"/>
    </row>
    <row r="1333" spans="1:49" ht="36" customHeight="1" x14ac:dyDescent="0.25">
      <c r="A1333" s="151"/>
      <c r="B1333" s="151"/>
      <c r="C1333" s="151"/>
      <c r="D1333" s="151"/>
      <c r="E1333" s="151"/>
      <c r="F1333" s="151"/>
      <c r="G1333" s="151"/>
      <c r="H1333" s="151"/>
      <c r="I1333" s="151"/>
      <c r="J1333" s="151"/>
      <c r="K1333" s="171"/>
      <c r="L1333" s="171"/>
      <c r="M1333" s="127" t="s">
        <v>75</v>
      </c>
      <c r="N1333" s="127" t="s">
        <v>77</v>
      </c>
      <c r="O1333" s="127" t="s">
        <v>77</v>
      </c>
      <c r="P1333" s="10" t="s">
        <v>64</v>
      </c>
      <c r="Q1333" s="127" t="s">
        <v>77</v>
      </c>
      <c r="R1333" s="127" t="s">
        <v>77</v>
      </c>
      <c r="S1333" s="127" t="s">
        <v>77</v>
      </c>
      <c r="T1333" s="127" t="s">
        <v>77</v>
      </c>
      <c r="U1333" s="10" t="s">
        <v>64</v>
      </c>
      <c r="V1333" s="194"/>
      <c r="W1333" s="189"/>
      <c r="X1333" s="130"/>
      <c r="Y1333" s="130"/>
      <c r="Z1333" s="183"/>
      <c r="AA1333" s="183"/>
      <c r="AB1333" s="183"/>
      <c r="AC1333" s="183"/>
      <c r="AD1333" s="183"/>
      <c r="AE1333" s="183"/>
      <c r="AF1333" s="192"/>
      <c r="AG1333" s="131"/>
      <c r="AH1333" s="151"/>
      <c r="AI1333" s="151"/>
      <c r="AJ1333" s="151"/>
      <c r="AK1333" s="151"/>
      <c r="AL1333" s="151"/>
      <c r="AM1333" s="151"/>
      <c r="AN1333" s="151"/>
      <c r="AO1333" s="151"/>
      <c r="AP1333" s="151"/>
      <c r="AQ1333" s="151"/>
      <c r="AR1333" s="151"/>
      <c r="AS1333" s="151"/>
      <c r="AT1333" s="151"/>
      <c r="AU1333" s="151"/>
      <c r="AV1333" s="151"/>
      <c r="AW1333" s="151"/>
    </row>
    <row r="1334" spans="1:49" ht="36" customHeight="1" x14ac:dyDescent="0.25">
      <c r="A1334" s="149" t="s">
        <v>53</v>
      </c>
      <c r="B1334" s="149" t="s">
        <v>676</v>
      </c>
      <c r="C1334" s="149">
        <v>2016</v>
      </c>
      <c r="D1334" s="149" t="s">
        <v>1278</v>
      </c>
      <c r="E1334" s="149">
        <v>587</v>
      </c>
      <c r="F1334" s="149" t="s">
        <v>56</v>
      </c>
      <c r="G1334" s="149" t="s">
        <v>57</v>
      </c>
      <c r="H1334" s="149" t="s">
        <v>58</v>
      </c>
      <c r="I1334" s="149" t="s">
        <v>58</v>
      </c>
      <c r="J1334" s="149" t="s">
        <v>1327</v>
      </c>
      <c r="K1334" s="171" t="s">
        <v>93</v>
      </c>
      <c r="L1334" s="171" t="s">
        <v>93</v>
      </c>
      <c r="M1334" s="127" t="s">
        <v>75</v>
      </c>
      <c r="N1334" s="127" t="s">
        <v>77</v>
      </c>
      <c r="O1334" s="127" t="s">
        <v>77</v>
      </c>
      <c r="P1334" s="10" t="s">
        <v>117</v>
      </c>
      <c r="Q1334" s="12">
        <v>57965.2</v>
      </c>
      <c r="R1334" s="127" t="s">
        <v>77</v>
      </c>
      <c r="S1334" s="127" t="s">
        <v>77</v>
      </c>
      <c r="T1334" s="127" t="s">
        <v>77</v>
      </c>
      <c r="U1334" s="10" t="s">
        <v>117</v>
      </c>
      <c r="V1334" s="172" t="s">
        <v>1328</v>
      </c>
      <c r="W1334" s="175">
        <v>42689</v>
      </c>
      <c r="X1334" s="178">
        <v>49970</v>
      </c>
      <c r="Y1334" s="178">
        <v>57965.2</v>
      </c>
      <c r="Z1334" s="181" t="s">
        <v>67</v>
      </c>
      <c r="AA1334" s="181" t="s">
        <v>68</v>
      </c>
      <c r="AB1334" s="181" t="s">
        <v>69</v>
      </c>
      <c r="AC1334" s="181" t="s">
        <v>70</v>
      </c>
      <c r="AD1334" s="181" t="s">
        <v>1327</v>
      </c>
      <c r="AE1334" s="181" t="s">
        <v>71</v>
      </c>
      <c r="AF1334" s="184">
        <v>42689</v>
      </c>
      <c r="AG1334" s="184">
        <v>42690</v>
      </c>
      <c r="AH1334" s="149" t="s">
        <v>57</v>
      </c>
      <c r="AI1334" s="149" t="s">
        <v>72</v>
      </c>
      <c r="AJ1334" s="149" t="s">
        <v>73</v>
      </c>
      <c r="AK1334" s="149" t="s">
        <v>72</v>
      </c>
      <c r="AL1334" s="149" t="s">
        <v>72</v>
      </c>
      <c r="AM1334" s="149" t="s">
        <v>72</v>
      </c>
      <c r="AN1334" s="149" t="s">
        <v>72</v>
      </c>
      <c r="AO1334" s="149" t="s">
        <v>74</v>
      </c>
      <c r="AP1334" s="149" t="s">
        <v>74</v>
      </c>
      <c r="AQ1334" s="149" t="s">
        <v>74</v>
      </c>
      <c r="AR1334" s="149" t="s">
        <v>74</v>
      </c>
      <c r="AS1334" s="149" t="s">
        <v>74</v>
      </c>
      <c r="AT1334" s="149" t="s">
        <v>74</v>
      </c>
      <c r="AU1334" s="149" t="s">
        <v>74</v>
      </c>
      <c r="AV1334" s="149" t="s">
        <v>74</v>
      </c>
      <c r="AW1334" s="149" t="s">
        <v>74</v>
      </c>
    </row>
    <row r="1335" spans="1:49" ht="36" customHeight="1" x14ac:dyDescent="0.25">
      <c r="A1335" s="150"/>
      <c r="B1335" s="150"/>
      <c r="C1335" s="150"/>
      <c r="D1335" s="150"/>
      <c r="E1335" s="150"/>
      <c r="F1335" s="150"/>
      <c r="G1335" s="150"/>
      <c r="H1335" s="150"/>
      <c r="I1335" s="150"/>
      <c r="J1335" s="150"/>
      <c r="K1335" s="171"/>
      <c r="L1335" s="171"/>
      <c r="M1335" s="127" t="s">
        <v>1329</v>
      </c>
      <c r="N1335" s="127" t="s">
        <v>523</v>
      </c>
      <c r="O1335" s="127" t="s">
        <v>89</v>
      </c>
      <c r="P1335" s="10" t="s">
        <v>64</v>
      </c>
      <c r="Q1335" s="12">
        <v>59124.51</v>
      </c>
      <c r="R1335" s="127" t="s">
        <v>77</v>
      </c>
      <c r="S1335" s="127" t="s">
        <v>77</v>
      </c>
      <c r="T1335" s="127" t="s">
        <v>77</v>
      </c>
      <c r="U1335" s="10" t="s">
        <v>64</v>
      </c>
      <c r="V1335" s="173"/>
      <c r="W1335" s="176"/>
      <c r="X1335" s="179"/>
      <c r="Y1335" s="179"/>
      <c r="Z1335" s="182"/>
      <c r="AA1335" s="182"/>
      <c r="AB1335" s="182"/>
      <c r="AC1335" s="182"/>
      <c r="AD1335" s="182"/>
      <c r="AE1335" s="182"/>
      <c r="AF1335" s="185"/>
      <c r="AG1335" s="185"/>
      <c r="AH1335" s="150"/>
      <c r="AI1335" s="150"/>
      <c r="AJ1335" s="150"/>
      <c r="AK1335" s="150"/>
      <c r="AL1335" s="150"/>
      <c r="AM1335" s="150"/>
      <c r="AN1335" s="150"/>
      <c r="AO1335" s="150"/>
      <c r="AP1335" s="150"/>
      <c r="AQ1335" s="150"/>
      <c r="AR1335" s="150"/>
      <c r="AS1335" s="150"/>
      <c r="AT1335" s="150"/>
      <c r="AU1335" s="150"/>
      <c r="AV1335" s="150"/>
      <c r="AW1335" s="150"/>
    </row>
    <row r="1336" spans="1:49" ht="36" customHeight="1" x14ac:dyDescent="0.25">
      <c r="A1336" s="150"/>
      <c r="B1336" s="150"/>
      <c r="C1336" s="150"/>
      <c r="D1336" s="150"/>
      <c r="E1336" s="150"/>
      <c r="F1336" s="150"/>
      <c r="G1336" s="150"/>
      <c r="H1336" s="150"/>
      <c r="I1336" s="150"/>
      <c r="J1336" s="150"/>
      <c r="K1336" s="171"/>
      <c r="L1336" s="171"/>
      <c r="M1336" s="127" t="s">
        <v>524</v>
      </c>
      <c r="N1336" s="127" t="s">
        <v>525</v>
      </c>
      <c r="O1336" s="127" t="s">
        <v>526</v>
      </c>
      <c r="P1336" s="10" t="s">
        <v>64</v>
      </c>
      <c r="Q1336" s="12">
        <v>59704.160000000003</v>
      </c>
      <c r="R1336" s="127" t="s">
        <v>77</v>
      </c>
      <c r="S1336" s="127" t="s">
        <v>77</v>
      </c>
      <c r="T1336" s="127" t="s">
        <v>77</v>
      </c>
      <c r="U1336" s="10" t="s">
        <v>64</v>
      </c>
      <c r="V1336" s="173"/>
      <c r="W1336" s="176"/>
      <c r="X1336" s="179"/>
      <c r="Y1336" s="179"/>
      <c r="Z1336" s="182"/>
      <c r="AA1336" s="182"/>
      <c r="AB1336" s="182"/>
      <c r="AC1336" s="182"/>
      <c r="AD1336" s="182"/>
      <c r="AE1336" s="182"/>
      <c r="AF1336" s="185"/>
      <c r="AG1336" s="185"/>
      <c r="AH1336" s="150"/>
      <c r="AI1336" s="150"/>
      <c r="AJ1336" s="150"/>
      <c r="AK1336" s="150"/>
      <c r="AL1336" s="150"/>
      <c r="AM1336" s="150"/>
      <c r="AN1336" s="150"/>
      <c r="AO1336" s="150"/>
      <c r="AP1336" s="150"/>
      <c r="AQ1336" s="150"/>
      <c r="AR1336" s="150"/>
      <c r="AS1336" s="150"/>
      <c r="AT1336" s="150"/>
      <c r="AU1336" s="150"/>
      <c r="AV1336" s="150"/>
      <c r="AW1336" s="150"/>
    </row>
    <row r="1337" spans="1:49" ht="36" customHeight="1" x14ac:dyDescent="0.25">
      <c r="A1337" s="151"/>
      <c r="B1337" s="151"/>
      <c r="C1337" s="151"/>
      <c r="D1337" s="151"/>
      <c r="E1337" s="151"/>
      <c r="F1337" s="151"/>
      <c r="G1337" s="151"/>
      <c r="H1337" s="151"/>
      <c r="I1337" s="151"/>
      <c r="J1337" s="151"/>
      <c r="K1337" s="171"/>
      <c r="L1337" s="171"/>
      <c r="M1337" s="127" t="s">
        <v>75</v>
      </c>
      <c r="N1337" s="127" t="s">
        <v>77</v>
      </c>
      <c r="O1337" s="127" t="s">
        <v>77</v>
      </c>
      <c r="P1337" s="10" t="s">
        <v>64</v>
      </c>
      <c r="Q1337" s="127" t="s">
        <v>77</v>
      </c>
      <c r="R1337" s="127" t="s">
        <v>77</v>
      </c>
      <c r="S1337" s="127" t="s">
        <v>77</v>
      </c>
      <c r="T1337" s="127" t="s">
        <v>77</v>
      </c>
      <c r="U1337" s="10" t="s">
        <v>64</v>
      </c>
      <c r="V1337" s="174"/>
      <c r="W1337" s="177"/>
      <c r="X1337" s="180"/>
      <c r="Y1337" s="180"/>
      <c r="Z1337" s="183"/>
      <c r="AA1337" s="183"/>
      <c r="AB1337" s="183"/>
      <c r="AC1337" s="183"/>
      <c r="AD1337" s="183"/>
      <c r="AE1337" s="183"/>
      <c r="AF1337" s="186"/>
      <c r="AG1337" s="186"/>
      <c r="AH1337" s="151"/>
      <c r="AI1337" s="151"/>
      <c r="AJ1337" s="151"/>
      <c r="AK1337" s="151"/>
      <c r="AL1337" s="151"/>
      <c r="AM1337" s="151"/>
      <c r="AN1337" s="151"/>
      <c r="AO1337" s="151"/>
      <c r="AP1337" s="151"/>
      <c r="AQ1337" s="151"/>
      <c r="AR1337" s="151"/>
      <c r="AS1337" s="151"/>
      <c r="AT1337" s="151"/>
      <c r="AU1337" s="151"/>
      <c r="AV1337" s="151"/>
      <c r="AW1337" s="151"/>
    </row>
    <row r="1338" spans="1:49" ht="36" customHeight="1" x14ac:dyDescent="0.25">
      <c r="A1338" s="149" t="s">
        <v>53</v>
      </c>
      <c r="B1338" s="149" t="s">
        <v>676</v>
      </c>
      <c r="C1338" s="149">
        <v>2016</v>
      </c>
      <c r="D1338" s="149" t="s">
        <v>1278</v>
      </c>
      <c r="E1338" s="149">
        <v>537</v>
      </c>
      <c r="F1338" s="149" t="s">
        <v>56</v>
      </c>
      <c r="G1338" s="149" t="s">
        <v>57</v>
      </c>
      <c r="H1338" s="149" t="s">
        <v>58</v>
      </c>
      <c r="I1338" s="149" t="s">
        <v>58</v>
      </c>
      <c r="J1338" s="149" t="s">
        <v>293</v>
      </c>
      <c r="K1338" s="171" t="s">
        <v>114</v>
      </c>
      <c r="L1338" s="171" t="s">
        <v>114</v>
      </c>
      <c r="M1338" s="127" t="s">
        <v>294</v>
      </c>
      <c r="N1338" s="127" t="s">
        <v>295</v>
      </c>
      <c r="O1338" s="127" t="s">
        <v>296</v>
      </c>
      <c r="P1338" s="10" t="s">
        <v>64</v>
      </c>
      <c r="Q1338" s="12">
        <v>132869.88</v>
      </c>
      <c r="R1338" s="127" t="s">
        <v>77</v>
      </c>
      <c r="S1338" s="127" t="s">
        <v>77</v>
      </c>
      <c r="T1338" s="127" t="s">
        <v>77</v>
      </c>
      <c r="U1338" s="10" t="s">
        <v>64</v>
      </c>
      <c r="V1338" s="56" t="s">
        <v>1330</v>
      </c>
      <c r="W1338" s="187">
        <v>42689</v>
      </c>
      <c r="X1338" s="128">
        <v>114543</v>
      </c>
      <c r="Y1338" s="128">
        <v>132869.88</v>
      </c>
      <c r="Z1338" s="181" t="s">
        <v>67</v>
      </c>
      <c r="AA1338" s="181" t="s">
        <v>68</v>
      </c>
      <c r="AB1338" s="181" t="s">
        <v>69</v>
      </c>
      <c r="AC1338" s="181" t="s">
        <v>70</v>
      </c>
      <c r="AD1338" s="181" t="s">
        <v>293</v>
      </c>
      <c r="AE1338" s="181" t="s">
        <v>71</v>
      </c>
      <c r="AF1338" s="190">
        <v>42689</v>
      </c>
      <c r="AG1338" s="129">
        <v>42689</v>
      </c>
      <c r="AH1338" s="149" t="s">
        <v>57</v>
      </c>
      <c r="AI1338" s="149" t="s">
        <v>72</v>
      </c>
      <c r="AJ1338" s="149" t="s">
        <v>73</v>
      </c>
      <c r="AK1338" s="149" t="s">
        <v>72</v>
      </c>
      <c r="AL1338" s="149" t="s">
        <v>72</v>
      </c>
      <c r="AM1338" s="149" t="s">
        <v>72</v>
      </c>
      <c r="AN1338" s="149" t="s">
        <v>72</v>
      </c>
      <c r="AO1338" s="149" t="s">
        <v>74</v>
      </c>
      <c r="AP1338" s="149" t="s">
        <v>74</v>
      </c>
      <c r="AQ1338" s="149" t="s">
        <v>74</v>
      </c>
      <c r="AR1338" s="149" t="s">
        <v>74</v>
      </c>
      <c r="AS1338" s="149" t="s">
        <v>74</v>
      </c>
      <c r="AT1338" s="149" t="s">
        <v>74</v>
      </c>
      <c r="AU1338" s="149" t="s">
        <v>74</v>
      </c>
      <c r="AV1338" s="149" t="s">
        <v>74</v>
      </c>
      <c r="AW1338" s="149" t="s">
        <v>74</v>
      </c>
    </row>
    <row r="1339" spans="1:49" ht="36" customHeight="1" x14ac:dyDescent="0.25">
      <c r="A1339" s="150"/>
      <c r="B1339" s="150"/>
      <c r="C1339" s="150"/>
      <c r="D1339" s="150"/>
      <c r="E1339" s="150"/>
      <c r="F1339" s="150"/>
      <c r="G1339" s="150"/>
      <c r="H1339" s="150"/>
      <c r="I1339" s="150"/>
      <c r="J1339" s="150"/>
      <c r="K1339" s="171"/>
      <c r="L1339" s="171"/>
      <c r="M1339" s="127" t="s">
        <v>75</v>
      </c>
      <c r="N1339" s="127" t="s">
        <v>77</v>
      </c>
      <c r="O1339" s="127" t="s">
        <v>77</v>
      </c>
      <c r="P1339" s="44" t="s">
        <v>1323</v>
      </c>
      <c r="Q1339" s="12">
        <v>89707.44</v>
      </c>
      <c r="R1339" s="127" t="s">
        <v>77</v>
      </c>
      <c r="S1339" s="127" t="s">
        <v>77</v>
      </c>
      <c r="T1339" s="127" t="s">
        <v>77</v>
      </c>
      <c r="U1339" s="10" t="s">
        <v>64</v>
      </c>
      <c r="V1339" s="56" t="s">
        <v>1331</v>
      </c>
      <c r="W1339" s="188"/>
      <c r="X1339" s="128">
        <v>77334</v>
      </c>
      <c r="Y1339" s="128">
        <v>89707.44</v>
      </c>
      <c r="Z1339" s="182"/>
      <c r="AA1339" s="182"/>
      <c r="AB1339" s="182"/>
      <c r="AC1339" s="182"/>
      <c r="AD1339" s="182"/>
      <c r="AE1339" s="182"/>
      <c r="AF1339" s="191"/>
      <c r="AG1339" s="129">
        <v>42692</v>
      </c>
      <c r="AH1339" s="150"/>
      <c r="AI1339" s="150"/>
      <c r="AJ1339" s="150"/>
      <c r="AK1339" s="150"/>
      <c r="AL1339" s="150"/>
      <c r="AM1339" s="150"/>
      <c r="AN1339" s="150"/>
      <c r="AO1339" s="150"/>
      <c r="AP1339" s="150"/>
      <c r="AQ1339" s="150"/>
      <c r="AR1339" s="150"/>
      <c r="AS1339" s="150"/>
      <c r="AT1339" s="150"/>
      <c r="AU1339" s="150"/>
      <c r="AV1339" s="150"/>
      <c r="AW1339" s="150"/>
    </row>
    <row r="1340" spans="1:49" ht="36" customHeight="1" x14ac:dyDescent="0.25">
      <c r="A1340" s="150"/>
      <c r="B1340" s="150"/>
      <c r="C1340" s="150"/>
      <c r="D1340" s="150"/>
      <c r="E1340" s="150"/>
      <c r="F1340" s="150"/>
      <c r="G1340" s="150"/>
      <c r="H1340" s="150"/>
      <c r="I1340" s="150"/>
      <c r="J1340" s="150"/>
      <c r="K1340" s="171"/>
      <c r="L1340" s="171"/>
      <c r="M1340" s="127" t="s">
        <v>75</v>
      </c>
      <c r="N1340" s="127" t="s">
        <v>77</v>
      </c>
      <c r="O1340" s="127" t="s">
        <v>77</v>
      </c>
      <c r="P1340" s="10" t="s">
        <v>79</v>
      </c>
      <c r="Q1340" s="12">
        <v>35304.6</v>
      </c>
      <c r="R1340" s="127" t="s">
        <v>77</v>
      </c>
      <c r="S1340" s="127" t="s">
        <v>77</v>
      </c>
      <c r="T1340" s="127" t="s">
        <v>77</v>
      </c>
      <c r="U1340" s="10" t="s">
        <v>64</v>
      </c>
      <c r="V1340" s="193"/>
      <c r="W1340" s="188"/>
      <c r="X1340" s="195"/>
      <c r="Y1340" s="195"/>
      <c r="Z1340" s="182"/>
      <c r="AA1340" s="182"/>
      <c r="AB1340" s="182"/>
      <c r="AC1340" s="182"/>
      <c r="AD1340" s="182"/>
      <c r="AE1340" s="182"/>
      <c r="AF1340" s="191"/>
      <c r="AG1340" s="197"/>
      <c r="AH1340" s="150"/>
      <c r="AI1340" s="150"/>
      <c r="AJ1340" s="150"/>
      <c r="AK1340" s="150"/>
      <c r="AL1340" s="150"/>
      <c r="AM1340" s="150"/>
      <c r="AN1340" s="150"/>
      <c r="AO1340" s="150"/>
      <c r="AP1340" s="150"/>
      <c r="AQ1340" s="150"/>
      <c r="AR1340" s="150"/>
      <c r="AS1340" s="150"/>
      <c r="AT1340" s="150"/>
      <c r="AU1340" s="150"/>
      <c r="AV1340" s="150"/>
      <c r="AW1340" s="150"/>
    </row>
    <row r="1341" spans="1:49" ht="36" customHeight="1" x14ac:dyDescent="0.25">
      <c r="A1341" s="151"/>
      <c r="B1341" s="151"/>
      <c r="C1341" s="151"/>
      <c r="D1341" s="151"/>
      <c r="E1341" s="151"/>
      <c r="F1341" s="151"/>
      <c r="G1341" s="151"/>
      <c r="H1341" s="151"/>
      <c r="I1341" s="151"/>
      <c r="J1341" s="151"/>
      <c r="K1341" s="171"/>
      <c r="L1341" s="171"/>
      <c r="M1341" s="127" t="s">
        <v>75</v>
      </c>
      <c r="N1341" s="127" t="s">
        <v>77</v>
      </c>
      <c r="O1341" s="127" t="s">
        <v>77</v>
      </c>
      <c r="P1341" s="10" t="s">
        <v>64</v>
      </c>
      <c r="Q1341" s="127" t="s">
        <v>77</v>
      </c>
      <c r="R1341" s="127" t="s">
        <v>77</v>
      </c>
      <c r="S1341" s="127" t="s">
        <v>77</v>
      </c>
      <c r="T1341" s="127" t="s">
        <v>77</v>
      </c>
      <c r="U1341" s="10" t="s">
        <v>64</v>
      </c>
      <c r="V1341" s="194"/>
      <c r="W1341" s="189"/>
      <c r="X1341" s="196"/>
      <c r="Y1341" s="196"/>
      <c r="Z1341" s="183"/>
      <c r="AA1341" s="183"/>
      <c r="AB1341" s="183"/>
      <c r="AC1341" s="183"/>
      <c r="AD1341" s="183"/>
      <c r="AE1341" s="183"/>
      <c r="AF1341" s="192"/>
      <c r="AG1341" s="198"/>
      <c r="AH1341" s="151"/>
      <c r="AI1341" s="151"/>
      <c r="AJ1341" s="151"/>
      <c r="AK1341" s="151"/>
      <c r="AL1341" s="151"/>
      <c r="AM1341" s="151"/>
      <c r="AN1341" s="151"/>
      <c r="AO1341" s="151"/>
      <c r="AP1341" s="151"/>
      <c r="AQ1341" s="151"/>
      <c r="AR1341" s="151"/>
      <c r="AS1341" s="151"/>
      <c r="AT1341" s="151"/>
      <c r="AU1341" s="151"/>
      <c r="AV1341" s="151"/>
      <c r="AW1341" s="151"/>
    </row>
    <row r="1342" spans="1:49" ht="36" customHeight="1" x14ac:dyDescent="0.25">
      <c r="A1342" s="149" t="s">
        <v>53</v>
      </c>
      <c r="B1342" s="149" t="s">
        <v>676</v>
      </c>
      <c r="C1342" s="149">
        <v>2016</v>
      </c>
      <c r="D1342" s="149" t="s">
        <v>1278</v>
      </c>
      <c r="E1342" s="149">
        <v>588</v>
      </c>
      <c r="F1342" s="149" t="s">
        <v>56</v>
      </c>
      <c r="G1342" s="149" t="s">
        <v>57</v>
      </c>
      <c r="H1342" s="149" t="s">
        <v>58</v>
      </c>
      <c r="I1342" s="149" t="s">
        <v>58</v>
      </c>
      <c r="J1342" s="149" t="s">
        <v>1332</v>
      </c>
      <c r="K1342" s="171" t="s">
        <v>207</v>
      </c>
      <c r="L1342" s="171" t="s">
        <v>207</v>
      </c>
      <c r="M1342" s="127" t="s">
        <v>75</v>
      </c>
      <c r="N1342" s="127" t="s">
        <v>77</v>
      </c>
      <c r="O1342" s="127" t="s">
        <v>77</v>
      </c>
      <c r="P1342" s="10" t="s">
        <v>175</v>
      </c>
      <c r="Q1342" s="12">
        <v>1102</v>
      </c>
      <c r="R1342" s="127" t="s">
        <v>77</v>
      </c>
      <c r="S1342" s="127" t="s">
        <v>77</v>
      </c>
      <c r="T1342" s="127" t="s">
        <v>77</v>
      </c>
      <c r="U1342" s="10" t="s">
        <v>175</v>
      </c>
      <c r="V1342" s="172" t="s">
        <v>1333</v>
      </c>
      <c r="W1342" s="175">
        <v>42689</v>
      </c>
      <c r="X1342" s="178">
        <v>950</v>
      </c>
      <c r="Y1342" s="178">
        <v>1102</v>
      </c>
      <c r="Z1342" s="181" t="s">
        <v>67</v>
      </c>
      <c r="AA1342" s="181" t="s">
        <v>68</v>
      </c>
      <c r="AB1342" s="181" t="s">
        <v>69</v>
      </c>
      <c r="AC1342" s="181" t="s">
        <v>70</v>
      </c>
      <c r="AD1342" s="181" t="s">
        <v>1332</v>
      </c>
      <c r="AE1342" s="181" t="s">
        <v>71</v>
      </c>
      <c r="AF1342" s="184">
        <v>42689</v>
      </c>
      <c r="AG1342" s="184">
        <v>42689</v>
      </c>
      <c r="AH1342" s="149" t="s">
        <v>57</v>
      </c>
      <c r="AI1342" s="149" t="s">
        <v>72</v>
      </c>
      <c r="AJ1342" s="149" t="s">
        <v>73</v>
      </c>
      <c r="AK1342" s="149" t="s">
        <v>72</v>
      </c>
      <c r="AL1342" s="149" t="s">
        <v>72</v>
      </c>
      <c r="AM1342" s="149" t="s">
        <v>72</v>
      </c>
      <c r="AN1342" s="149" t="s">
        <v>72</v>
      </c>
      <c r="AO1342" s="149" t="s">
        <v>74</v>
      </c>
      <c r="AP1342" s="149" t="s">
        <v>74</v>
      </c>
      <c r="AQ1342" s="149" t="s">
        <v>74</v>
      </c>
      <c r="AR1342" s="149" t="s">
        <v>74</v>
      </c>
      <c r="AS1342" s="149" t="s">
        <v>74</v>
      </c>
      <c r="AT1342" s="149" t="s">
        <v>74</v>
      </c>
      <c r="AU1342" s="149" t="s">
        <v>74</v>
      </c>
      <c r="AV1342" s="149" t="s">
        <v>74</v>
      </c>
      <c r="AW1342" s="149" t="s">
        <v>74</v>
      </c>
    </row>
    <row r="1343" spans="1:49" ht="36" customHeight="1" x14ac:dyDescent="0.25">
      <c r="A1343" s="150"/>
      <c r="B1343" s="150"/>
      <c r="C1343" s="150"/>
      <c r="D1343" s="150"/>
      <c r="E1343" s="150"/>
      <c r="F1343" s="150"/>
      <c r="G1343" s="150"/>
      <c r="H1343" s="150"/>
      <c r="I1343" s="150"/>
      <c r="J1343" s="150"/>
      <c r="K1343" s="171"/>
      <c r="L1343" s="171"/>
      <c r="M1343" s="127" t="s">
        <v>75</v>
      </c>
      <c r="N1343" s="127" t="s">
        <v>77</v>
      </c>
      <c r="O1343" s="127" t="s">
        <v>77</v>
      </c>
      <c r="P1343" s="10" t="s">
        <v>64</v>
      </c>
      <c r="Q1343" s="132" t="s">
        <v>77</v>
      </c>
      <c r="R1343" s="127" t="s">
        <v>77</v>
      </c>
      <c r="S1343" s="127" t="s">
        <v>77</v>
      </c>
      <c r="T1343" s="127" t="s">
        <v>77</v>
      </c>
      <c r="U1343" s="10" t="s">
        <v>64</v>
      </c>
      <c r="V1343" s="173"/>
      <c r="W1343" s="176"/>
      <c r="X1343" s="179"/>
      <c r="Y1343" s="179"/>
      <c r="Z1343" s="182"/>
      <c r="AA1343" s="182"/>
      <c r="AB1343" s="182"/>
      <c r="AC1343" s="182"/>
      <c r="AD1343" s="182"/>
      <c r="AE1343" s="182"/>
      <c r="AF1343" s="185"/>
      <c r="AG1343" s="185"/>
      <c r="AH1343" s="150"/>
      <c r="AI1343" s="150"/>
      <c r="AJ1343" s="150"/>
      <c r="AK1343" s="150"/>
      <c r="AL1343" s="150"/>
      <c r="AM1343" s="150"/>
      <c r="AN1343" s="150"/>
      <c r="AO1343" s="150"/>
      <c r="AP1343" s="150"/>
      <c r="AQ1343" s="150"/>
      <c r="AR1343" s="150"/>
      <c r="AS1343" s="150"/>
      <c r="AT1343" s="150"/>
      <c r="AU1343" s="150"/>
      <c r="AV1343" s="150"/>
      <c r="AW1343" s="150"/>
    </row>
    <row r="1344" spans="1:49" ht="36" customHeight="1" x14ac:dyDescent="0.25">
      <c r="A1344" s="150"/>
      <c r="B1344" s="150"/>
      <c r="C1344" s="150"/>
      <c r="D1344" s="150"/>
      <c r="E1344" s="150"/>
      <c r="F1344" s="150"/>
      <c r="G1344" s="150"/>
      <c r="H1344" s="150"/>
      <c r="I1344" s="150"/>
      <c r="J1344" s="150"/>
      <c r="K1344" s="171"/>
      <c r="L1344" s="171"/>
      <c r="M1344" s="127" t="s">
        <v>75</v>
      </c>
      <c r="N1344" s="127" t="s">
        <v>77</v>
      </c>
      <c r="O1344" s="127" t="s">
        <v>77</v>
      </c>
      <c r="P1344" s="10" t="s">
        <v>64</v>
      </c>
      <c r="Q1344" s="132" t="s">
        <v>77</v>
      </c>
      <c r="R1344" s="127" t="s">
        <v>77</v>
      </c>
      <c r="S1344" s="127" t="s">
        <v>77</v>
      </c>
      <c r="T1344" s="127" t="s">
        <v>77</v>
      </c>
      <c r="U1344" s="10" t="s">
        <v>64</v>
      </c>
      <c r="V1344" s="173"/>
      <c r="W1344" s="176"/>
      <c r="X1344" s="179"/>
      <c r="Y1344" s="179"/>
      <c r="Z1344" s="182"/>
      <c r="AA1344" s="182"/>
      <c r="AB1344" s="182"/>
      <c r="AC1344" s="182"/>
      <c r="AD1344" s="182"/>
      <c r="AE1344" s="182"/>
      <c r="AF1344" s="185"/>
      <c r="AG1344" s="185"/>
      <c r="AH1344" s="150"/>
      <c r="AI1344" s="150"/>
      <c r="AJ1344" s="150"/>
      <c r="AK1344" s="150"/>
      <c r="AL1344" s="150"/>
      <c r="AM1344" s="150"/>
      <c r="AN1344" s="150"/>
      <c r="AO1344" s="150"/>
      <c r="AP1344" s="150"/>
      <c r="AQ1344" s="150"/>
      <c r="AR1344" s="150"/>
      <c r="AS1344" s="150"/>
      <c r="AT1344" s="150"/>
      <c r="AU1344" s="150"/>
      <c r="AV1344" s="150"/>
      <c r="AW1344" s="150"/>
    </row>
    <row r="1345" spans="1:49" ht="36" customHeight="1" x14ac:dyDescent="0.25">
      <c r="A1345" s="151"/>
      <c r="B1345" s="151"/>
      <c r="C1345" s="151"/>
      <c r="D1345" s="151"/>
      <c r="E1345" s="151"/>
      <c r="F1345" s="151"/>
      <c r="G1345" s="151"/>
      <c r="H1345" s="151"/>
      <c r="I1345" s="151"/>
      <c r="J1345" s="151"/>
      <c r="K1345" s="171"/>
      <c r="L1345" s="171"/>
      <c r="M1345" s="127" t="s">
        <v>75</v>
      </c>
      <c r="N1345" s="127" t="s">
        <v>77</v>
      </c>
      <c r="O1345" s="127" t="s">
        <v>77</v>
      </c>
      <c r="P1345" s="10" t="s">
        <v>64</v>
      </c>
      <c r="Q1345" s="127" t="s">
        <v>77</v>
      </c>
      <c r="R1345" s="127" t="s">
        <v>77</v>
      </c>
      <c r="S1345" s="127" t="s">
        <v>77</v>
      </c>
      <c r="T1345" s="127" t="s">
        <v>77</v>
      </c>
      <c r="U1345" s="10" t="s">
        <v>64</v>
      </c>
      <c r="V1345" s="174"/>
      <c r="W1345" s="177"/>
      <c r="X1345" s="180"/>
      <c r="Y1345" s="180"/>
      <c r="Z1345" s="183"/>
      <c r="AA1345" s="183"/>
      <c r="AB1345" s="183"/>
      <c r="AC1345" s="183"/>
      <c r="AD1345" s="183"/>
      <c r="AE1345" s="183"/>
      <c r="AF1345" s="186"/>
      <c r="AG1345" s="186"/>
      <c r="AH1345" s="151"/>
      <c r="AI1345" s="151"/>
      <c r="AJ1345" s="151"/>
      <c r="AK1345" s="151"/>
      <c r="AL1345" s="151"/>
      <c r="AM1345" s="151"/>
      <c r="AN1345" s="151"/>
      <c r="AO1345" s="151"/>
      <c r="AP1345" s="151"/>
      <c r="AQ1345" s="151"/>
      <c r="AR1345" s="151"/>
      <c r="AS1345" s="151"/>
      <c r="AT1345" s="151"/>
      <c r="AU1345" s="151"/>
      <c r="AV1345" s="151"/>
      <c r="AW1345" s="151"/>
    </row>
    <row r="1346" spans="1:49" ht="36" customHeight="1" x14ac:dyDescent="0.25">
      <c r="A1346" s="149" t="s">
        <v>53</v>
      </c>
      <c r="B1346" s="149" t="s">
        <v>676</v>
      </c>
      <c r="C1346" s="149">
        <v>2016</v>
      </c>
      <c r="D1346" s="149" t="s">
        <v>1278</v>
      </c>
      <c r="E1346" s="149">
        <v>593</v>
      </c>
      <c r="F1346" s="149" t="s">
        <v>56</v>
      </c>
      <c r="G1346" s="149" t="s">
        <v>57</v>
      </c>
      <c r="H1346" s="149" t="s">
        <v>58</v>
      </c>
      <c r="I1346" s="149" t="s">
        <v>58</v>
      </c>
      <c r="J1346" s="149" t="s">
        <v>125</v>
      </c>
      <c r="K1346" s="171" t="s">
        <v>312</v>
      </c>
      <c r="L1346" s="171" t="s">
        <v>312</v>
      </c>
      <c r="M1346" s="127" t="s">
        <v>75</v>
      </c>
      <c r="N1346" s="127" t="s">
        <v>77</v>
      </c>
      <c r="O1346" s="127" t="s">
        <v>77</v>
      </c>
      <c r="P1346" s="10" t="s">
        <v>1290</v>
      </c>
      <c r="Q1346" s="12">
        <v>360181.51</v>
      </c>
      <c r="R1346" s="127" t="s">
        <v>77</v>
      </c>
      <c r="S1346" s="127" t="s">
        <v>77</v>
      </c>
      <c r="T1346" s="127" t="s">
        <v>77</v>
      </c>
      <c r="U1346" s="10" t="s">
        <v>1290</v>
      </c>
      <c r="V1346" s="172" t="s">
        <v>1334</v>
      </c>
      <c r="W1346" s="175">
        <v>42689</v>
      </c>
      <c r="X1346" s="178">
        <v>310501.3</v>
      </c>
      <c r="Y1346" s="178">
        <v>360181.51</v>
      </c>
      <c r="Z1346" s="181" t="s">
        <v>67</v>
      </c>
      <c r="AA1346" s="181" t="s">
        <v>68</v>
      </c>
      <c r="AB1346" s="181" t="s">
        <v>69</v>
      </c>
      <c r="AC1346" s="181" t="s">
        <v>70</v>
      </c>
      <c r="AD1346" s="181" t="s">
        <v>125</v>
      </c>
      <c r="AE1346" s="181" t="s">
        <v>71</v>
      </c>
      <c r="AF1346" s="184">
        <v>42689</v>
      </c>
      <c r="AG1346" s="184">
        <v>42699</v>
      </c>
      <c r="AH1346" s="149" t="s">
        <v>57</v>
      </c>
      <c r="AI1346" s="149" t="s">
        <v>72</v>
      </c>
      <c r="AJ1346" s="149" t="s">
        <v>73</v>
      </c>
      <c r="AK1346" s="149" t="s">
        <v>72</v>
      </c>
      <c r="AL1346" s="149" t="s">
        <v>72</v>
      </c>
      <c r="AM1346" s="149" t="s">
        <v>72</v>
      </c>
      <c r="AN1346" s="149" t="s">
        <v>72</v>
      </c>
      <c r="AO1346" s="149" t="s">
        <v>74</v>
      </c>
      <c r="AP1346" s="149" t="s">
        <v>74</v>
      </c>
      <c r="AQ1346" s="149" t="s">
        <v>74</v>
      </c>
      <c r="AR1346" s="149" t="s">
        <v>74</v>
      </c>
      <c r="AS1346" s="149" t="s">
        <v>74</v>
      </c>
      <c r="AT1346" s="149" t="s">
        <v>74</v>
      </c>
      <c r="AU1346" s="149" t="s">
        <v>74</v>
      </c>
      <c r="AV1346" s="149" t="s">
        <v>74</v>
      </c>
      <c r="AW1346" s="149" t="s">
        <v>74</v>
      </c>
    </row>
    <row r="1347" spans="1:49" ht="36" customHeight="1" x14ac:dyDescent="0.25">
      <c r="A1347" s="150"/>
      <c r="B1347" s="150"/>
      <c r="C1347" s="150"/>
      <c r="D1347" s="150"/>
      <c r="E1347" s="150"/>
      <c r="F1347" s="150"/>
      <c r="G1347" s="150"/>
      <c r="H1347" s="150"/>
      <c r="I1347" s="150"/>
      <c r="J1347" s="150"/>
      <c r="K1347" s="171"/>
      <c r="L1347" s="171"/>
      <c r="M1347" s="127" t="s">
        <v>75</v>
      </c>
      <c r="N1347" s="127" t="s">
        <v>77</v>
      </c>
      <c r="O1347" s="127" t="s">
        <v>77</v>
      </c>
      <c r="P1347" s="10" t="s">
        <v>112</v>
      </c>
      <c r="Q1347" s="12">
        <v>379138.99</v>
      </c>
      <c r="R1347" s="127" t="s">
        <v>77</v>
      </c>
      <c r="S1347" s="127" t="s">
        <v>77</v>
      </c>
      <c r="T1347" s="127" t="s">
        <v>77</v>
      </c>
      <c r="U1347" s="10" t="s">
        <v>64</v>
      </c>
      <c r="V1347" s="173"/>
      <c r="W1347" s="176"/>
      <c r="X1347" s="179"/>
      <c r="Y1347" s="179"/>
      <c r="Z1347" s="182"/>
      <c r="AA1347" s="182"/>
      <c r="AB1347" s="182"/>
      <c r="AC1347" s="182"/>
      <c r="AD1347" s="182"/>
      <c r="AE1347" s="182"/>
      <c r="AF1347" s="185"/>
      <c r="AG1347" s="185"/>
      <c r="AH1347" s="150"/>
      <c r="AI1347" s="150"/>
      <c r="AJ1347" s="150"/>
      <c r="AK1347" s="150"/>
      <c r="AL1347" s="150"/>
      <c r="AM1347" s="150"/>
      <c r="AN1347" s="150"/>
      <c r="AO1347" s="150"/>
      <c r="AP1347" s="150"/>
      <c r="AQ1347" s="150"/>
      <c r="AR1347" s="150"/>
      <c r="AS1347" s="150"/>
      <c r="AT1347" s="150"/>
      <c r="AU1347" s="150"/>
      <c r="AV1347" s="150"/>
      <c r="AW1347" s="150"/>
    </row>
    <row r="1348" spans="1:49" ht="36" customHeight="1" x14ac:dyDescent="0.25">
      <c r="A1348" s="150"/>
      <c r="B1348" s="150"/>
      <c r="C1348" s="150"/>
      <c r="D1348" s="150"/>
      <c r="E1348" s="150"/>
      <c r="F1348" s="150"/>
      <c r="G1348" s="150"/>
      <c r="H1348" s="150"/>
      <c r="I1348" s="150"/>
      <c r="J1348" s="150"/>
      <c r="K1348" s="171"/>
      <c r="L1348" s="171"/>
      <c r="M1348" s="127" t="s">
        <v>75</v>
      </c>
      <c r="N1348" s="127" t="s">
        <v>77</v>
      </c>
      <c r="O1348" s="127" t="s">
        <v>77</v>
      </c>
      <c r="P1348" s="10" t="s">
        <v>115</v>
      </c>
      <c r="Q1348" s="12">
        <v>363318.73</v>
      </c>
      <c r="R1348" s="127" t="s">
        <v>77</v>
      </c>
      <c r="S1348" s="127" t="s">
        <v>77</v>
      </c>
      <c r="T1348" s="127" t="s">
        <v>77</v>
      </c>
      <c r="U1348" s="10" t="s">
        <v>64</v>
      </c>
      <c r="V1348" s="173"/>
      <c r="W1348" s="176"/>
      <c r="X1348" s="179"/>
      <c r="Y1348" s="179"/>
      <c r="Z1348" s="182"/>
      <c r="AA1348" s="182"/>
      <c r="AB1348" s="182"/>
      <c r="AC1348" s="182"/>
      <c r="AD1348" s="182"/>
      <c r="AE1348" s="182"/>
      <c r="AF1348" s="185"/>
      <c r="AG1348" s="185"/>
      <c r="AH1348" s="150"/>
      <c r="AI1348" s="150"/>
      <c r="AJ1348" s="150"/>
      <c r="AK1348" s="150"/>
      <c r="AL1348" s="150"/>
      <c r="AM1348" s="150"/>
      <c r="AN1348" s="150"/>
      <c r="AO1348" s="150"/>
      <c r="AP1348" s="150"/>
      <c r="AQ1348" s="150"/>
      <c r="AR1348" s="150"/>
      <c r="AS1348" s="150"/>
      <c r="AT1348" s="150"/>
      <c r="AU1348" s="150"/>
      <c r="AV1348" s="150"/>
      <c r="AW1348" s="150"/>
    </row>
    <row r="1349" spans="1:49" ht="36" customHeight="1" x14ac:dyDescent="0.25">
      <c r="A1349" s="151"/>
      <c r="B1349" s="151"/>
      <c r="C1349" s="151"/>
      <c r="D1349" s="151"/>
      <c r="E1349" s="151"/>
      <c r="F1349" s="151"/>
      <c r="G1349" s="151"/>
      <c r="H1349" s="151"/>
      <c r="I1349" s="151"/>
      <c r="J1349" s="151"/>
      <c r="K1349" s="171"/>
      <c r="L1349" s="171"/>
      <c r="M1349" s="127" t="s">
        <v>75</v>
      </c>
      <c r="N1349" s="127" t="s">
        <v>77</v>
      </c>
      <c r="O1349" s="127" t="s">
        <v>77</v>
      </c>
      <c r="P1349" s="10" t="s">
        <v>64</v>
      </c>
      <c r="Q1349" s="127" t="s">
        <v>77</v>
      </c>
      <c r="R1349" s="127" t="s">
        <v>77</v>
      </c>
      <c r="S1349" s="127" t="s">
        <v>77</v>
      </c>
      <c r="T1349" s="127" t="s">
        <v>77</v>
      </c>
      <c r="U1349" s="10" t="s">
        <v>64</v>
      </c>
      <c r="V1349" s="174"/>
      <c r="W1349" s="177"/>
      <c r="X1349" s="180"/>
      <c r="Y1349" s="180"/>
      <c r="Z1349" s="183"/>
      <c r="AA1349" s="183"/>
      <c r="AB1349" s="183"/>
      <c r="AC1349" s="183"/>
      <c r="AD1349" s="183"/>
      <c r="AE1349" s="183"/>
      <c r="AF1349" s="186"/>
      <c r="AG1349" s="186"/>
      <c r="AH1349" s="151"/>
      <c r="AI1349" s="151"/>
      <c r="AJ1349" s="151"/>
      <c r="AK1349" s="151"/>
      <c r="AL1349" s="151"/>
      <c r="AM1349" s="151"/>
      <c r="AN1349" s="151"/>
      <c r="AO1349" s="151"/>
      <c r="AP1349" s="151"/>
      <c r="AQ1349" s="151"/>
      <c r="AR1349" s="151"/>
      <c r="AS1349" s="151"/>
      <c r="AT1349" s="151"/>
      <c r="AU1349" s="151"/>
      <c r="AV1349" s="151"/>
      <c r="AW1349" s="151"/>
    </row>
    <row r="1350" spans="1:49" ht="36" customHeight="1" x14ac:dyDescent="0.25">
      <c r="A1350" s="149" t="s">
        <v>53</v>
      </c>
      <c r="B1350" s="149" t="s">
        <v>676</v>
      </c>
      <c r="C1350" s="149">
        <v>2016</v>
      </c>
      <c r="D1350" s="149" t="s">
        <v>1278</v>
      </c>
      <c r="E1350" s="149">
        <v>596</v>
      </c>
      <c r="F1350" s="149" t="s">
        <v>56</v>
      </c>
      <c r="G1350" s="149" t="s">
        <v>57</v>
      </c>
      <c r="H1350" s="149" t="s">
        <v>58</v>
      </c>
      <c r="I1350" s="149" t="s">
        <v>58</v>
      </c>
      <c r="J1350" s="149" t="s">
        <v>1335</v>
      </c>
      <c r="K1350" s="171" t="s">
        <v>60</v>
      </c>
      <c r="L1350" s="171" t="s">
        <v>60</v>
      </c>
      <c r="M1350" s="127" t="s">
        <v>75</v>
      </c>
      <c r="N1350" s="127" t="s">
        <v>77</v>
      </c>
      <c r="O1350" s="127" t="s">
        <v>77</v>
      </c>
      <c r="P1350" s="10" t="s">
        <v>1336</v>
      </c>
      <c r="Q1350" s="12">
        <v>348528.96</v>
      </c>
      <c r="R1350" s="127" t="s">
        <v>77</v>
      </c>
      <c r="S1350" s="127" t="s">
        <v>77</v>
      </c>
      <c r="T1350" s="127" t="s">
        <v>77</v>
      </c>
      <c r="U1350" s="10" t="s">
        <v>1336</v>
      </c>
      <c r="V1350" s="172" t="s">
        <v>1337</v>
      </c>
      <c r="W1350" s="175">
        <v>42690</v>
      </c>
      <c r="X1350" s="178">
        <v>300456</v>
      </c>
      <c r="Y1350" s="178">
        <v>348528.96</v>
      </c>
      <c r="Z1350" s="181" t="s">
        <v>67</v>
      </c>
      <c r="AA1350" s="181" t="s">
        <v>68</v>
      </c>
      <c r="AB1350" s="181" t="s">
        <v>69</v>
      </c>
      <c r="AC1350" s="181" t="s">
        <v>70</v>
      </c>
      <c r="AD1350" s="181" t="s">
        <v>1335</v>
      </c>
      <c r="AE1350" s="181" t="s">
        <v>71</v>
      </c>
      <c r="AF1350" s="184">
        <v>42690</v>
      </c>
      <c r="AG1350" s="184">
        <v>42690</v>
      </c>
      <c r="AH1350" s="149" t="s">
        <v>57</v>
      </c>
      <c r="AI1350" s="149" t="s">
        <v>72</v>
      </c>
      <c r="AJ1350" s="149" t="s">
        <v>73</v>
      </c>
      <c r="AK1350" s="149" t="s">
        <v>72</v>
      </c>
      <c r="AL1350" s="149" t="s">
        <v>72</v>
      </c>
      <c r="AM1350" s="149" t="s">
        <v>72</v>
      </c>
      <c r="AN1350" s="149" t="s">
        <v>72</v>
      </c>
      <c r="AO1350" s="149" t="s">
        <v>74</v>
      </c>
      <c r="AP1350" s="149" t="s">
        <v>74</v>
      </c>
      <c r="AQ1350" s="149" t="s">
        <v>74</v>
      </c>
      <c r="AR1350" s="149" t="s">
        <v>74</v>
      </c>
      <c r="AS1350" s="149" t="s">
        <v>74</v>
      </c>
      <c r="AT1350" s="149" t="s">
        <v>74</v>
      </c>
      <c r="AU1350" s="149" t="s">
        <v>74</v>
      </c>
      <c r="AV1350" s="149" t="s">
        <v>74</v>
      </c>
      <c r="AW1350" s="149" t="s">
        <v>74</v>
      </c>
    </row>
    <row r="1351" spans="1:49" ht="36" customHeight="1" x14ac:dyDescent="0.25">
      <c r="A1351" s="150"/>
      <c r="B1351" s="150"/>
      <c r="C1351" s="150"/>
      <c r="D1351" s="150"/>
      <c r="E1351" s="150"/>
      <c r="F1351" s="150"/>
      <c r="G1351" s="150"/>
      <c r="H1351" s="150"/>
      <c r="I1351" s="150"/>
      <c r="J1351" s="150"/>
      <c r="K1351" s="171"/>
      <c r="L1351" s="171"/>
      <c r="M1351" s="127" t="s">
        <v>75</v>
      </c>
      <c r="N1351" s="127" t="s">
        <v>77</v>
      </c>
      <c r="O1351" s="127" t="s">
        <v>77</v>
      </c>
      <c r="P1351" s="10" t="s">
        <v>64</v>
      </c>
      <c r="Q1351" s="127" t="s">
        <v>77</v>
      </c>
      <c r="R1351" s="127" t="s">
        <v>77</v>
      </c>
      <c r="S1351" s="127" t="s">
        <v>77</v>
      </c>
      <c r="T1351" s="127" t="s">
        <v>77</v>
      </c>
      <c r="U1351" s="10" t="s">
        <v>64</v>
      </c>
      <c r="V1351" s="173"/>
      <c r="W1351" s="176"/>
      <c r="X1351" s="179"/>
      <c r="Y1351" s="179"/>
      <c r="Z1351" s="182"/>
      <c r="AA1351" s="182"/>
      <c r="AB1351" s="182"/>
      <c r="AC1351" s="182"/>
      <c r="AD1351" s="182"/>
      <c r="AE1351" s="182"/>
      <c r="AF1351" s="185"/>
      <c r="AG1351" s="185"/>
      <c r="AH1351" s="150"/>
      <c r="AI1351" s="150"/>
      <c r="AJ1351" s="150"/>
      <c r="AK1351" s="150"/>
      <c r="AL1351" s="150"/>
      <c r="AM1351" s="150"/>
      <c r="AN1351" s="150"/>
      <c r="AO1351" s="150"/>
      <c r="AP1351" s="150"/>
      <c r="AQ1351" s="150"/>
      <c r="AR1351" s="150"/>
      <c r="AS1351" s="150"/>
      <c r="AT1351" s="150"/>
      <c r="AU1351" s="150"/>
      <c r="AV1351" s="150"/>
      <c r="AW1351" s="150"/>
    </row>
    <row r="1352" spans="1:49" ht="36" customHeight="1" x14ac:dyDescent="0.25">
      <c r="A1352" s="150"/>
      <c r="B1352" s="150"/>
      <c r="C1352" s="150"/>
      <c r="D1352" s="150"/>
      <c r="E1352" s="150"/>
      <c r="F1352" s="150"/>
      <c r="G1352" s="150"/>
      <c r="H1352" s="150"/>
      <c r="I1352" s="150"/>
      <c r="J1352" s="150"/>
      <c r="K1352" s="171"/>
      <c r="L1352" s="171"/>
      <c r="M1352" s="127" t="s">
        <v>75</v>
      </c>
      <c r="N1352" s="127" t="s">
        <v>77</v>
      </c>
      <c r="O1352" s="127" t="s">
        <v>77</v>
      </c>
      <c r="P1352" s="10" t="s">
        <v>64</v>
      </c>
      <c r="Q1352" s="127" t="s">
        <v>77</v>
      </c>
      <c r="R1352" s="127" t="s">
        <v>77</v>
      </c>
      <c r="S1352" s="127" t="s">
        <v>77</v>
      </c>
      <c r="T1352" s="127" t="s">
        <v>77</v>
      </c>
      <c r="U1352" s="10" t="s">
        <v>64</v>
      </c>
      <c r="V1352" s="173"/>
      <c r="W1352" s="176"/>
      <c r="X1352" s="179"/>
      <c r="Y1352" s="179"/>
      <c r="Z1352" s="182"/>
      <c r="AA1352" s="182"/>
      <c r="AB1352" s="182"/>
      <c r="AC1352" s="182"/>
      <c r="AD1352" s="182"/>
      <c r="AE1352" s="182"/>
      <c r="AF1352" s="185"/>
      <c r="AG1352" s="185"/>
      <c r="AH1352" s="150"/>
      <c r="AI1352" s="150"/>
      <c r="AJ1352" s="150"/>
      <c r="AK1352" s="150"/>
      <c r="AL1352" s="150"/>
      <c r="AM1352" s="150"/>
      <c r="AN1352" s="150"/>
      <c r="AO1352" s="150"/>
      <c r="AP1352" s="150"/>
      <c r="AQ1352" s="150"/>
      <c r="AR1352" s="150"/>
      <c r="AS1352" s="150"/>
      <c r="AT1352" s="150"/>
      <c r="AU1352" s="150"/>
      <c r="AV1352" s="150"/>
      <c r="AW1352" s="150"/>
    </row>
    <row r="1353" spans="1:49" ht="36" customHeight="1" x14ac:dyDescent="0.25">
      <c r="A1353" s="151"/>
      <c r="B1353" s="151"/>
      <c r="C1353" s="151"/>
      <c r="D1353" s="151"/>
      <c r="E1353" s="151"/>
      <c r="F1353" s="151"/>
      <c r="G1353" s="151"/>
      <c r="H1353" s="151"/>
      <c r="I1353" s="151"/>
      <c r="J1353" s="151"/>
      <c r="K1353" s="171"/>
      <c r="L1353" s="171"/>
      <c r="M1353" s="127" t="s">
        <v>75</v>
      </c>
      <c r="N1353" s="127" t="s">
        <v>77</v>
      </c>
      <c r="O1353" s="127" t="s">
        <v>77</v>
      </c>
      <c r="P1353" s="10" t="s">
        <v>64</v>
      </c>
      <c r="Q1353" s="127" t="s">
        <v>77</v>
      </c>
      <c r="R1353" s="127" t="s">
        <v>77</v>
      </c>
      <c r="S1353" s="127" t="s">
        <v>77</v>
      </c>
      <c r="T1353" s="127" t="s">
        <v>77</v>
      </c>
      <c r="U1353" s="10" t="s">
        <v>64</v>
      </c>
      <c r="V1353" s="174"/>
      <c r="W1353" s="177"/>
      <c r="X1353" s="180"/>
      <c r="Y1353" s="180"/>
      <c r="Z1353" s="183"/>
      <c r="AA1353" s="183"/>
      <c r="AB1353" s="183"/>
      <c r="AC1353" s="183"/>
      <c r="AD1353" s="183"/>
      <c r="AE1353" s="183"/>
      <c r="AF1353" s="186"/>
      <c r="AG1353" s="186"/>
      <c r="AH1353" s="151"/>
      <c r="AI1353" s="151"/>
      <c r="AJ1353" s="151"/>
      <c r="AK1353" s="151"/>
      <c r="AL1353" s="151"/>
      <c r="AM1353" s="151"/>
      <c r="AN1353" s="151"/>
      <c r="AO1353" s="151"/>
      <c r="AP1353" s="151"/>
      <c r="AQ1353" s="151"/>
      <c r="AR1353" s="151"/>
      <c r="AS1353" s="151"/>
      <c r="AT1353" s="151"/>
      <c r="AU1353" s="151"/>
      <c r="AV1353" s="151"/>
      <c r="AW1353" s="151"/>
    </row>
    <row r="1354" spans="1:49" ht="36" customHeight="1" x14ac:dyDescent="0.25">
      <c r="A1354" s="149" t="s">
        <v>53</v>
      </c>
      <c r="B1354" s="149" t="s">
        <v>676</v>
      </c>
      <c r="C1354" s="149">
        <v>2016</v>
      </c>
      <c r="D1354" s="149" t="s">
        <v>1278</v>
      </c>
      <c r="E1354" s="149">
        <v>560</v>
      </c>
      <c r="F1354" s="149" t="s">
        <v>56</v>
      </c>
      <c r="G1354" s="149" t="s">
        <v>57</v>
      </c>
      <c r="H1354" s="149" t="s">
        <v>58</v>
      </c>
      <c r="I1354" s="149" t="s">
        <v>58</v>
      </c>
      <c r="J1354" s="149" t="s">
        <v>129</v>
      </c>
      <c r="K1354" s="171" t="s">
        <v>114</v>
      </c>
      <c r="L1354" s="171" t="s">
        <v>114</v>
      </c>
      <c r="M1354" s="127" t="s">
        <v>75</v>
      </c>
      <c r="N1354" s="127" t="s">
        <v>77</v>
      </c>
      <c r="O1354" s="127" t="s">
        <v>77</v>
      </c>
      <c r="P1354" s="10" t="s">
        <v>79</v>
      </c>
      <c r="Q1354" s="12">
        <v>282352</v>
      </c>
      <c r="R1354" s="127" t="s">
        <v>77</v>
      </c>
      <c r="S1354" s="127" t="s">
        <v>77</v>
      </c>
      <c r="T1354" s="127" t="s">
        <v>77</v>
      </c>
      <c r="U1354" s="10" t="s">
        <v>79</v>
      </c>
      <c r="V1354" s="56" t="s">
        <v>1338</v>
      </c>
      <c r="W1354" s="187">
        <v>42690</v>
      </c>
      <c r="X1354" s="128">
        <v>243406.9</v>
      </c>
      <c r="Y1354" s="128">
        <v>282352</v>
      </c>
      <c r="Z1354" s="181" t="s">
        <v>67</v>
      </c>
      <c r="AA1354" s="181" t="s">
        <v>68</v>
      </c>
      <c r="AB1354" s="181" t="s">
        <v>69</v>
      </c>
      <c r="AC1354" s="181" t="s">
        <v>70</v>
      </c>
      <c r="AD1354" s="181" t="s">
        <v>129</v>
      </c>
      <c r="AE1354" s="181" t="s">
        <v>71</v>
      </c>
      <c r="AF1354" s="190">
        <v>42690</v>
      </c>
      <c r="AG1354" s="129">
        <v>42690</v>
      </c>
      <c r="AH1354" s="149" t="s">
        <v>57</v>
      </c>
      <c r="AI1354" s="149" t="s">
        <v>72</v>
      </c>
      <c r="AJ1354" s="149" t="s">
        <v>73</v>
      </c>
      <c r="AK1354" s="149" t="s">
        <v>72</v>
      </c>
      <c r="AL1354" s="149" t="s">
        <v>72</v>
      </c>
      <c r="AM1354" s="149" t="s">
        <v>72</v>
      </c>
      <c r="AN1354" s="149" t="s">
        <v>72</v>
      </c>
      <c r="AO1354" s="149" t="s">
        <v>74</v>
      </c>
      <c r="AP1354" s="149" t="s">
        <v>74</v>
      </c>
      <c r="AQ1354" s="149" t="s">
        <v>74</v>
      </c>
      <c r="AR1354" s="149" t="s">
        <v>74</v>
      </c>
      <c r="AS1354" s="149" t="s">
        <v>74</v>
      </c>
      <c r="AT1354" s="149" t="s">
        <v>74</v>
      </c>
      <c r="AU1354" s="149" t="s">
        <v>74</v>
      </c>
      <c r="AV1354" s="149" t="s">
        <v>74</v>
      </c>
      <c r="AW1354" s="149" t="s">
        <v>74</v>
      </c>
    </row>
    <row r="1355" spans="1:49" ht="36" customHeight="1" x14ac:dyDescent="0.25">
      <c r="A1355" s="150"/>
      <c r="B1355" s="150"/>
      <c r="C1355" s="150"/>
      <c r="D1355" s="150"/>
      <c r="E1355" s="150"/>
      <c r="F1355" s="150"/>
      <c r="G1355" s="150"/>
      <c r="H1355" s="150"/>
      <c r="I1355" s="150"/>
      <c r="J1355" s="150"/>
      <c r="K1355" s="171"/>
      <c r="L1355" s="171"/>
      <c r="M1355" s="127" t="s">
        <v>75</v>
      </c>
      <c r="N1355" s="127" t="s">
        <v>77</v>
      </c>
      <c r="O1355" s="127" t="s">
        <v>77</v>
      </c>
      <c r="P1355" s="10" t="s">
        <v>175</v>
      </c>
      <c r="Q1355" s="12">
        <v>5428.8</v>
      </c>
      <c r="R1355" s="127" t="s">
        <v>77</v>
      </c>
      <c r="S1355" s="127" t="s">
        <v>77</v>
      </c>
      <c r="T1355" s="127" t="s">
        <v>77</v>
      </c>
      <c r="U1355" s="10" t="s">
        <v>175</v>
      </c>
      <c r="V1355" s="56" t="s">
        <v>1339</v>
      </c>
      <c r="W1355" s="188"/>
      <c r="X1355" s="128">
        <v>4680</v>
      </c>
      <c r="Y1355" s="128">
        <v>5428.8</v>
      </c>
      <c r="Z1355" s="182"/>
      <c r="AA1355" s="182"/>
      <c r="AB1355" s="182"/>
      <c r="AC1355" s="182"/>
      <c r="AD1355" s="182"/>
      <c r="AE1355" s="182"/>
      <c r="AF1355" s="191"/>
      <c r="AG1355" s="129">
        <v>42690</v>
      </c>
      <c r="AH1355" s="150"/>
      <c r="AI1355" s="150"/>
      <c r="AJ1355" s="150"/>
      <c r="AK1355" s="150"/>
      <c r="AL1355" s="150"/>
      <c r="AM1355" s="150"/>
      <c r="AN1355" s="150"/>
      <c r="AO1355" s="150"/>
      <c r="AP1355" s="150"/>
      <c r="AQ1355" s="150"/>
      <c r="AR1355" s="150"/>
      <c r="AS1355" s="150"/>
      <c r="AT1355" s="150"/>
      <c r="AU1355" s="150"/>
      <c r="AV1355" s="150"/>
      <c r="AW1355" s="150"/>
    </row>
    <row r="1356" spans="1:49" ht="36" customHeight="1" x14ac:dyDescent="0.25">
      <c r="A1356" s="150"/>
      <c r="B1356" s="150"/>
      <c r="C1356" s="150"/>
      <c r="D1356" s="150"/>
      <c r="E1356" s="150"/>
      <c r="F1356" s="150"/>
      <c r="G1356" s="150"/>
      <c r="H1356" s="150"/>
      <c r="I1356" s="150"/>
      <c r="J1356" s="150"/>
      <c r="K1356" s="171"/>
      <c r="L1356" s="171"/>
      <c r="M1356" s="127" t="s">
        <v>75</v>
      </c>
      <c r="N1356" s="127" t="s">
        <v>77</v>
      </c>
      <c r="O1356" s="127" t="s">
        <v>77</v>
      </c>
      <c r="P1356" s="10" t="s">
        <v>64</v>
      </c>
      <c r="Q1356" s="127" t="s">
        <v>77</v>
      </c>
      <c r="R1356" s="127" t="s">
        <v>77</v>
      </c>
      <c r="S1356" s="127" t="s">
        <v>77</v>
      </c>
      <c r="T1356" s="127" t="s">
        <v>77</v>
      </c>
      <c r="U1356" s="10" t="s">
        <v>64</v>
      </c>
      <c r="V1356" s="193"/>
      <c r="W1356" s="188"/>
      <c r="X1356" s="195"/>
      <c r="Y1356" s="195"/>
      <c r="Z1356" s="182"/>
      <c r="AA1356" s="182"/>
      <c r="AB1356" s="182"/>
      <c r="AC1356" s="182"/>
      <c r="AD1356" s="182"/>
      <c r="AE1356" s="182"/>
      <c r="AF1356" s="191"/>
      <c r="AG1356" s="197"/>
      <c r="AH1356" s="150"/>
      <c r="AI1356" s="150"/>
      <c r="AJ1356" s="150"/>
      <c r="AK1356" s="150"/>
      <c r="AL1356" s="150"/>
      <c r="AM1356" s="150"/>
      <c r="AN1356" s="150"/>
      <c r="AO1356" s="150"/>
      <c r="AP1356" s="150"/>
      <c r="AQ1356" s="150"/>
      <c r="AR1356" s="150"/>
      <c r="AS1356" s="150"/>
      <c r="AT1356" s="150"/>
      <c r="AU1356" s="150"/>
      <c r="AV1356" s="150"/>
      <c r="AW1356" s="150"/>
    </row>
    <row r="1357" spans="1:49" ht="36" customHeight="1" x14ac:dyDescent="0.25">
      <c r="A1357" s="151"/>
      <c r="B1357" s="151"/>
      <c r="C1357" s="151"/>
      <c r="D1357" s="151"/>
      <c r="E1357" s="151"/>
      <c r="F1357" s="151"/>
      <c r="G1357" s="151"/>
      <c r="H1357" s="151"/>
      <c r="I1357" s="151"/>
      <c r="J1357" s="151"/>
      <c r="K1357" s="171"/>
      <c r="L1357" s="171"/>
      <c r="M1357" s="127" t="s">
        <v>75</v>
      </c>
      <c r="N1357" s="127" t="s">
        <v>77</v>
      </c>
      <c r="O1357" s="127" t="s">
        <v>77</v>
      </c>
      <c r="P1357" s="10" t="s">
        <v>64</v>
      </c>
      <c r="Q1357" s="127" t="s">
        <v>77</v>
      </c>
      <c r="R1357" s="127" t="s">
        <v>77</v>
      </c>
      <c r="S1357" s="127" t="s">
        <v>77</v>
      </c>
      <c r="T1357" s="127" t="s">
        <v>77</v>
      </c>
      <c r="U1357" s="10" t="s">
        <v>64</v>
      </c>
      <c r="V1357" s="194"/>
      <c r="W1357" s="189"/>
      <c r="X1357" s="196"/>
      <c r="Y1357" s="196"/>
      <c r="Z1357" s="183"/>
      <c r="AA1357" s="183"/>
      <c r="AB1357" s="183"/>
      <c r="AC1357" s="183"/>
      <c r="AD1357" s="183"/>
      <c r="AE1357" s="183"/>
      <c r="AF1357" s="192"/>
      <c r="AG1357" s="198"/>
      <c r="AH1357" s="151"/>
      <c r="AI1357" s="151"/>
      <c r="AJ1357" s="151"/>
      <c r="AK1357" s="151"/>
      <c r="AL1357" s="151"/>
      <c r="AM1357" s="151"/>
      <c r="AN1357" s="151"/>
      <c r="AO1357" s="151"/>
      <c r="AP1357" s="151"/>
      <c r="AQ1357" s="151"/>
      <c r="AR1357" s="151"/>
      <c r="AS1357" s="151"/>
      <c r="AT1357" s="151"/>
      <c r="AU1357" s="151"/>
      <c r="AV1357" s="151"/>
      <c r="AW1357" s="151"/>
    </row>
    <row r="1358" spans="1:49" ht="36" customHeight="1" x14ac:dyDescent="0.25">
      <c r="A1358" s="149" t="s">
        <v>53</v>
      </c>
      <c r="B1358" s="149" t="s">
        <v>747</v>
      </c>
      <c r="C1358" s="149">
        <v>2016</v>
      </c>
      <c r="D1358" s="149" t="s">
        <v>1278</v>
      </c>
      <c r="E1358" s="149">
        <v>608</v>
      </c>
      <c r="F1358" s="149" t="s">
        <v>56</v>
      </c>
      <c r="G1358" s="149" t="s">
        <v>57</v>
      </c>
      <c r="H1358" s="149" t="s">
        <v>58</v>
      </c>
      <c r="I1358" s="149" t="s">
        <v>58</v>
      </c>
      <c r="J1358" s="149" t="s">
        <v>783</v>
      </c>
      <c r="K1358" s="171" t="s">
        <v>60</v>
      </c>
      <c r="L1358" s="171" t="s">
        <v>60</v>
      </c>
      <c r="M1358" s="127" t="s">
        <v>240</v>
      </c>
      <c r="N1358" s="127" t="s">
        <v>241</v>
      </c>
      <c r="O1358" s="127" t="s">
        <v>242</v>
      </c>
      <c r="P1358" s="10" t="s">
        <v>64</v>
      </c>
      <c r="Q1358" s="12">
        <v>49880</v>
      </c>
      <c r="R1358" s="127" t="s">
        <v>240</v>
      </c>
      <c r="S1358" s="127" t="s">
        <v>241</v>
      </c>
      <c r="T1358" s="127" t="s">
        <v>242</v>
      </c>
      <c r="U1358" s="10" t="s">
        <v>64</v>
      </c>
      <c r="V1358" s="146" t="s">
        <v>1340</v>
      </c>
      <c r="W1358" s="175">
        <v>42690</v>
      </c>
      <c r="X1358" s="178">
        <v>43000</v>
      </c>
      <c r="Y1358" s="178">
        <v>49880</v>
      </c>
      <c r="Z1358" s="181" t="s">
        <v>67</v>
      </c>
      <c r="AA1358" s="181" t="s">
        <v>68</v>
      </c>
      <c r="AB1358" s="181" t="s">
        <v>69</v>
      </c>
      <c r="AC1358" s="181" t="s">
        <v>70</v>
      </c>
      <c r="AD1358" s="181" t="s">
        <v>234</v>
      </c>
      <c r="AE1358" s="181" t="s">
        <v>71</v>
      </c>
      <c r="AF1358" s="184">
        <v>42690</v>
      </c>
      <c r="AG1358" s="184">
        <v>42690</v>
      </c>
      <c r="AH1358" s="149" t="s">
        <v>57</v>
      </c>
      <c r="AI1358" s="149" t="s">
        <v>72</v>
      </c>
      <c r="AJ1358" s="149" t="s">
        <v>73</v>
      </c>
      <c r="AK1358" s="149" t="s">
        <v>72</v>
      </c>
      <c r="AL1358" s="149" t="s">
        <v>72</v>
      </c>
      <c r="AM1358" s="149" t="s">
        <v>72</v>
      </c>
      <c r="AN1358" s="149" t="s">
        <v>72</v>
      </c>
      <c r="AO1358" s="149" t="s">
        <v>74</v>
      </c>
      <c r="AP1358" s="149" t="s">
        <v>74</v>
      </c>
      <c r="AQ1358" s="149" t="s">
        <v>74</v>
      </c>
      <c r="AR1358" s="149" t="s">
        <v>74</v>
      </c>
      <c r="AS1358" s="149" t="s">
        <v>74</v>
      </c>
      <c r="AT1358" s="149" t="s">
        <v>74</v>
      </c>
      <c r="AU1358" s="149" t="s">
        <v>74</v>
      </c>
      <c r="AV1358" s="149" t="s">
        <v>74</v>
      </c>
      <c r="AW1358" s="149" t="s">
        <v>74</v>
      </c>
    </row>
    <row r="1359" spans="1:49" ht="36" customHeight="1" x14ac:dyDescent="0.25">
      <c r="A1359" s="150"/>
      <c r="B1359" s="150"/>
      <c r="C1359" s="150"/>
      <c r="D1359" s="150"/>
      <c r="E1359" s="150"/>
      <c r="F1359" s="150"/>
      <c r="G1359" s="150"/>
      <c r="H1359" s="150"/>
      <c r="I1359" s="150"/>
      <c r="J1359" s="150"/>
      <c r="K1359" s="171"/>
      <c r="L1359" s="171"/>
      <c r="M1359" s="127" t="s">
        <v>75</v>
      </c>
      <c r="N1359" s="127" t="s">
        <v>77</v>
      </c>
      <c r="O1359" s="127" t="s">
        <v>77</v>
      </c>
      <c r="P1359" s="10" t="s">
        <v>64</v>
      </c>
      <c r="Q1359" s="127" t="s">
        <v>77</v>
      </c>
      <c r="R1359" s="127" t="s">
        <v>77</v>
      </c>
      <c r="S1359" s="127" t="s">
        <v>77</v>
      </c>
      <c r="T1359" s="127" t="s">
        <v>77</v>
      </c>
      <c r="U1359" s="10" t="s">
        <v>64</v>
      </c>
      <c r="V1359" s="147"/>
      <c r="W1359" s="176"/>
      <c r="X1359" s="179"/>
      <c r="Y1359" s="179"/>
      <c r="Z1359" s="182"/>
      <c r="AA1359" s="182"/>
      <c r="AB1359" s="182"/>
      <c r="AC1359" s="182"/>
      <c r="AD1359" s="182"/>
      <c r="AE1359" s="182"/>
      <c r="AF1359" s="185"/>
      <c r="AG1359" s="185"/>
      <c r="AH1359" s="150"/>
      <c r="AI1359" s="150"/>
      <c r="AJ1359" s="150"/>
      <c r="AK1359" s="150"/>
      <c r="AL1359" s="150"/>
      <c r="AM1359" s="150"/>
      <c r="AN1359" s="150"/>
      <c r="AO1359" s="150"/>
      <c r="AP1359" s="150"/>
      <c r="AQ1359" s="150"/>
      <c r="AR1359" s="150"/>
      <c r="AS1359" s="150"/>
      <c r="AT1359" s="150"/>
      <c r="AU1359" s="150"/>
      <c r="AV1359" s="150"/>
      <c r="AW1359" s="150"/>
    </row>
    <row r="1360" spans="1:49" ht="36" customHeight="1" x14ac:dyDescent="0.25">
      <c r="A1360" s="150"/>
      <c r="B1360" s="150"/>
      <c r="C1360" s="150"/>
      <c r="D1360" s="150"/>
      <c r="E1360" s="150"/>
      <c r="F1360" s="150"/>
      <c r="G1360" s="150"/>
      <c r="H1360" s="150"/>
      <c r="I1360" s="150"/>
      <c r="J1360" s="150"/>
      <c r="K1360" s="171"/>
      <c r="L1360" s="171"/>
      <c r="M1360" s="127" t="s">
        <v>75</v>
      </c>
      <c r="N1360" s="127" t="s">
        <v>77</v>
      </c>
      <c r="O1360" s="127" t="s">
        <v>77</v>
      </c>
      <c r="P1360" s="10" t="s">
        <v>64</v>
      </c>
      <c r="Q1360" s="127" t="s">
        <v>77</v>
      </c>
      <c r="R1360" s="127" t="s">
        <v>77</v>
      </c>
      <c r="S1360" s="127" t="s">
        <v>77</v>
      </c>
      <c r="T1360" s="127" t="s">
        <v>77</v>
      </c>
      <c r="U1360" s="10" t="s">
        <v>64</v>
      </c>
      <c r="V1360" s="147"/>
      <c r="W1360" s="176"/>
      <c r="X1360" s="179"/>
      <c r="Y1360" s="179"/>
      <c r="Z1360" s="182"/>
      <c r="AA1360" s="182"/>
      <c r="AB1360" s="182"/>
      <c r="AC1360" s="182"/>
      <c r="AD1360" s="182"/>
      <c r="AE1360" s="182"/>
      <c r="AF1360" s="185"/>
      <c r="AG1360" s="185"/>
      <c r="AH1360" s="150"/>
      <c r="AI1360" s="150"/>
      <c r="AJ1360" s="150"/>
      <c r="AK1360" s="150"/>
      <c r="AL1360" s="150"/>
      <c r="AM1360" s="150"/>
      <c r="AN1360" s="150"/>
      <c r="AO1360" s="150"/>
      <c r="AP1360" s="150"/>
      <c r="AQ1360" s="150"/>
      <c r="AR1360" s="150"/>
      <c r="AS1360" s="150"/>
      <c r="AT1360" s="150"/>
      <c r="AU1360" s="150"/>
      <c r="AV1360" s="150"/>
      <c r="AW1360" s="150"/>
    </row>
    <row r="1361" spans="1:49" ht="36" customHeight="1" x14ac:dyDescent="0.25">
      <c r="A1361" s="151"/>
      <c r="B1361" s="151"/>
      <c r="C1361" s="151"/>
      <c r="D1361" s="151"/>
      <c r="E1361" s="151"/>
      <c r="F1361" s="151"/>
      <c r="G1361" s="151"/>
      <c r="H1361" s="151"/>
      <c r="I1361" s="151"/>
      <c r="J1361" s="151"/>
      <c r="K1361" s="171"/>
      <c r="L1361" s="171"/>
      <c r="M1361" s="127" t="s">
        <v>75</v>
      </c>
      <c r="N1361" s="127" t="s">
        <v>77</v>
      </c>
      <c r="O1361" s="127" t="s">
        <v>77</v>
      </c>
      <c r="P1361" s="10" t="s">
        <v>64</v>
      </c>
      <c r="Q1361" s="127" t="s">
        <v>77</v>
      </c>
      <c r="R1361" s="127" t="s">
        <v>77</v>
      </c>
      <c r="S1361" s="127" t="s">
        <v>77</v>
      </c>
      <c r="T1361" s="127" t="s">
        <v>77</v>
      </c>
      <c r="U1361" s="10" t="s">
        <v>64</v>
      </c>
      <c r="V1361" s="148"/>
      <c r="W1361" s="177"/>
      <c r="X1361" s="180"/>
      <c r="Y1361" s="180"/>
      <c r="Z1361" s="183"/>
      <c r="AA1361" s="183"/>
      <c r="AB1361" s="183"/>
      <c r="AC1361" s="183"/>
      <c r="AD1361" s="183"/>
      <c r="AE1361" s="183"/>
      <c r="AF1361" s="186"/>
      <c r="AG1361" s="186"/>
      <c r="AH1361" s="151"/>
      <c r="AI1361" s="151"/>
      <c r="AJ1361" s="151"/>
      <c r="AK1361" s="151"/>
      <c r="AL1361" s="151"/>
      <c r="AM1361" s="151"/>
      <c r="AN1361" s="151"/>
      <c r="AO1361" s="151"/>
      <c r="AP1361" s="151"/>
      <c r="AQ1361" s="151"/>
      <c r="AR1361" s="151"/>
      <c r="AS1361" s="151"/>
      <c r="AT1361" s="151"/>
      <c r="AU1361" s="151"/>
      <c r="AV1361" s="151"/>
      <c r="AW1361" s="151"/>
    </row>
    <row r="1362" spans="1:49" ht="36" customHeight="1" x14ac:dyDescent="0.25">
      <c r="A1362" s="149" t="s">
        <v>53</v>
      </c>
      <c r="B1362" s="149" t="s">
        <v>676</v>
      </c>
      <c r="C1362" s="149">
        <v>2016</v>
      </c>
      <c r="D1362" s="149" t="s">
        <v>1278</v>
      </c>
      <c r="E1362" s="149">
        <v>599</v>
      </c>
      <c r="F1362" s="149" t="s">
        <v>56</v>
      </c>
      <c r="G1362" s="149" t="s">
        <v>57</v>
      </c>
      <c r="H1362" s="149" t="s">
        <v>58</v>
      </c>
      <c r="I1362" s="149" t="s">
        <v>58</v>
      </c>
      <c r="J1362" s="149" t="s">
        <v>111</v>
      </c>
      <c r="K1362" s="171" t="s">
        <v>93</v>
      </c>
      <c r="L1362" s="171" t="s">
        <v>93</v>
      </c>
      <c r="M1362" s="127" t="s">
        <v>75</v>
      </c>
      <c r="N1362" s="127" t="s">
        <v>77</v>
      </c>
      <c r="O1362" s="127" t="s">
        <v>77</v>
      </c>
      <c r="P1362" s="10" t="s">
        <v>112</v>
      </c>
      <c r="Q1362" s="12">
        <v>16554.36</v>
      </c>
      <c r="R1362" s="127" t="s">
        <v>77</v>
      </c>
      <c r="S1362" s="127" t="s">
        <v>77</v>
      </c>
      <c r="T1362" s="127" t="s">
        <v>77</v>
      </c>
      <c r="U1362" s="10" t="s">
        <v>112</v>
      </c>
      <c r="V1362" s="172" t="s">
        <v>1341</v>
      </c>
      <c r="W1362" s="175">
        <v>42690</v>
      </c>
      <c r="X1362" s="178">
        <v>14271</v>
      </c>
      <c r="Y1362" s="178">
        <v>16554.36</v>
      </c>
      <c r="Z1362" s="181" t="s">
        <v>67</v>
      </c>
      <c r="AA1362" s="181" t="s">
        <v>68</v>
      </c>
      <c r="AB1362" s="181" t="s">
        <v>69</v>
      </c>
      <c r="AC1362" s="181" t="s">
        <v>70</v>
      </c>
      <c r="AD1362" s="181" t="s">
        <v>111</v>
      </c>
      <c r="AE1362" s="181" t="s">
        <v>71</v>
      </c>
      <c r="AF1362" s="184">
        <v>42690</v>
      </c>
      <c r="AG1362" s="184">
        <v>42695</v>
      </c>
      <c r="AH1362" s="149" t="s">
        <v>57</v>
      </c>
      <c r="AI1362" s="149" t="s">
        <v>72</v>
      </c>
      <c r="AJ1362" s="149" t="s">
        <v>73</v>
      </c>
      <c r="AK1362" s="149" t="s">
        <v>72</v>
      </c>
      <c r="AL1362" s="149" t="s">
        <v>72</v>
      </c>
      <c r="AM1362" s="149" t="s">
        <v>72</v>
      </c>
      <c r="AN1362" s="149" t="s">
        <v>72</v>
      </c>
      <c r="AO1362" s="149" t="s">
        <v>74</v>
      </c>
      <c r="AP1362" s="149" t="s">
        <v>74</v>
      </c>
      <c r="AQ1362" s="149" t="s">
        <v>74</v>
      </c>
      <c r="AR1362" s="149" t="s">
        <v>74</v>
      </c>
      <c r="AS1362" s="149" t="s">
        <v>74</v>
      </c>
      <c r="AT1362" s="149" t="s">
        <v>74</v>
      </c>
      <c r="AU1362" s="149" t="s">
        <v>74</v>
      </c>
      <c r="AV1362" s="149" t="s">
        <v>74</v>
      </c>
      <c r="AW1362" s="149" t="s">
        <v>74</v>
      </c>
    </row>
    <row r="1363" spans="1:49" ht="36" customHeight="1" x14ac:dyDescent="0.25">
      <c r="A1363" s="150"/>
      <c r="B1363" s="150"/>
      <c r="C1363" s="150"/>
      <c r="D1363" s="150"/>
      <c r="E1363" s="150"/>
      <c r="F1363" s="150"/>
      <c r="G1363" s="150"/>
      <c r="H1363" s="150"/>
      <c r="I1363" s="150"/>
      <c r="J1363" s="150"/>
      <c r="K1363" s="171"/>
      <c r="L1363" s="171"/>
      <c r="M1363" s="127" t="s">
        <v>75</v>
      </c>
      <c r="N1363" s="127" t="s">
        <v>77</v>
      </c>
      <c r="O1363" s="127" t="s">
        <v>77</v>
      </c>
      <c r="P1363" s="10" t="s">
        <v>64</v>
      </c>
      <c r="Q1363" s="127" t="s">
        <v>77</v>
      </c>
      <c r="R1363" s="127" t="s">
        <v>77</v>
      </c>
      <c r="S1363" s="127" t="s">
        <v>77</v>
      </c>
      <c r="T1363" s="127" t="s">
        <v>77</v>
      </c>
      <c r="U1363" s="10" t="s">
        <v>64</v>
      </c>
      <c r="V1363" s="173"/>
      <c r="W1363" s="176"/>
      <c r="X1363" s="179"/>
      <c r="Y1363" s="179"/>
      <c r="Z1363" s="182"/>
      <c r="AA1363" s="182"/>
      <c r="AB1363" s="182"/>
      <c r="AC1363" s="182"/>
      <c r="AD1363" s="182"/>
      <c r="AE1363" s="182"/>
      <c r="AF1363" s="185"/>
      <c r="AG1363" s="185"/>
      <c r="AH1363" s="150"/>
      <c r="AI1363" s="150"/>
      <c r="AJ1363" s="150"/>
      <c r="AK1363" s="150"/>
      <c r="AL1363" s="150"/>
      <c r="AM1363" s="150"/>
      <c r="AN1363" s="150"/>
      <c r="AO1363" s="150"/>
      <c r="AP1363" s="150"/>
      <c r="AQ1363" s="150"/>
      <c r="AR1363" s="150"/>
      <c r="AS1363" s="150"/>
      <c r="AT1363" s="150"/>
      <c r="AU1363" s="150"/>
      <c r="AV1363" s="150"/>
      <c r="AW1363" s="150"/>
    </row>
    <row r="1364" spans="1:49" ht="36" customHeight="1" x14ac:dyDescent="0.25">
      <c r="A1364" s="150"/>
      <c r="B1364" s="150"/>
      <c r="C1364" s="150"/>
      <c r="D1364" s="150"/>
      <c r="E1364" s="150"/>
      <c r="F1364" s="150"/>
      <c r="G1364" s="150"/>
      <c r="H1364" s="150"/>
      <c r="I1364" s="150"/>
      <c r="J1364" s="150"/>
      <c r="K1364" s="171"/>
      <c r="L1364" s="171"/>
      <c r="M1364" s="127" t="s">
        <v>75</v>
      </c>
      <c r="N1364" s="127" t="s">
        <v>77</v>
      </c>
      <c r="O1364" s="127" t="s">
        <v>77</v>
      </c>
      <c r="P1364" s="10" t="s">
        <v>64</v>
      </c>
      <c r="Q1364" s="127" t="s">
        <v>77</v>
      </c>
      <c r="R1364" s="127" t="s">
        <v>77</v>
      </c>
      <c r="S1364" s="127" t="s">
        <v>77</v>
      </c>
      <c r="T1364" s="127" t="s">
        <v>77</v>
      </c>
      <c r="U1364" s="10" t="s">
        <v>64</v>
      </c>
      <c r="V1364" s="173"/>
      <c r="W1364" s="176"/>
      <c r="X1364" s="179"/>
      <c r="Y1364" s="179"/>
      <c r="Z1364" s="182"/>
      <c r="AA1364" s="182"/>
      <c r="AB1364" s="182"/>
      <c r="AC1364" s="182"/>
      <c r="AD1364" s="182"/>
      <c r="AE1364" s="182"/>
      <c r="AF1364" s="185"/>
      <c r="AG1364" s="185"/>
      <c r="AH1364" s="150"/>
      <c r="AI1364" s="150"/>
      <c r="AJ1364" s="150"/>
      <c r="AK1364" s="150"/>
      <c r="AL1364" s="150"/>
      <c r="AM1364" s="150"/>
      <c r="AN1364" s="150"/>
      <c r="AO1364" s="150"/>
      <c r="AP1364" s="150"/>
      <c r="AQ1364" s="150"/>
      <c r="AR1364" s="150"/>
      <c r="AS1364" s="150"/>
      <c r="AT1364" s="150"/>
      <c r="AU1364" s="150"/>
      <c r="AV1364" s="150"/>
      <c r="AW1364" s="150"/>
    </row>
    <row r="1365" spans="1:49" ht="36" customHeight="1" x14ac:dyDescent="0.25">
      <c r="A1365" s="151"/>
      <c r="B1365" s="151"/>
      <c r="C1365" s="151"/>
      <c r="D1365" s="151"/>
      <c r="E1365" s="151"/>
      <c r="F1365" s="151"/>
      <c r="G1365" s="151"/>
      <c r="H1365" s="151"/>
      <c r="I1365" s="151"/>
      <c r="J1365" s="151"/>
      <c r="K1365" s="171"/>
      <c r="L1365" s="171"/>
      <c r="M1365" s="127" t="s">
        <v>75</v>
      </c>
      <c r="N1365" s="127" t="s">
        <v>77</v>
      </c>
      <c r="O1365" s="127" t="s">
        <v>77</v>
      </c>
      <c r="P1365" s="10" t="s">
        <v>64</v>
      </c>
      <c r="Q1365" s="127" t="s">
        <v>77</v>
      </c>
      <c r="R1365" s="127" t="s">
        <v>77</v>
      </c>
      <c r="S1365" s="127" t="s">
        <v>77</v>
      </c>
      <c r="T1365" s="127" t="s">
        <v>77</v>
      </c>
      <c r="U1365" s="10" t="s">
        <v>64</v>
      </c>
      <c r="V1365" s="174"/>
      <c r="W1365" s="177"/>
      <c r="X1365" s="180"/>
      <c r="Y1365" s="180"/>
      <c r="Z1365" s="183"/>
      <c r="AA1365" s="183"/>
      <c r="AB1365" s="183"/>
      <c r="AC1365" s="183"/>
      <c r="AD1365" s="183"/>
      <c r="AE1365" s="183"/>
      <c r="AF1365" s="186"/>
      <c r="AG1365" s="186"/>
      <c r="AH1365" s="151"/>
      <c r="AI1365" s="151"/>
      <c r="AJ1365" s="151"/>
      <c r="AK1365" s="151"/>
      <c r="AL1365" s="151"/>
      <c r="AM1365" s="151"/>
      <c r="AN1365" s="151"/>
      <c r="AO1365" s="151"/>
      <c r="AP1365" s="151"/>
      <c r="AQ1365" s="151"/>
      <c r="AR1365" s="151"/>
      <c r="AS1365" s="151"/>
      <c r="AT1365" s="151"/>
      <c r="AU1365" s="151"/>
      <c r="AV1365" s="151"/>
      <c r="AW1365" s="151"/>
    </row>
    <row r="1366" spans="1:49" ht="36" customHeight="1" x14ac:dyDescent="0.25">
      <c r="A1366" s="149" t="s">
        <v>53</v>
      </c>
      <c r="B1366" s="149" t="s">
        <v>676</v>
      </c>
      <c r="C1366" s="149">
        <v>2016</v>
      </c>
      <c r="D1366" s="149" t="s">
        <v>1278</v>
      </c>
      <c r="E1366" s="149">
        <v>600</v>
      </c>
      <c r="F1366" s="149" t="s">
        <v>56</v>
      </c>
      <c r="G1366" s="149" t="s">
        <v>57</v>
      </c>
      <c r="H1366" s="149" t="s">
        <v>58</v>
      </c>
      <c r="I1366" s="149" t="s">
        <v>58</v>
      </c>
      <c r="J1366" s="149" t="s">
        <v>111</v>
      </c>
      <c r="K1366" s="171" t="s">
        <v>93</v>
      </c>
      <c r="L1366" s="171" t="s">
        <v>93</v>
      </c>
      <c r="M1366" s="127" t="s">
        <v>75</v>
      </c>
      <c r="N1366" s="127" t="s">
        <v>77</v>
      </c>
      <c r="O1366" s="127" t="s">
        <v>77</v>
      </c>
      <c r="P1366" s="10" t="s">
        <v>121</v>
      </c>
      <c r="Q1366" s="12">
        <v>3467.24</v>
      </c>
      <c r="R1366" s="127" t="s">
        <v>77</v>
      </c>
      <c r="S1366" s="127" t="s">
        <v>77</v>
      </c>
      <c r="T1366" s="127" t="s">
        <v>77</v>
      </c>
      <c r="U1366" s="10" t="s">
        <v>121</v>
      </c>
      <c r="V1366" s="172" t="s">
        <v>1342</v>
      </c>
      <c r="W1366" s="175">
        <v>42691</v>
      </c>
      <c r="X1366" s="178">
        <v>2989</v>
      </c>
      <c r="Y1366" s="178">
        <v>3467.24</v>
      </c>
      <c r="Z1366" s="181" t="s">
        <v>67</v>
      </c>
      <c r="AA1366" s="181" t="s">
        <v>68</v>
      </c>
      <c r="AB1366" s="181" t="s">
        <v>69</v>
      </c>
      <c r="AC1366" s="181" t="s">
        <v>70</v>
      </c>
      <c r="AD1366" s="181" t="s">
        <v>111</v>
      </c>
      <c r="AE1366" s="181" t="s">
        <v>71</v>
      </c>
      <c r="AF1366" s="184">
        <v>42691</v>
      </c>
      <c r="AG1366" s="184">
        <v>42691</v>
      </c>
      <c r="AH1366" s="149" t="s">
        <v>57</v>
      </c>
      <c r="AI1366" s="149" t="s">
        <v>72</v>
      </c>
      <c r="AJ1366" s="149" t="s">
        <v>73</v>
      </c>
      <c r="AK1366" s="149" t="s">
        <v>72</v>
      </c>
      <c r="AL1366" s="149" t="s">
        <v>72</v>
      </c>
      <c r="AM1366" s="149" t="s">
        <v>72</v>
      </c>
      <c r="AN1366" s="149" t="s">
        <v>72</v>
      </c>
      <c r="AO1366" s="149" t="s">
        <v>74</v>
      </c>
      <c r="AP1366" s="149" t="s">
        <v>74</v>
      </c>
      <c r="AQ1366" s="149" t="s">
        <v>74</v>
      </c>
      <c r="AR1366" s="149" t="s">
        <v>74</v>
      </c>
      <c r="AS1366" s="149" t="s">
        <v>74</v>
      </c>
      <c r="AT1366" s="149" t="s">
        <v>74</v>
      </c>
      <c r="AU1366" s="149" t="s">
        <v>74</v>
      </c>
      <c r="AV1366" s="149" t="s">
        <v>74</v>
      </c>
      <c r="AW1366" s="149" t="s">
        <v>74</v>
      </c>
    </row>
    <row r="1367" spans="1:49" ht="36" customHeight="1" x14ac:dyDescent="0.25">
      <c r="A1367" s="150"/>
      <c r="B1367" s="150"/>
      <c r="C1367" s="150"/>
      <c r="D1367" s="150"/>
      <c r="E1367" s="150"/>
      <c r="F1367" s="150"/>
      <c r="G1367" s="150"/>
      <c r="H1367" s="150"/>
      <c r="I1367" s="150"/>
      <c r="J1367" s="150"/>
      <c r="K1367" s="171"/>
      <c r="L1367" s="171"/>
      <c r="M1367" s="127" t="s">
        <v>75</v>
      </c>
      <c r="N1367" s="127" t="s">
        <v>77</v>
      </c>
      <c r="O1367" s="127" t="s">
        <v>77</v>
      </c>
      <c r="P1367" s="10" t="s">
        <v>64</v>
      </c>
      <c r="Q1367" s="127" t="s">
        <v>77</v>
      </c>
      <c r="R1367" s="127" t="s">
        <v>77</v>
      </c>
      <c r="S1367" s="127" t="s">
        <v>77</v>
      </c>
      <c r="T1367" s="127" t="s">
        <v>77</v>
      </c>
      <c r="U1367" s="10" t="s">
        <v>64</v>
      </c>
      <c r="V1367" s="173"/>
      <c r="W1367" s="176"/>
      <c r="X1367" s="179"/>
      <c r="Y1367" s="179"/>
      <c r="Z1367" s="182"/>
      <c r="AA1367" s="182"/>
      <c r="AB1367" s="182"/>
      <c r="AC1367" s="182"/>
      <c r="AD1367" s="182"/>
      <c r="AE1367" s="182"/>
      <c r="AF1367" s="185"/>
      <c r="AG1367" s="185"/>
      <c r="AH1367" s="150"/>
      <c r="AI1367" s="150"/>
      <c r="AJ1367" s="150"/>
      <c r="AK1367" s="150"/>
      <c r="AL1367" s="150"/>
      <c r="AM1367" s="150"/>
      <c r="AN1367" s="150"/>
      <c r="AO1367" s="150"/>
      <c r="AP1367" s="150"/>
      <c r="AQ1367" s="150"/>
      <c r="AR1367" s="150"/>
      <c r="AS1367" s="150"/>
      <c r="AT1367" s="150"/>
      <c r="AU1367" s="150"/>
      <c r="AV1367" s="150"/>
      <c r="AW1367" s="150"/>
    </row>
    <row r="1368" spans="1:49" ht="36" customHeight="1" x14ac:dyDescent="0.25">
      <c r="A1368" s="150"/>
      <c r="B1368" s="150"/>
      <c r="C1368" s="150"/>
      <c r="D1368" s="150"/>
      <c r="E1368" s="150"/>
      <c r="F1368" s="150"/>
      <c r="G1368" s="150"/>
      <c r="H1368" s="150"/>
      <c r="I1368" s="150"/>
      <c r="J1368" s="150"/>
      <c r="K1368" s="171"/>
      <c r="L1368" s="171"/>
      <c r="M1368" s="127" t="s">
        <v>75</v>
      </c>
      <c r="N1368" s="127" t="s">
        <v>77</v>
      </c>
      <c r="O1368" s="127" t="s">
        <v>77</v>
      </c>
      <c r="P1368" s="10" t="s">
        <v>64</v>
      </c>
      <c r="Q1368" s="127" t="s">
        <v>77</v>
      </c>
      <c r="R1368" s="127" t="s">
        <v>77</v>
      </c>
      <c r="S1368" s="127" t="s">
        <v>77</v>
      </c>
      <c r="T1368" s="127" t="s">
        <v>77</v>
      </c>
      <c r="U1368" s="10" t="s">
        <v>64</v>
      </c>
      <c r="V1368" s="173"/>
      <c r="W1368" s="176"/>
      <c r="X1368" s="179"/>
      <c r="Y1368" s="179"/>
      <c r="Z1368" s="182"/>
      <c r="AA1368" s="182"/>
      <c r="AB1368" s="182"/>
      <c r="AC1368" s="182"/>
      <c r="AD1368" s="182"/>
      <c r="AE1368" s="182"/>
      <c r="AF1368" s="185"/>
      <c r="AG1368" s="185"/>
      <c r="AH1368" s="150"/>
      <c r="AI1368" s="150"/>
      <c r="AJ1368" s="150"/>
      <c r="AK1368" s="150"/>
      <c r="AL1368" s="150"/>
      <c r="AM1368" s="150"/>
      <c r="AN1368" s="150"/>
      <c r="AO1368" s="150"/>
      <c r="AP1368" s="150"/>
      <c r="AQ1368" s="150"/>
      <c r="AR1368" s="150"/>
      <c r="AS1368" s="150"/>
      <c r="AT1368" s="150"/>
      <c r="AU1368" s="150"/>
      <c r="AV1368" s="150"/>
      <c r="AW1368" s="150"/>
    </row>
    <row r="1369" spans="1:49" ht="36" customHeight="1" x14ac:dyDescent="0.25">
      <c r="A1369" s="151"/>
      <c r="B1369" s="151"/>
      <c r="C1369" s="151"/>
      <c r="D1369" s="151"/>
      <c r="E1369" s="151"/>
      <c r="F1369" s="151"/>
      <c r="G1369" s="151"/>
      <c r="H1369" s="151"/>
      <c r="I1369" s="151"/>
      <c r="J1369" s="151"/>
      <c r="K1369" s="171"/>
      <c r="L1369" s="171"/>
      <c r="M1369" s="127" t="s">
        <v>75</v>
      </c>
      <c r="N1369" s="127" t="s">
        <v>77</v>
      </c>
      <c r="O1369" s="127" t="s">
        <v>77</v>
      </c>
      <c r="P1369" s="10" t="s">
        <v>64</v>
      </c>
      <c r="Q1369" s="127" t="s">
        <v>77</v>
      </c>
      <c r="R1369" s="127" t="s">
        <v>77</v>
      </c>
      <c r="S1369" s="127" t="s">
        <v>77</v>
      </c>
      <c r="T1369" s="127" t="s">
        <v>77</v>
      </c>
      <c r="U1369" s="10" t="s">
        <v>64</v>
      </c>
      <c r="V1369" s="174"/>
      <c r="W1369" s="177"/>
      <c r="X1369" s="180"/>
      <c r="Y1369" s="180"/>
      <c r="Z1369" s="183"/>
      <c r="AA1369" s="183"/>
      <c r="AB1369" s="183"/>
      <c r="AC1369" s="183"/>
      <c r="AD1369" s="183"/>
      <c r="AE1369" s="183"/>
      <c r="AF1369" s="186"/>
      <c r="AG1369" s="186"/>
      <c r="AH1369" s="151"/>
      <c r="AI1369" s="151"/>
      <c r="AJ1369" s="151"/>
      <c r="AK1369" s="151"/>
      <c r="AL1369" s="151"/>
      <c r="AM1369" s="151"/>
      <c r="AN1369" s="151"/>
      <c r="AO1369" s="151"/>
      <c r="AP1369" s="151"/>
      <c r="AQ1369" s="151"/>
      <c r="AR1369" s="151"/>
      <c r="AS1369" s="151"/>
      <c r="AT1369" s="151"/>
      <c r="AU1369" s="151"/>
      <c r="AV1369" s="151"/>
      <c r="AW1369" s="151"/>
    </row>
    <row r="1370" spans="1:49" ht="36" customHeight="1" x14ac:dyDescent="0.25">
      <c r="A1370" s="149" t="s">
        <v>53</v>
      </c>
      <c r="B1370" s="149" t="s">
        <v>676</v>
      </c>
      <c r="C1370" s="149">
        <v>2016</v>
      </c>
      <c r="D1370" s="149" t="s">
        <v>1278</v>
      </c>
      <c r="E1370" s="149">
        <v>602</v>
      </c>
      <c r="F1370" s="149" t="s">
        <v>56</v>
      </c>
      <c r="G1370" s="149" t="s">
        <v>57</v>
      </c>
      <c r="H1370" s="149" t="s">
        <v>58</v>
      </c>
      <c r="I1370" s="149" t="s">
        <v>58</v>
      </c>
      <c r="J1370" s="149" t="s">
        <v>1343</v>
      </c>
      <c r="K1370" s="171" t="s">
        <v>93</v>
      </c>
      <c r="L1370" s="171" t="s">
        <v>93</v>
      </c>
      <c r="M1370" s="127" t="s">
        <v>75</v>
      </c>
      <c r="N1370" s="127" t="s">
        <v>77</v>
      </c>
      <c r="O1370" s="127" t="s">
        <v>77</v>
      </c>
      <c r="P1370" s="10" t="s">
        <v>117</v>
      </c>
      <c r="Q1370" s="12">
        <v>5876.56</v>
      </c>
      <c r="R1370" s="127" t="s">
        <v>77</v>
      </c>
      <c r="S1370" s="127" t="s">
        <v>77</v>
      </c>
      <c r="T1370" s="127" t="s">
        <v>77</v>
      </c>
      <c r="U1370" s="10" t="s">
        <v>117</v>
      </c>
      <c r="V1370" s="172" t="s">
        <v>1344</v>
      </c>
      <c r="W1370" s="175">
        <v>42691</v>
      </c>
      <c r="X1370" s="178">
        <v>5066</v>
      </c>
      <c r="Y1370" s="178">
        <v>5876.56</v>
      </c>
      <c r="Z1370" s="181" t="s">
        <v>67</v>
      </c>
      <c r="AA1370" s="181" t="s">
        <v>68</v>
      </c>
      <c r="AB1370" s="181" t="s">
        <v>69</v>
      </c>
      <c r="AC1370" s="181" t="s">
        <v>70</v>
      </c>
      <c r="AD1370" s="149" t="s">
        <v>1343</v>
      </c>
      <c r="AE1370" s="181" t="s">
        <v>71</v>
      </c>
      <c r="AF1370" s="184">
        <v>42691</v>
      </c>
      <c r="AG1370" s="184">
        <v>42691</v>
      </c>
      <c r="AH1370" s="149" t="s">
        <v>57</v>
      </c>
      <c r="AI1370" s="149" t="s">
        <v>72</v>
      </c>
      <c r="AJ1370" s="149" t="s">
        <v>73</v>
      </c>
      <c r="AK1370" s="149" t="s">
        <v>72</v>
      </c>
      <c r="AL1370" s="149" t="s">
        <v>72</v>
      </c>
      <c r="AM1370" s="149" t="s">
        <v>72</v>
      </c>
      <c r="AN1370" s="149" t="s">
        <v>72</v>
      </c>
      <c r="AO1370" s="149" t="s">
        <v>74</v>
      </c>
      <c r="AP1370" s="149" t="s">
        <v>74</v>
      </c>
      <c r="AQ1370" s="149" t="s">
        <v>74</v>
      </c>
      <c r="AR1370" s="149" t="s">
        <v>74</v>
      </c>
      <c r="AS1370" s="149" t="s">
        <v>74</v>
      </c>
      <c r="AT1370" s="149" t="s">
        <v>74</v>
      </c>
      <c r="AU1370" s="149" t="s">
        <v>74</v>
      </c>
      <c r="AV1370" s="149" t="s">
        <v>74</v>
      </c>
      <c r="AW1370" s="149" t="s">
        <v>74</v>
      </c>
    </row>
    <row r="1371" spans="1:49" ht="36" customHeight="1" x14ac:dyDescent="0.25">
      <c r="A1371" s="150"/>
      <c r="B1371" s="150"/>
      <c r="C1371" s="150"/>
      <c r="D1371" s="150"/>
      <c r="E1371" s="150"/>
      <c r="F1371" s="150"/>
      <c r="G1371" s="150"/>
      <c r="H1371" s="150"/>
      <c r="I1371" s="150"/>
      <c r="J1371" s="150"/>
      <c r="K1371" s="171"/>
      <c r="L1371" s="171"/>
      <c r="M1371" s="127" t="s">
        <v>75</v>
      </c>
      <c r="N1371" s="127" t="s">
        <v>77</v>
      </c>
      <c r="O1371" s="127" t="s">
        <v>77</v>
      </c>
      <c r="P1371" s="10" t="s">
        <v>64</v>
      </c>
      <c r="Q1371" s="127" t="s">
        <v>77</v>
      </c>
      <c r="R1371" s="127" t="s">
        <v>77</v>
      </c>
      <c r="S1371" s="127" t="s">
        <v>77</v>
      </c>
      <c r="T1371" s="127" t="s">
        <v>77</v>
      </c>
      <c r="U1371" s="10" t="s">
        <v>64</v>
      </c>
      <c r="V1371" s="173"/>
      <c r="W1371" s="176"/>
      <c r="X1371" s="179"/>
      <c r="Y1371" s="179"/>
      <c r="Z1371" s="182"/>
      <c r="AA1371" s="182"/>
      <c r="AB1371" s="182"/>
      <c r="AC1371" s="182"/>
      <c r="AD1371" s="150"/>
      <c r="AE1371" s="182"/>
      <c r="AF1371" s="185"/>
      <c r="AG1371" s="185"/>
      <c r="AH1371" s="150"/>
      <c r="AI1371" s="150"/>
      <c r="AJ1371" s="150"/>
      <c r="AK1371" s="150"/>
      <c r="AL1371" s="150"/>
      <c r="AM1371" s="150"/>
      <c r="AN1371" s="150"/>
      <c r="AO1371" s="150"/>
      <c r="AP1371" s="150"/>
      <c r="AQ1371" s="150"/>
      <c r="AR1371" s="150"/>
      <c r="AS1371" s="150"/>
      <c r="AT1371" s="150"/>
      <c r="AU1371" s="150"/>
      <c r="AV1371" s="150"/>
      <c r="AW1371" s="150"/>
    </row>
    <row r="1372" spans="1:49" ht="36" customHeight="1" x14ac:dyDescent="0.25">
      <c r="A1372" s="150"/>
      <c r="B1372" s="150"/>
      <c r="C1372" s="150"/>
      <c r="D1372" s="150"/>
      <c r="E1372" s="150"/>
      <c r="F1372" s="150"/>
      <c r="G1372" s="150"/>
      <c r="H1372" s="150"/>
      <c r="I1372" s="150"/>
      <c r="J1372" s="150"/>
      <c r="K1372" s="171"/>
      <c r="L1372" s="171"/>
      <c r="M1372" s="127" t="s">
        <v>75</v>
      </c>
      <c r="N1372" s="127" t="s">
        <v>77</v>
      </c>
      <c r="O1372" s="127" t="s">
        <v>77</v>
      </c>
      <c r="P1372" s="10" t="s">
        <v>64</v>
      </c>
      <c r="Q1372" s="127" t="s">
        <v>77</v>
      </c>
      <c r="R1372" s="127" t="s">
        <v>77</v>
      </c>
      <c r="S1372" s="127" t="s">
        <v>77</v>
      </c>
      <c r="T1372" s="127" t="s">
        <v>77</v>
      </c>
      <c r="U1372" s="10" t="s">
        <v>64</v>
      </c>
      <c r="V1372" s="173"/>
      <c r="W1372" s="176"/>
      <c r="X1372" s="179"/>
      <c r="Y1372" s="179"/>
      <c r="Z1372" s="182"/>
      <c r="AA1372" s="182"/>
      <c r="AB1372" s="182"/>
      <c r="AC1372" s="182"/>
      <c r="AD1372" s="150"/>
      <c r="AE1372" s="182"/>
      <c r="AF1372" s="185"/>
      <c r="AG1372" s="185"/>
      <c r="AH1372" s="150"/>
      <c r="AI1372" s="150"/>
      <c r="AJ1372" s="150"/>
      <c r="AK1372" s="150"/>
      <c r="AL1372" s="150"/>
      <c r="AM1372" s="150"/>
      <c r="AN1372" s="150"/>
      <c r="AO1372" s="150"/>
      <c r="AP1372" s="150"/>
      <c r="AQ1372" s="150"/>
      <c r="AR1372" s="150"/>
      <c r="AS1372" s="150"/>
      <c r="AT1372" s="150"/>
      <c r="AU1372" s="150"/>
      <c r="AV1372" s="150"/>
      <c r="AW1372" s="150"/>
    </row>
    <row r="1373" spans="1:49" ht="36" customHeight="1" x14ac:dyDescent="0.25">
      <c r="A1373" s="151"/>
      <c r="B1373" s="151"/>
      <c r="C1373" s="151"/>
      <c r="D1373" s="151"/>
      <c r="E1373" s="151"/>
      <c r="F1373" s="151"/>
      <c r="G1373" s="151"/>
      <c r="H1373" s="151"/>
      <c r="I1373" s="151"/>
      <c r="J1373" s="151"/>
      <c r="K1373" s="171"/>
      <c r="L1373" s="171"/>
      <c r="M1373" s="127" t="s">
        <v>75</v>
      </c>
      <c r="N1373" s="127" t="s">
        <v>77</v>
      </c>
      <c r="O1373" s="127" t="s">
        <v>77</v>
      </c>
      <c r="P1373" s="10" t="s">
        <v>64</v>
      </c>
      <c r="Q1373" s="127" t="s">
        <v>77</v>
      </c>
      <c r="R1373" s="127" t="s">
        <v>77</v>
      </c>
      <c r="S1373" s="127" t="s">
        <v>77</v>
      </c>
      <c r="T1373" s="127" t="s">
        <v>77</v>
      </c>
      <c r="U1373" s="10" t="s">
        <v>64</v>
      </c>
      <c r="V1373" s="174"/>
      <c r="W1373" s="177"/>
      <c r="X1373" s="180"/>
      <c r="Y1373" s="180"/>
      <c r="Z1373" s="183"/>
      <c r="AA1373" s="183"/>
      <c r="AB1373" s="183"/>
      <c r="AC1373" s="183"/>
      <c r="AD1373" s="151"/>
      <c r="AE1373" s="183"/>
      <c r="AF1373" s="186"/>
      <c r="AG1373" s="186"/>
      <c r="AH1373" s="151"/>
      <c r="AI1373" s="151"/>
      <c r="AJ1373" s="151"/>
      <c r="AK1373" s="151"/>
      <c r="AL1373" s="151"/>
      <c r="AM1373" s="151"/>
      <c r="AN1373" s="151"/>
      <c r="AO1373" s="151"/>
      <c r="AP1373" s="151"/>
      <c r="AQ1373" s="151"/>
      <c r="AR1373" s="151"/>
      <c r="AS1373" s="151"/>
      <c r="AT1373" s="151"/>
      <c r="AU1373" s="151"/>
      <c r="AV1373" s="151"/>
      <c r="AW1373" s="151"/>
    </row>
    <row r="1374" spans="1:49" ht="36" customHeight="1" x14ac:dyDescent="0.25">
      <c r="A1374" s="149" t="s">
        <v>53</v>
      </c>
      <c r="B1374" s="149" t="s">
        <v>676</v>
      </c>
      <c r="C1374" s="149">
        <v>2016</v>
      </c>
      <c r="D1374" s="149" t="s">
        <v>1278</v>
      </c>
      <c r="E1374" s="149">
        <v>618</v>
      </c>
      <c r="F1374" s="149" t="s">
        <v>56</v>
      </c>
      <c r="G1374" s="149" t="s">
        <v>57</v>
      </c>
      <c r="H1374" s="149" t="s">
        <v>58</v>
      </c>
      <c r="I1374" s="149" t="s">
        <v>58</v>
      </c>
      <c r="J1374" s="149" t="s">
        <v>125</v>
      </c>
      <c r="K1374" s="171" t="s">
        <v>93</v>
      </c>
      <c r="L1374" s="171" t="s">
        <v>93</v>
      </c>
      <c r="M1374" s="127" t="s">
        <v>75</v>
      </c>
      <c r="N1374" s="127" t="s">
        <v>77</v>
      </c>
      <c r="O1374" s="127" t="s">
        <v>77</v>
      </c>
      <c r="P1374" s="10" t="s">
        <v>117</v>
      </c>
      <c r="Q1374" s="12">
        <v>2443.42</v>
      </c>
      <c r="R1374" s="127" t="s">
        <v>77</v>
      </c>
      <c r="S1374" s="127" t="s">
        <v>77</v>
      </c>
      <c r="T1374" s="127" t="s">
        <v>77</v>
      </c>
      <c r="U1374" s="10" t="s">
        <v>117</v>
      </c>
      <c r="V1374" s="172" t="s">
        <v>1345</v>
      </c>
      <c r="W1374" s="175">
        <v>42675</v>
      </c>
      <c r="X1374" s="178">
        <v>2106.4</v>
      </c>
      <c r="Y1374" s="178">
        <v>2443.42</v>
      </c>
      <c r="Z1374" s="181" t="s">
        <v>67</v>
      </c>
      <c r="AA1374" s="181" t="s">
        <v>68</v>
      </c>
      <c r="AB1374" s="181" t="s">
        <v>69</v>
      </c>
      <c r="AC1374" s="181" t="s">
        <v>70</v>
      </c>
      <c r="AD1374" s="181" t="s">
        <v>125</v>
      </c>
      <c r="AE1374" s="181" t="s">
        <v>71</v>
      </c>
      <c r="AF1374" s="184">
        <v>42675</v>
      </c>
      <c r="AG1374" s="184">
        <v>42675</v>
      </c>
      <c r="AH1374" s="149" t="s">
        <v>57</v>
      </c>
      <c r="AI1374" s="149" t="s">
        <v>72</v>
      </c>
      <c r="AJ1374" s="149" t="s">
        <v>73</v>
      </c>
      <c r="AK1374" s="149" t="s">
        <v>72</v>
      </c>
      <c r="AL1374" s="149" t="s">
        <v>72</v>
      </c>
      <c r="AM1374" s="149" t="s">
        <v>72</v>
      </c>
      <c r="AN1374" s="149" t="s">
        <v>72</v>
      </c>
      <c r="AO1374" s="149" t="s">
        <v>74</v>
      </c>
      <c r="AP1374" s="149" t="s">
        <v>74</v>
      </c>
      <c r="AQ1374" s="149" t="s">
        <v>74</v>
      </c>
      <c r="AR1374" s="149" t="s">
        <v>74</v>
      </c>
      <c r="AS1374" s="149" t="s">
        <v>74</v>
      </c>
      <c r="AT1374" s="149" t="s">
        <v>74</v>
      </c>
      <c r="AU1374" s="149" t="s">
        <v>74</v>
      </c>
      <c r="AV1374" s="149" t="s">
        <v>74</v>
      </c>
      <c r="AW1374" s="149" t="s">
        <v>74</v>
      </c>
    </row>
    <row r="1375" spans="1:49" ht="36" customHeight="1" x14ac:dyDescent="0.25">
      <c r="A1375" s="150"/>
      <c r="B1375" s="150"/>
      <c r="C1375" s="150"/>
      <c r="D1375" s="150"/>
      <c r="E1375" s="150"/>
      <c r="F1375" s="150"/>
      <c r="G1375" s="150"/>
      <c r="H1375" s="150"/>
      <c r="I1375" s="150"/>
      <c r="J1375" s="150"/>
      <c r="K1375" s="171"/>
      <c r="L1375" s="171"/>
      <c r="M1375" s="127" t="s">
        <v>75</v>
      </c>
      <c r="N1375" s="127" t="s">
        <v>77</v>
      </c>
      <c r="O1375" s="127" t="s">
        <v>77</v>
      </c>
      <c r="P1375" s="10" t="s">
        <v>64</v>
      </c>
      <c r="Q1375" s="127" t="s">
        <v>77</v>
      </c>
      <c r="R1375" s="127" t="s">
        <v>77</v>
      </c>
      <c r="S1375" s="127" t="s">
        <v>77</v>
      </c>
      <c r="T1375" s="127" t="s">
        <v>77</v>
      </c>
      <c r="U1375" s="10" t="s">
        <v>64</v>
      </c>
      <c r="V1375" s="173"/>
      <c r="W1375" s="176"/>
      <c r="X1375" s="179"/>
      <c r="Y1375" s="179"/>
      <c r="Z1375" s="182"/>
      <c r="AA1375" s="182"/>
      <c r="AB1375" s="182"/>
      <c r="AC1375" s="182"/>
      <c r="AD1375" s="182"/>
      <c r="AE1375" s="182"/>
      <c r="AF1375" s="185"/>
      <c r="AG1375" s="185"/>
      <c r="AH1375" s="150"/>
      <c r="AI1375" s="150"/>
      <c r="AJ1375" s="150"/>
      <c r="AK1375" s="150"/>
      <c r="AL1375" s="150"/>
      <c r="AM1375" s="150"/>
      <c r="AN1375" s="150"/>
      <c r="AO1375" s="150"/>
      <c r="AP1375" s="150"/>
      <c r="AQ1375" s="150"/>
      <c r="AR1375" s="150"/>
      <c r="AS1375" s="150"/>
      <c r="AT1375" s="150"/>
      <c r="AU1375" s="150"/>
      <c r="AV1375" s="150"/>
      <c r="AW1375" s="150"/>
    </row>
    <row r="1376" spans="1:49" ht="36" customHeight="1" x14ac:dyDescent="0.25">
      <c r="A1376" s="150"/>
      <c r="B1376" s="150"/>
      <c r="C1376" s="150"/>
      <c r="D1376" s="150"/>
      <c r="E1376" s="150"/>
      <c r="F1376" s="150"/>
      <c r="G1376" s="150"/>
      <c r="H1376" s="150"/>
      <c r="I1376" s="150"/>
      <c r="J1376" s="150"/>
      <c r="K1376" s="171"/>
      <c r="L1376" s="171"/>
      <c r="M1376" s="127" t="s">
        <v>75</v>
      </c>
      <c r="N1376" s="127" t="s">
        <v>77</v>
      </c>
      <c r="O1376" s="127" t="s">
        <v>77</v>
      </c>
      <c r="P1376" s="10" t="s">
        <v>64</v>
      </c>
      <c r="Q1376" s="127" t="s">
        <v>77</v>
      </c>
      <c r="R1376" s="127" t="s">
        <v>77</v>
      </c>
      <c r="S1376" s="127" t="s">
        <v>77</v>
      </c>
      <c r="T1376" s="127" t="s">
        <v>77</v>
      </c>
      <c r="U1376" s="10" t="s">
        <v>64</v>
      </c>
      <c r="V1376" s="173"/>
      <c r="W1376" s="176"/>
      <c r="X1376" s="179"/>
      <c r="Y1376" s="179"/>
      <c r="Z1376" s="182"/>
      <c r="AA1376" s="182"/>
      <c r="AB1376" s="182"/>
      <c r="AC1376" s="182"/>
      <c r="AD1376" s="182"/>
      <c r="AE1376" s="182"/>
      <c r="AF1376" s="185"/>
      <c r="AG1376" s="185"/>
      <c r="AH1376" s="150"/>
      <c r="AI1376" s="150"/>
      <c r="AJ1376" s="150"/>
      <c r="AK1376" s="150"/>
      <c r="AL1376" s="150"/>
      <c r="AM1376" s="150"/>
      <c r="AN1376" s="150"/>
      <c r="AO1376" s="150"/>
      <c r="AP1376" s="150"/>
      <c r="AQ1376" s="150"/>
      <c r="AR1376" s="150"/>
      <c r="AS1376" s="150"/>
      <c r="AT1376" s="150"/>
      <c r="AU1376" s="150"/>
      <c r="AV1376" s="150"/>
      <c r="AW1376" s="150"/>
    </row>
    <row r="1377" spans="1:49" ht="36" customHeight="1" x14ac:dyDescent="0.25">
      <c r="A1377" s="151"/>
      <c r="B1377" s="151"/>
      <c r="C1377" s="151"/>
      <c r="D1377" s="151"/>
      <c r="E1377" s="151"/>
      <c r="F1377" s="151"/>
      <c r="G1377" s="151"/>
      <c r="H1377" s="151"/>
      <c r="I1377" s="151"/>
      <c r="J1377" s="151"/>
      <c r="K1377" s="171"/>
      <c r="L1377" s="171"/>
      <c r="M1377" s="127" t="s">
        <v>75</v>
      </c>
      <c r="N1377" s="127" t="s">
        <v>77</v>
      </c>
      <c r="O1377" s="127" t="s">
        <v>77</v>
      </c>
      <c r="P1377" s="10" t="s">
        <v>64</v>
      </c>
      <c r="Q1377" s="127" t="s">
        <v>77</v>
      </c>
      <c r="R1377" s="127" t="s">
        <v>77</v>
      </c>
      <c r="S1377" s="127" t="s">
        <v>77</v>
      </c>
      <c r="T1377" s="127" t="s">
        <v>77</v>
      </c>
      <c r="U1377" s="10" t="s">
        <v>64</v>
      </c>
      <c r="V1377" s="174"/>
      <c r="W1377" s="177"/>
      <c r="X1377" s="180"/>
      <c r="Y1377" s="180"/>
      <c r="Z1377" s="183"/>
      <c r="AA1377" s="183"/>
      <c r="AB1377" s="183"/>
      <c r="AC1377" s="183"/>
      <c r="AD1377" s="183"/>
      <c r="AE1377" s="183"/>
      <c r="AF1377" s="186"/>
      <c r="AG1377" s="186"/>
      <c r="AH1377" s="151"/>
      <c r="AI1377" s="151"/>
      <c r="AJ1377" s="151"/>
      <c r="AK1377" s="151"/>
      <c r="AL1377" s="151"/>
      <c r="AM1377" s="151"/>
      <c r="AN1377" s="151"/>
      <c r="AO1377" s="151"/>
      <c r="AP1377" s="151"/>
      <c r="AQ1377" s="151"/>
      <c r="AR1377" s="151"/>
      <c r="AS1377" s="151"/>
      <c r="AT1377" s="151"/>
      <c r="AU1377" s="151"/>
      <c r="AV1377" s="151"/>
      <c r="AW1377" s="151"/>
    </row>
    <row r="1378" spans="1:49" ht="36" customHeight="1" x14ac:dyDescent="0.25">
      <c r="A1378" s="149" t="s">
        <v>53</v>
      </c>
      <c r="B1378" s="149" t="s">
        <v>747</v>
      </c>
      <c r="C1378" s="149">
        <v>2016</v>
      </c>
      <c r="D1378" s="149" t="s">
        <v>1278</v>
      </c>
      <c r="E1378" s="149">
        <v>595</v>
      </c>
      <c r="F1378" s="149" t="s">
        <v>1209</v>
      </c>
      <c r="G1378" s="149" t="s">
        <v>57</v>
      </c>
      <c r="H1378" s="149" t="s">
        <v>58</v>
      </c>
      <c r="I1378" s="149" t="s">
        <v>58</v>
      </c>
      <c r="J1378" s="149" t="s">
        <v>1220</v>
      </c>
      <c r="K1378" s="171" t="s">
        <v>207</v>
      </c>
      <c r="L1378" s="171" t="s">
        <v>207</v>
      </c>
      <c r="M1378" s="127" t="s">
        <v>75</v>
      </c>
      <c r="N1378" s="127" t="s">
        <v>77</v>
      </c>
      <c r="O1378" s="127" t="s">
        <v>77</v>
      </c>
      <c r="P1378" s="10" t="s">
        <v>339</v>
      </c>
      <c r="Q1378" s="12">
        <v>3353560</v>
      </c>
      <c r="R1378" s="127" t="s">
        <v>77</v>
      </c>
      <c r="S1378" s="127" t="s">
        <v>77</v>
      </c>
      <c r="T1378" s="127" t="s">
        <v>77</v>
      </c>
      <c r="U1378" s="10" t="s">
        <v>339</v>
      </c>
      <c r="V1378" s="146" t="s">
        <v>1346</v>
      </c>
      <c r="W1378" s="175">
        <v>42702</v>
      </c>
      <c r="X1378" s="178">
        <v>2891000</v>
      </c>
      <c r="Y1378" s="178">
        <v>3353560</v>
      </c>
      <c r="Z1378" s="181" t="s">
        <v>67</v>
      </c>
      <c r="AA1378" s="181" t="s">
        <v>68</v>
      </c>
      <c r="AB1378" s="181" t="s">
        <v>69</v>
      </c>
      <c r="AC1378" s="181" t="s">
        <v>70</v>
      </c>
      <c r="AD1378" s="181" t="s">
        <v>1220</v>
      </c>
      <c r="AE1378" s="181" t="s">
        <v>71</v>
      </c>
      <c r="AF1378" s="184">
        <v>42702</v>
      </c>
      <c r="AG1378" s="184">
        <v>42712</v>
      </c>
      <c r="AH1378" s="149" t="s">
        <v>57</v>
      </c>
      <c r="AI1378" s="149" t="s">
        <v>72</v>
      </c>
      <c r="AJ1378" s="149" t="s">
        <v>73</v>
      </c>
      <c r="AK1378" s="149" t="s">
        <v>72</v>
      </c>
      <c r="AL1378" s="149" t="s">
        <v>72</v>
      </c>
      <c r="AM1378" s="149" t="s">
        <v>72</v>
      </c>
      <c r="AN1378" s="149" t="s">
        <v>72</v>
      </c>
      <c r="AO1378" s="149" t="s">
        <v>74</v>
      </c>
      <c r="AP1378" s="149" t="s">
        <v>74</v>
      </c>
      <c r="AQ1378" s="149" t="s">
        <v>74</v>
      </c>
      <c r="AR1378" s="149" t="s">
        <v>74</v>
      </c>
      <c r="AS1378" s="149" t="s">
        <v>74</v>
      </c>
      <c r="AT1378" s="149" t="s">
        <v>74</v>
      </c>
      <c r="AU1378" s="149" t="s">
        <v>74</v>
      </c>
      <c r="AV1378" s="149" t="s">
        <v>74</v>
      </c>
      <c r="AW1378" s="149" t="s">
        <v>74</v>
      </c>
    </row>
    <row r="1379" spans="1:49" ht="36" customHeight="1" x14ac:dyDescent="0.25">
      <c r="A1379" s="150"/>
      <c r="B1379" s="150"/>
      <c r="C1379" s="150"/>
      <c r="D1379" s="150"/>
      <c r="E1379" s="150"/>
      <c r="F1379" s="150"/>
      <c r="G1379" s="150"/>
      <c r="H1379" s="150"/>
      <c r="I1379" s="150"/>
      <c r="J1379" s="150"/>
      <c r="K1379" s="171"/>
      <c r="L1379" s="171"/>
      <c r="M1379" s="127" t="s">
        <v>75</v>
      </c>
      <c r="N1379" s="127" t="s">
        <v>77</v>
      </c>
      <c r="O1379" s="127" t="s">
        <v>77</v>
      </c>
      <c r="P1379" s="10" t="s">
        <v>64</v>
      </c>
      <c r="Q1379" s="127" t="s">
        <v>77</v>
      </c>
      <c r="R1379" s="127" t="s">
        <v>77</v>
      </c>
      <c r="S1379" s="127" t="s">
        <v>77</v>
      </c>
      <c r="T1379" s="127" t="s">
        <v>77</v>
      </c>
      <c r="U1379" s="10" t="s">
        <v>64</v>
      </c>
      <c r="V1379" s="147"/>
      <c r="W1379" s="176"/>
      <c r="X1379" s="179"/>
      <c r="Y1379" s="179"/>
      <c r="Z1379" s="182"/>
      <c r="AA1379" s="182"/>
      <c r="AB1379" s="182"/>
      <c r="AC1379" s="182"/>
      <c r="AD1379" s="182"/>
      <c r="AE1379" s="182"/>
      <c r="AF1379" s="185"/>
      <c r="AG1379" s="185"/>
      <c r="AH1379" s="150"/>
      <c r="AI1379" s="150"/>
      <c r="AJ1379" s="150"/>
      <c r="AK1379" s="150"/>
      <c r="AL1379" s="150"/>
      <c r="AM1379" s="150"/>
      <c r="AN1379" s="150"/>
      <c r="AO1379" s="150"/>
      <c r="AP1379" s="150"/>
      <c r="AQ1379" s="150"/>
      <c r="AR1379" s="150"/>
      <c r="AS1379" s="150"/>
      <c r="AT1379" s="150"/>
      <c r="AU1379" s="150"/>
      <c r="AV1379" s="150"/>
      <c r="AW1379" s="150"/>
    </row>
    <row r="1380" spans="1:49" ht="36" customHeight="1" x14ac:dyDescent="0.25">
      <c r="A1380" s="150"/>
      <c r="B1380" s="150"/>
      <c r="C1380" s="150"/>
      <c r="D1380" s="150"/>
      <c r="E1380" s="150"/>
      <c r="F1380" s="150"/>
      <c r="G1380" s="150"/>
      <c r="H1380" s="150"/>
      <c r="I1380" s="150"/>
      <c r="J1380" s="150"/>
      <c r="K1380" s="171"/>
      <c r="L1380" s="171"/>
      <c r="M1380" s="127" t="s">
        <v>75</v>
      </c>
      <c r="N1380" s="127" t="s">
        <v>77</v>
      </c>
      <c r="O1380" s="127" t="s">
        <v>77</v>
      </c>
      <c r="P1380" s="10" t="s">
        <v>64</v>
      </c>
      <c r="Q1380" s="127" t="s">
        <v>77</v>
      </c>
      <c r="R1380" s="127" t="s">
        <v>77</v>
      </c>
      <c r="S1380" s="127" t="s">
        <v>77</v>
      </c>
      <c r="T1380" s="127" t="s">
        <v>77</v>
      </c>
      <c r="U1380" s="10" t="s">
        <v>64</v>
      </c>
      <c r="V1380" s="147"/>
      <c r="W1380" s="176"/>
      <c r="X1380" s="179"/>
      <c r="Y1380" s="179"/>
      <c r="Z1380" s="182"/>
      <c r="AA1380" s="182"/>
      <c r="AB1380" s="182"/>
      <c r="AC1380" s="182"/>
      <c r="AD1380" s="182"/>
      <c r="AE1380" s="182"/>
      <c r="AF1380" s="185"/>
      <c r="AG1380" s="185"/>
      <c r="AH1380" s="150"/>
      <c r="AI1380" s="150"/>
      <c r="AJ1380" s="150"/>
      <c r="AK1380" s="150"/>
      <c r="AL1380" s="150"/>
      <c r="AM1380" s="150"/>
      <c r="AN1380" s="150"/>
      <c r="AO1380" s="150"/>
      <c r="AP1380" s="150"/>
      <c r="AQ1380" s="150"/>
      <c r="AR1380" s="150"/>
      <c r="AS1380" s="150"/>
      <c r="AT1380" s="150"/>
      <c r="AU1380" s="150"/>
      <c r="AV1380" s="150"/>
      <c r="AW1380" s="150"/>
    </row>
    <row r="1381" spans="1:49" ht="36" customHeight="1" x14ac:dyDescent="0.25">
      <c r="A1381" s="151"/>
      <c r="B1381" s="151"/>
      <c r="C1381" s="151"/>
      <c r="D1381" s="151"/>
      <c r="E1381" s="151"/>
      <c r="F1381" s="151"/>
      <c r="G1381" s="151"/>
      <c r="H1381" s="151"/>
      <c r="I1381" s="151"/>
      <c r="J1381" s="151"/>
      <c r="K1381" s="171"/>
      <c r="L1381" s="171"/>
      <c r="M1381" s="127" t="s">
        <v>75</v>
      </c>
      <c r="N1381" s="127" t="s">
        <v>77</v>
      </c>
      <c r="O1381" s="127" t="s">
        <v>77</v>
      </c>
      <c r="P1381" s="10" t="s">
        <v>64</v>
      </c>
      <c r="Q1381" s="127" t="s">
        <v>77</v>
      </c>
      <c r="R1381" s="127" t="s">
        <v>77</v>
      </c>
      <c r="S1381" s="127" t="s">
        <v>77</v>
      </c>
      <c r="T1381" s="127" t="s">
        <v>77</v>
      </c>
      <c r="U1381" s="10" t="s">
        <v>64</v>
      </c>
      <c r="V1381" s="148"/>
      <c r="W1381" s="177"/>
      <c r="X1381" s="180"/>
      <c r="Y1381" s="180"/>
      <c r="Z1381" s="183"/>
      <c r="AA1381" s="183"/>
      <c r="AB1381" s="183"/>
      <c r="AC1381" s="183"/>
      <c r="AD1381" s="183"/>
      <c r="AE1381" s="183"/>
      <c r="AF1381" s="186"/>
      <c r="AG1381" s="186"/>
      <c r="AH1381" s="151"/>
      <c r="AI1381" s="151"/>
      <c r="AJ1381" s="151"/>
      <c r="AK1381" s="151"/>
      <c r="AL1381" s="151"/>
      <c r="AM1381" s="151"/>
      <c r="AN1381" s="151"/>
      <c r="AO1381" s="151"/>
      <c r="AP1381" s="151"/>
      <c r="AQ1381" s="151"/>
      <c r="AR1381" s="151"/>
      <c r="AS1381" s="151"/>
      <c r="AT1381" s="151"/>
      <c r="AU1381" s="151"/>
      <c r="AV1381" s="151"/>
      <c r="AW1381" s="151"/>
    </row>
    <row r="1382" spans="1:49" ht="36" customHeight="1" x14ac:dyDescent="0.25">
      <c r="A1382" s="149" t="s">
        <v>53</v>
      </c>
      <c r="B1382" s="149" t="s">
        <v>747</v>
      </c>
      <c r="C1382" s="149">
        <v>2016</v>
      </c>
      <c r="D1382" s="149" t="s">
        <v>1278</v>
      </c>
      <c r="E1382" s="149">
        <v>597</v>
      </c>
      <c r="F1382" s="149" t="s">
        <v>135</v>
      </c>
      <c r="G1382" s="149" t="s">
        <v>57</v>
      </c>
      <c r="H1382" s="149" t="s">
        <v>58</v>
      </c>
      <c r="I1382" s="149" t="s">
        <v>58</v>
      </c>
      <c r="J1382" s="149" t="s">
        <v>1220</v>
      </c>
      <c r="K1382" s="171" t="s">
        <v>207</v>
      </c>
      <c r="L1382" s="171" t="s">
        <v>207</v>
      </c>
      <c r="M1382" s="127" t="s">
        <v>75</v>
      </c>
      <c r="N1382" s="127" t="s">
        <v>77</v>
      </c>
      <c r="O1382" s="127" t="s">
        <v>77</v>
      </c>
      <c r="P1382" s="10" t="s">
        <v>339</v>
      </c>
      <c r="Q1382" s="12">
        <v>3353560</v>
      </c>
      <c r="R1382" s="127" t="s">
        <v>77</v>
      </c>
      <c r="S1382" s="127" t="s">
        <v>77</v>
      </c>
      <c r="T1382" s="127" t="s">
        <v>77</v>
      </c>
      <c r="U1382" s="10" t="s">
        <v>339</v>
      </c>
      <c r="V1382" s="146" t="s">
        <v>1347</v>
      </c>
      <c r="W1382" s="175">
        <v>42704</v>
      </c>
      <c r="X1382" s="178">
        <v>2891000</v>
      </c>
      <c r="Y1382" s="178">
        <v>3353560</v>
      </c>
      <c r="Z1382" s="181" t="s">
        <v>67</v>
      </c>
      <c r="AA1382" s="181" t="s">
        <v>68</v>
      </c>
      <c r="AB1382" s="181" t="s">
        <v>69</v>
      </c>
      <c r="AC1382" s="181" t="s">
        <v>70</v>
      </c>
      <c r="AD1382" s="181" t="s">
        <v>1220</v>
      </c>
      <c r="AE1382" s="181" t="s">
        <v>71</v>
      </c>
      <c r="AF1382" s="184">
        <v>42704</v>
      </c>
      <c r="AG1382" s="184">
        <v>42716</v>
      </c>
      <c r="AH1382" s="149" t="s">
        <v>57</v>
      </c>
      <c r="AI1382" s="149" t="s">
        <v>72</v>
      </c>
      <c r="AJ1382" s="149" t="s">
        <v>73</v>
      </c>
      <c r="AK1382" s="149" t="s">
        <v>72</v>
      </c>
      <c r="AL1382" s="149" t="s">
        <v>72</v>
      </c>
      <c r="AM1382" s="149" t="s">
        <v>72</v>
      </c>
      <c r="AN1382" s="149" t="s">
        <v>72</v>
      </c>
      <c r="AO1382" s="149" t="s">
        <v>74</v>
      </c>
      <c r="AP1382" s="149" t="s">
        <v>74</v>
      </c>
      <c r="AQ1382" s="149" t="s">
        <v>74</v>
      </c>
      <c r="AR1382" s="149" t="s">
        <v>74</v>
      </c>
      <c r="AS1382" s="149" t="s">
        <v>74</v>
      </c>
      <c r="AT1382" s="149" t="s">
        <v>74</v>
      </c>
      <c r="AU1382" s="149" t="s">
        <v>74</v>
      </c>
      <c r="AV1382" s="149" t="s">
        <v>74</v>
      </c>
      <c r="AW1382" s="149" t="s">
        <v>74</v>
      </c>
    </row>
    <row r="1383" spans="1:49" ht="36" customHeight="1" x14ac:dyDescent="0.25">
      <c r="A1383" s="150"/>
      <c r="B1383" s="150"/>
      <c r="C1383" s="150"/>
      <c r="D1383" s="150"/>
      <c r="E1383" s="150"/>
      <c r="F1383" s="150"/>
      <c r="G1383" s="150"/>
      <c r="H1383" s="150"/>
      <c r="I1383" s="150"/>
      <c r="J1383" s="150"/>
      <c r="K1383" s="171"/>
      <c r="L1383" s="171"/>
      <c r="M1383" s="127" t="s">
        <v>75</v>
      </c>
      <c r="N1383" s="127" t="s">
        <v>77</v>
      </c>
      <c r="O1383" s="127" t="s">
        <v>77</v>
      </c>
      <c r="P1383" s="10" t="s">
        <v>64</v>
      </c>
      <c r="Q1383" s="127" t="s">
        <v>77</v>
      </c>
      <c r="R1383" s="127" t="s">
        <v>77</v>
      </c>
      <c r="S1383" s="127" t="s">
        <v>77</v>
      </c>
      <c r="T1383" s="127" t="s">
        <v>77</v>
      </c>
      <c r="U1383" s="10" t="s">
        <v>64</v>
      </c>
      <c r="V1383" s="147"/>
      <c r="W1383" s="176"/>
      <c r="X1383" s="179"/>
      <c r="Y1383" s="179"/>
      <c r="Z1383" s="182"/>
      <c r="AA1383" s="182"/>
      <c r="AB1383" s="182"/>
      <c r="AC1383" s="182"/>
      <c r="AD1383" s="182"/>
      <c r="AE1383" s="182"/>
      <c r="AF1383" s="185"/>
      <c r="AG1383" s="185"/>
      <c r="AH1383" s="150"/>
      <c r="AI1383" s="150"/>
      <c r="AJ1383" s="150"/>
      <c r="AK1383" s="150"/>
      <c r="AL1383" s="150"/>
      <c r="AM1383" s="150"/>
      <c r="AN1383" s="150"/>
      <c r="AO1383" s="150"/>
      <c r="AP1383" s="150"/>
      <c r="AQ1383" s="150"/>
      <c r="AR1383" s="150"/>
      <c r="AS1383" s="150"/>
      <c r="AT1383" s="150"/>
      <c r="AU1383" s="150"/>
      <c r="AV1383" s="150"/>
      <c r="AW1383" s="150"/>
    </row>
    <row r="1384" spans="1:49" ht="36" customHeight="1" x14ac:dyDescent="0.25">
      <c r="A1384" s="150"/>
      <c r="B1384" s="150"/>
      <c r="C1384" s="150"/>
      <c r="D1384" s="150"/>
      <c r="E1384" s="150"/>
      <c r="F1384" s="150"/>
      <c r="G1384" s="150"/>
      <c r="H1384" s="150"/>
      <c r="I1384" s="150"/>
      <c r="J1384" s="150"/>
      <c r="K1384" s="171"/>
      <c r="L1384" s="171"/>
      <c r="M1384" s="127" t="s">
        <v>75</v>
      </c>
      <c r="N1384" s="127" t="s">
        <v>77</v>
      </c>
      <c r="O1384" s="127" t="s">
        <v>77</v>
      </c>
      <c r="P1384" s="10" t="s">
        <v>64</v>
      </c>
      <c r="Q1384" s="127" t="s">
        <v>77</v>
      </c>
      <c r="R1384" s="127" t="s">
        <v>77</v>
      </c>
      <c r="S1384" s="127" t="s">
        <v>77</v>
      </c>
      <c r="T1384" s="127" t="s">
        <v>77</v>
      </c>
      <c r="U1384" s="10" t="s">
        <v>64</v>
      </c>
      <c r="V1384" s="147"/>
      <c r="W1384" s="176"/>
      <c r="X1384" s="179"/>
      <c r="Y1384" s="179"/>
      <c r="Z1384" s="182"/>
      <c r="AA1384" s="182"/>
      <c r="AB1384" s="182"/>
      <c r="AC1384" s="182"/>
      <c r="AD1384" s="182"/>
      <c r="AE1384" s="182"/>
      <c r="AF1384" s="185"/>
      <c r="AG1384" s="185"/>
      <c r="AH1384" s="150"/>
      <c r="AI1384" s="150"/>
      <c r="AJ1384" s="150"/>
      <c r="AK1384" s="150"/>
      <c r="AL1384" s="150"/>
      <c r="AM1384" s="150"/>
      <c r="AN1384" s="150"/>
      <c r="AO1384" s="150"/>
      <c r="AP1384" s="150"/>
      <c r="AQ1384" s="150"/>
      <c r="AR1384" s="150"/>
      <c r="AS1384" s="150"/>
      <c r="AT1384" s="150"/>
      <c r="AU1384" s="150"/>
      <c r="AV1384" s="150"/>
      <c r="AW1384" s="150"/>
    </row>
    <row r="1385" spans="1:49" ht="36" customHeight="1" x14ac:dyDescent="0.25">
      <c r="A1385" s="151"/>
      <c r="B1385" s="151"/>
      <c r="C1385" s="151"/>
      <c r="D1385" s="151"/>
      <c r="E1385" s="151"/>
      <c r="F1385" s="151"/>
      <c r="G1385" s="151"/>
      <c r="H1385" s="151"/>
      <c r="I1385" s="151"/>
      <c r="J1385" s="151"/>
      <c r="K1385" s="171"/>
      <c r="L1385" s="171"/>
      <c r="M1385" s="127" t="s">
        <v>75</v>
      </c>
      <c r="N1385" s="127" t="s">
        <v>77</v>
      </c>
      <c r="O1385" s="127" t="s">
        <v>77</v>
      </c>
      <c r="P1385" s="10" t="s">
        <v>64</v>
      </c>
      <c r="Q1385" s="127" t="s">
        <v>77</v>
      </c>
      <c r="R1385" s="127" t="s">
        <v>77</v>
      </c>
      <c r="S1385" s="127" t="s">
        <v>77</v>
      </c>
      <c r="T1385" s="127" t="s">
        <v>77</v>
      </c>
      <c r="U1385" s="10" t="s">
        <v>64</v>
      </c>
      <c r="V1385" s="148"/>
      <c r="W1385" s="177"/>
      <c r="X1385" s="180"/>
      <c r="Y1385" s="180"/>
      <c r="Z1385" s="183"/>
      <c r="AA1385" s="183"/>
      <c r="AB1385" s="183"/>
      <c r="AC1385" s="183"/>
      <c r="AD1385" s="183"/>
      <c r="AE1385" s="183"/>
      <c r="AF1385" s="186"/>
      <c r="AG1385" s="186"/>
      <c r="AH1385" s="151"/>
      <c r="AI1385" s="151"/>
      <c r="AJ1385" s="151"/>
      <c r="AK1385" s="151"/>
      <c r="AL1385" s="151"/>
      <c r="AM1385" s="151"/>
      <c r="AN1385" s="151"/>
      <c r="AO1385" s="151"/>
      <c r="AP1385" s="151"/>
      <c r="AQ1385" s="151"/>
      <c r="AR1385" s="151"/>
      <c r="AS1385" s="151"/>
      <c r="AT1385" s="151"/>
      <c r="AU1385" s="151"/>
      <c r="AV1385" s="151"/>
      <c r="AW1385" s="151"/>
    </row>
    <row r="1386" spans="1:49" ht="36" customHeight="1" x14ac:dyDescent="0.25">
      <c r="A1386" s="149" t="s">
        <v>53</v>
      </c>
      <c r="B1386" s="149" t="s">
        <v>676</v>
      </c>
      <c r="C1386" s="149">
        <v>2016</v>
      </c>
      <c r="D1386" s="149" t="s">
        <v>1278</v>
      </c>
      <c r="E1386" s="149">
        <v>609</v>
      </c>
      <c r="F1386" s="149" t="s">
        <v>56</v>
      </c>
      <c r="G1386" s="149" t="s">
        <v>57</v>
      </c>
      <c r="H1386" s="149" t="s">
        <v>58</v>
      </c>
      <c r="I1386" s="149" t="s">
        <v>58</v>
      </c>
      <c r="J1386" s="149" t="s">
        <v>379</v>
      </c>
      <c r="K1386" s="171" t="s">
        <v>60</v>
      </c>
      <c r="L1386" s="171" t="s">
        <v>60</v>
      </c>
      <c r="M1386" s="127" t="s">
        <v>717</v>
      </c>
      <c r="N1386" s="127" t="s">
        <v>718</v>
      </c>
      <c r="O1386" s="127" t="s">
        <v>719</v>
      </c>
      <c r="P1386" s="10" t="s">
        <v>64</v>
      </c>
      <c r="Q1386" s="12">
        <v>128567.44</v>
      </c>
      <c r="R1386" s="127" t="s">
        <v>717</v>
      </c>
      <c r="S1386" s="127" t="s">
        <v>718</v>
      </c>
      <c r="T1386" s="127" t="s">
        <v>719</v>
      </c>
      <c r="U1386" s="10" t="s">
        <v>64</v>
      </c>
      <c r="V1386" s="172" t="s">
        <v>1348</v>
      </c>
      <c r="W1386" s="175">
        <v>42704</v>
      </c>
      <c r="X1386" s="178">
        <v>110834</v>
      </c>
      <c r="Y1386" s="178">
        <v>128567.44</v>
      </c>
      <c r="Z1386" s="181" t="s">
        <v>67</v>
      </c>
      <c r="AA1386" s="181" t="s">
        <v>68</v>
      </c>
      <c r="AB1386" s="181" t="s">
        <v>69</v>
      </c>
      <c r="AC1386" s="181" t="s">
        <v>70</v>
      </c>
      <c r="AD1386" s="181" t="s">
        <v>379</v>
      </c>
      <c r="AE1386" s="181" t="s">
        <v>71</v>
      </c>
      <c r="AF1386" s="184">
        <v>42704</v>
      </c>
      <c r="AG1386" s="184">
        <v>42705</v>
      </c>
      <c r="AH1386" s="149" t="s">
        <v>57</v>
      </c>
      <c r="AI1386" s="149" t="s">
        <v>72</v>
      </c>
      <c r="AJ1386" s="149" t="s">
        <v>73</v>
      </c>
      <c r="AK1386" s="149" t="s">
        <v>72</v>
      </c>
      <c r="AL1386" s="149" t="s">
        <v>72</v>
      </c>
      <c r="AM1386" s="149" t="s">
        <v>72</v>
      </c>
      <c r="AN1386" s="149" t="s">
        <v>72</v>
      </c>
      <c r="AO1386" s="149" t="s">
        <v>74</v>
      </c>
      <c r="AP1386" s="149" t="s">
        <v>74</v>
      </c>
      <c r="AQ1386" s="149" t="s">
        <v>74</v>
      </c>
      <c r="AR1386" s="149" t="s">
        <v>74</v>
      </c>
      <c r="AS1386" s="149" t="s">
        <v>74</v>
      </c>
      <c r="AT1386" s="149" t="s">
        <v>74</v>
      </c>
      <c r="AU1386" s="149" t="s">
        <v>74</v>
      </c>
      <c r="AV1386" s="149" t="s">
        <v>74</v>
      </c>
      <c r="AW1386" s="149" t="s">
        <v>74</v>
      </c>
    </row>
    <row r="1387" spans="1:49" ht="36" customHeight="1" x14ac:dyDescent="0.25">
      <c r="A1387" s="150"/>
      <c r="B1387" s="150"/>
      <c r="C1387" s="150"/>
      <c r="D1387" s="150"/>
      <c r="E1387" s="150"/>
      <c r="F1387" s="150"/>
      <c r="G1387" s="150"/>
      <c r="H1387" s="150"/>
      <c r="I1387" s="150"/>
      <c r="J1387" s="150"/>
      <c r="K1387" s="171"/>
      <c r="L1387" s="171"/>
      <c r="M1387" s="127" t="s">
        <v>75</v>
      </c>
      <c r="N1387" s="127" t="s">
        <v>77</v>
      </c>
      <c r="O1387" s="127" t="s">
        <v>77</v>
      </c>
      <c r="P1387" s="10" t="s">
        <v>205</v>
      </c>
      <c r="Q1387" s="12">
        <v>183440.08</v>
      </c>
      <c r="R1387" s="127" t="s">
        <v>77</v>
      </c>
      <c r="S1387" s="127" t="s">
        <v>77</v>
      </c>
      <c r="T1387" s="127" t="s">
        <v>77</v>
      </c>
      <c r="U1387" s="10" t="s">
        <v>64</v>
      </c>
      <c r="V1387" s="173"/>
      <c r="W1387" s="176"/>
      <c r="X1387" s="179"/>
      <c r="Y1387" s="179"/>
      <c r="Z1387" s="182"/>
      <c r="AA1387" s="182"/>
      <c r="AB1387" s="182"/>
      <c r="AC1387" s="182"/>
      <c r="AD1387" s="182"/>
      <c r="AE1387" s="182"/>
      <c r="AF1387" s="185"/>
      <c r="AG1387" s="185"/>
      <c r="AH1387" s="150"/>
      <c r="AI1387" s="150"/>
      <c r="AJ1387" s="150"/>
      <c r="AK1387" s="150"/>
      <c r="AL1387" s="150"/>
      <c r="AM1387" s="150"/>
      <c r="AN1387" s="150"/>
      <c r="AO1387" s="150"/>
      <c r="AP1387" s="150"/>
      <c r="AQ1387" s="150"/>
      <c r="AR1387" s="150"/>
      <c r="AS1387" s="150"/>
      <c r="AT1387" s="150"/>
      <c r="AU1387" s="150"/>
      <c r="AV1387" s="150"/>
      <c r="AW1387" s="150"/>
    </row>
    <row r="1388" spans="1:49" ht="36" customHeight="1" x14ac:dyDescent="0.25">
      <c r="A1388" s="150"/>
      <c r="B1388" s="150"/>
      <c r="C1388" s="150"/>
      <c r="D1388" s="150"/>
      <c r="E1388" s="150"/>
      <c r="F1388" s="150"/>
      <c r="G1388" s="150"/>
      <c r="H1388" s="150"/>
      <c r="I1388" s="150"/>
      <c r="J1388" s="150"/>
      <c r="K1388" s="171"/>
      <c r="L1388" s="171"/>
      <c r="M1388" s="127" t="s">
        <v>75</v>
      </c>
      <c r="N1388" s="127" t="s">
        <v>77</v>
      </c>
      <c r="O1388" s="127" t="s">
        <v>77</v>
      </c>
      <c r="P1388" s="10" t="s">
        <v>1349</v>
      </c>
      <c r="Q1388" s="12">
        <v>136924.32999999999</v>
      </c>
      <c r="R1388" s="127" t="s">
        <v>77</v>
      </c>
      <c r="S1388" s="127" t="s">
        <v>77</v>
      </c>
      <c r="T1388" s="127" t="s">
        <v>77</v>
      </c>
      <c r="U1388" s="10" t="s">
        <v>64</v>
      </c>
      <c r="V1388" s="173"/>
      <c r="W1388" s="176"/>
      <c r="X1388" s="179"/>
      <c r="Y1388" s="179"/>
      <c r="Z1388" s="182"/>
      <c r="AA1388" s="182"/>
      <c r="AB1388" s="182"/>
      <c r="AC1388" s="182"/>
      <c r="AD1388" s="182"/>
      <c r="AE1388" s="182"/>
      <c r="AF1388" s="185"/>
      <c r="AG1388" s="185"/>
      <c r="AH1388" s="150"/>
      <c r="AI1388" s="150"/>
      <c r="AJ1388" s="150"/>
      <c r="AK1388" s="150"/>
      <c r="AL1388" s="150"/>
      <c r="AM1388" s="150"/>
      <c r="AN1388" s="150"/>
      <c r="AO1388" s="150"/>
      <c r="AP1388" s="150"/>
      <c r="AQ1388" s="150"/>
      <c r="AR1388" s="150"/>
      <c r="AS1388" s="150"/>
      <c r="AT1388" s="150"/>
      <c r="AU1388" s="150"/>
      <c r="AV1388" s="150"/>
      <c r="AW1388" s="150"/>
    </row>
    <row r="1389" spans="1:49" ht="36" customHeight="1" x14ac:dyDescent="0.25">
      <c r="A1389" s="151"/>
      <c r="B1389" s="151"/>
      <c r="C1389" s="151"/>
      <c r="D1389" s="151"/>
      <c r="E1389" s="151"/>
      <c r="F1389" s="151"/>
      <c r="G1389" s="151"/>
      <c r="H1389" s="151"/>
      <c r="I1389" s="151"/>
      <c r="J1389" s="151"/>
      <c r="K1389" s="171"/>
      <c r="L1389" s="171"/>
      <c r="M1389" s="127" t="s">
        <v>75</v>
      </c>
      <c r="N1389" s="127" t="s">
        <v>77</v>
      </c>
      <c r="O1389" s="127" t="s">
        <v>77</v>
      </c>
      <c r="P1389" s="10" t="s">
        <v>64</v>
      </c>
      <c r="Q1389" s="127" t="s">
        <v>77</v>
      </c>
      <c r="R1389" s="127" t="s">
        <v>77</v>
      </c>
      <c r="S1389" s="127" t="s">
        <v>77</v>
      </c>
      <c r="T1389" s="127" t="s">
        <v>77</v>
      </c>
      <c r="U1389" s="10" t="s">
        <v>64</v>
      </c>
      <c r="V1389" s="174"/>
      <c r="W1389" s="177"/>
      <c r="X1389" s="180"/>
      <c r="Y1389" s="180"/>
      <c r="Z1389" s="183"/>
      <c r="AA1389" s="183"/>
      <c r="AB1389" s="183"/>
      <c r="AC1389" s="183"/>
      <c r="AD1389" s="183"/>
      <c r="AE1389" s="183"/>
      <c r="AF1389" s="186"/>
      <c r="AG1389" s="186"/>
      <c r="AH1389" s="151"/>
      <c r="AI1389" s="151"/>
      <c r="AJ1389" s="151"/>
      <c r="AK1389" s="151"/>
      <c r="AL1389" s="151"/>
      <c r="AM1389" s="151"/>
      <c r="AN1389" s="151"/>
      <c r="AO1389" s="151"/>
      <c r="AP1389" s="151"/>
      <c r="AQ1389" s="151"/>
      <c r="AR1389" s="151"/>
      <c r="AS1389" s="151"/>
      <c r="AT1389" s="151"/>
      <c r="AU1389" s="151"/>
      <c r="AV1389" s="151"/>
      <c r="AW1389" s="151"/>
    </row>
    <row r="1390" spans="1:49" ht="36" customHeight="1" x14ac:dyDescent="0.25">
      <c r="A1390" s="149" t="s">
        <v>53</v>
      </c>
      <c r="B1390" s="149" t="s">
        <v>676</v>
      </c>
      <c r="C1390" s="149">
        <v>2016</v>
      </c>
      <c r="D1390" s="149" t="s">
        <v>1278</v>
      </c>
      <c r="E1390" s="149">
        <v>610</v>
      </c>
      <c r="F1390" s="149" t="s">
        <v>56</v>
      </c>
      <c r="G1390" s="149" t="s">
        <v>57</v>
      </c>
      <c r="H1390" s="149" t="s">
        <v>58</v>
      </c>
      <c r="I1390" s="149" t="s">
        <v>58</v>
      </c>
      <c r="J1390" s="149" t="s">
        <v>1350</v>
      </c>
      <c r="K1390" s="171" t="s">
        <v>1351</v>
      </c>
      <c r="L1390" s="171" t="s">
        <v>1351</v>
      </c>
      <c r="M1390" s="127" t="s">
        <v>717</v>
      </c>
      <c r="N1390" s="127" t="s">
        <v>718</v>
      </c>
      <c r="O1390" s="127" t="s">
        <v>719</v>
      </c>
      <c r="P1390" s="10" t="s">
        <v>64</v>
      </c>
      <c r="Q1390" s="12">
        <v>11515.02</v>
      </c>
      <c r="R1390" s="127" t="s">
        <v>717</v>
      </c>
      <c r="S1390" s="127" t="s">
        <v>718</v>
      </c>
      <c r="T1390" s="127" t="s">
        <v>719</v>
      </c>
      <c r="U1390" s="10" t="s">
        <v>64</v>
      </c>
      <c r="V1390" s="172" t="s">
        <v>1352</v>
      </c>
      <c r="W1390" s="175">
        <v>42704</v>
      </c>
      <c r="X1390" s="178">
        <v>9926.74</v>
      </c>
      <c r="Y1390" s="178">
        <v>11515.02</v>
      </c>
      <c r="Z1390" s="181" t="s">
        <v>67</v>
      </c>
      <c r="AA1390" s="181" t="s">
        <v>68</v>
      </c>
      <c r="AB1390" s="181" t="s">
        <v>69</v>
      </c>
      <c r="AC1390" s="181" t="s">
        <v>70</v>
      </c>
      <c r="AD1390" s="181" t="s">
        <v>1350</v>
      </c>
      <c r="AE1390" s="181" t="s">
        <v>71</v>
      </c>
      <c r="AF1390" s="184">
        <v>42704</v>
      </c>
      <c r="AG1390" s="184">
        <v>42705</v>
      </c>
      <c r="AH1390" s="149" t="s">
        <v>57</v>
      </c>
      <c r="AI1390" s="149" t="s">
        <v>72</v>
      </c>
      <c r="AJ1390" s="149" t="s">
        <v>73</v>
      </c>
      <c r="AK1390" s="149" t="s">
        <v>72</v>
      </c>
      <c r="AL1390" s="149" t="s">
        <v>72</v>
      </c>
      <c r="AM1390" s="149" t="s">
        <v>72</v>
      </c>
      <c r="AN1390" s="149" t="s">
        <v>72</v>
      </c>
      <c r="AO1390" s="149" t="s">
        <v>74</v>
      </c>
      <c r="AP1390" s="149" t="s">
        <v>74</v>
      </c>
      <c r="AQ1390" s="149" t="s">
        <v>74</v>
      </c>
      <c r="AR1390" s="149" t="s">
        <v>74</v>
      </c>
      <c r="AS1390" s="149" t="s">
        <v>74</v>
      </c>
      <c r="AT1390" s="149" t="s">
        <v>74</v>
      </c>
      <c r="AU1390" s="149" t="s">
        <v>74</v>
      </c>
      <c r="AV1390" s="149" t="s">
        <v>74</v>
      </c>
      <c r="AW1390" s="149" t="s">
        <v>74</v>
      </c>
    </row>
    <row r="1391" spans="1:49" ht="36" customHeight="1" x14ac:dyDescent="0.25">
      <c r="A1391" s="150"/>
      <c r="B1391" s="150"/>
      <c r="C1391" s="150"/>
      <c r="D1391" s="150"/>
      <c r="E1391" s="150"/>
      <c r="F1391" s="150"/>
      <c r="G1391" s="150"/>
      <c r="H1391" s="150"/>
      <c r="I1391" s="150"/>
      <c r="J1391" s="150"/>
      <c r="K1391" s="171"/>
      <c r="L1391" s="171"/>
      <c r="M1391" s="127" t="s">
        <v>75</v>
      </c>
      <c r="N1391" s="127" t="s">
        <v>77</v>
      </c>
      <c r="O1391" s="127" t="s">
        <v>77</v>
      </c>
      <c r="P1391" s="10" t="s">
        <v>64</v>
      </c>
      <c r="Q1391" s="127" t="s">
        <v>77</v>
      </c>
      <c r="R1391" s="127" t="s">
        <v>77</v>
      </c>
      <c r="S1391" s="127" t="s">
        <v>77</v>
      </c>
      <c r="T1391" s="127" t="s">
        <v>77</v>
      </c>
      <c r="U1391" s="10" t="s">
        <v>64</v>
      </c>
      <c r="V1391" s="173"/>
      <c r="W1391" s="176"/>
      <c r="X1391" s="179"/>
      <c r="Y1391" s="179"/>
      <c r="Z1391" s="182"/>
      <c r="AA1391" s="182"/>
      <c r="AB1391" s="182"/>
      <c r="AC1391" s="182"/>
      <c r="AD1391" s="182"/>
      <c r="AE1391" s="182"/>
      <c r="AF1391" s="185"/>
      <c r="AG1391" s="185"/>
      <c r="AH1391" s="150"/>
      <c r="AI1391" s="150"/>
      <c r="AJ1391" s="150"/>
      <c r="AK1391" s="150"/>
      <c r="AL1391" s="150"/>
      <c r="AM1391" s="150"/>
      <c r="AN1391" s="150"/>
      <c r="AO1391" s="150"/>
      <c r="AP1391" s="150"/>
      <c r="AQ1391" s="150"/>
      <c r="AR1391" s="150"/>
      <c r="AS1391" s="150"/>
      <c r="AT1391" s="150"/>
      <c r="AU1391" s="150"/>
      <c r="AV1391" s="150"/>
      <c r="AW1391" s="150"/>
    </row>
    <row r="1392" spans="1:49" ht="36" customHeight="1" x14ac:dyDescent="0.25">
      <c r="A1392" s="150"/>
      <c r="B1392" s="150"/>
      <c r="C1392" s="150"/>
      <c r="D1392" s="150"/>
      <c r="E1392" s="150"/>
      <c r="F1392" s="150"/>
      <c r="G1392" s="150"/>
      <c r="H1392" s="150"/>
      <c r="I1392" s="150"/>
      <c r="J1392" s="150"/>
      <c r="K1392" s="171"/>
      <c r="L1392" s="171"/>
      <c r="M1392" s="127" t="s">
        <v>75</v>
      </c>
      <c r="N1392" s="127" t="s">
        <v>77</v>
      </c>
      <c r="O1392" s="127" t="s">
        <v>77</v>
      </c>
      <c r="P1392" s="10" t="s">
        <v>64</v>
      </c>
      <c r="Q1392" s="127" t="s">
        <v>77</v>
      </c>
      <c r="R1392" s="127" t="s">
        <v>77</v>
      </c>
      <c r="S1392" s="127" t="s">
        <v>77</v>
      </c>
      <c r="T1392" s="127" t="s">
        <v>77</v>
      </c>
      <c r="U1392" s="10" t="s">
        <v>64</v>
      </c>
      <c r="V1392" s="173"/>
      <c r="W1392" s="176"/>
      <c r="X1392" s="179"/>
      <c r="Y1392" s="179"/>
      <c r="Z1392" s="182"/>
      <c r="AA1392" s="182"/>
      <c r="AB1392" s="182"/>
      <c r="AC1392" s="182"/>
      <c r="AD1392" s="182"/>
      <c r="AE1392" s="182"/>
      <c r="AF1392" s="185"/>
      <c r="AG1392" s="185"/>
      <c r="AH1392" s="150"/>
      <c r="AI1392" s="150"/>
      <c r="AJ1392" s="150"/>
      <c r="AK1392" s="150"/>
      <c r="AL1392" s="150"/>
      <c r="AM1392" s="150"/>
      <c r="AN1392" s="150"/>
      <c r="AO1392" s="150"/>
      <c r="AP1392" s="150"/>
      <c r="AQ1392" s="150"/>
      <c r="AR1392" s="150"/>
      <c r="AS1392" s="150"/>
      <c r="AT1392" s="150"/>
      <c r="AU1392" s="150"/>
      <c r="AV1392" s="150"/>
      <c r="AW1392" s="150"/>
    </row>
    <row r="1393" spans="1:49" ht="36" customHeight="1" x14ac:dyDescent="0.25">
      <c r="A1393" s="151"/>
      <c r="B1393" s="151"/>
      <c r="C1393" s="151"/>
      <c r="D1393" s="151"/>
      <c r="E1393" s="151"/>
      <c r="F1393" s="151"/>
      <c r="G1393" s="151"/>
      <c r="H1393" s="151"/>
      <c r="I1393" s="151"/>
      <c r="J1393" s="151"/>
      <c r="K1393" s="171"/>
      <c r="L1393" s="171"/>
      <c r="M1393" s="127" t="s">
        <v>75</v>
      </c>
      <c r="N1393" s="127" t="s">
        <v>77</v>
      </c>
      <c r="O1393" s="127" t="s">
        <v>77</v>
      </c>
      <c r="P1393" s="10" t="s">
        <v>64</v>
      </c>
      <c r="Q1393" s="127" t="s">
        <v>77</v>
      </c>
      <c r="R1393" s="127" t="s">
        <v>77</v>
      </c>
      <c r="S1393" s="127" t="s">
        <v>77</v>
      </c>
      <c r="T1393" s="127" t="s">
        <v>77</v>
      </c>
      <c r="U1393" s="10" t="s">
        <v>64</v>
      </c>
      <c r="V1393" s="174"/>
      <c r="W1393" s="177"/>
      <c r="X1393" s="180"/>
      <c r="Y1393" s="180"/>
      <c r="Z1393" s="183"/>
      <c r="AA1393" s="183"/>
      <c r="AB1393" s="183"/>
      <c r="AC1393" s="183"/>
      <c r="AD1393" s="183"/>
      <c r="AE1393" s="183"/>
      <c r="AF1393" s="186"/>
      <c r="AG1393" s="186"/>
      <c r="AH1393" s="151"/>
      <c r="AI1393" s="151"/>
      <c r="AJ1393" s="151"/>
      <c r="AK1393" s="151"/>
      <c r="AL1393" s="151"/>
      <c r="AM1393" s="151"/>
      <c r="AN1393" s="151"/>
      <c r="AO1393" s="151"/>
      <c r="AP1393" s="151"/>
      <c r="AQ1393" s="151"/>
      <c r="AR1393" s="151"/>
      <c r="AS1393" s="151"/>
      <c r="AT1393" s="151"/>
      <c r="AU1393" s="151"/>
      <c r="AV1393" s="151"/>
      <c r="AW1393" s="151"/>
    </row>
    <row r="1394" spans="1:49" ht="36" customHeight="1" x14ac:dyDescent="0.25">
      <c r="A1394" s="149" t="s">
        <v>53</v>
      </c>
      <c r="B1394" s="149" t="s">
        <v>747</v>
      </c>
      <c r="C1394" s="149">
        <v>2016</v>
      </c>
      <c r="D1394" s="149" t="s">
        <v>1278</v>
      </c>
      <c r="E1394" s="149">
        <v>611</v>
      </c>
      <c r="F1394" s="149" t="s">
        <v>56</v>
      </c>
      <c r="G1394" s="149" t="s">
        <v>57</v>
      </c>
      <c r="H1394" s="149" t="s">
        <v>58</v>
      </c>
      <c r="I1394" s="149" t="s">
        <v>58</v>
      </c>
      <c r="J1394" s="149" t="s">
        <v>1353</v>
      </c>
      <c r="K1394" s="171" t="s">
        <v>114</v>
      </c>
      <c r="L1394" s="171" t="s">
        <v>114</v>
      </c>
      <c r="M1394" s="127" t="s">
        <v>717</v>
      </c>
      <c r="N1394" s="127" t="s">
        <v>718</v>
      </c>
      <c r="O1394" s="127" t="s">
        <v>719</v>
      </c>
      <c r="P1394" s="10" t="s">
        <v>64</v>
      </c>
      <c r="Q1394" s="12">
        <v>17864</v>
      </c>
      <c r="R1394" s="127" t="s">
        <v>717</v>
      </c>
      <c r="S1394" s="127" t="s">
        <v>718</v>
      </c>
      <c r="T1394" s="127" t="s">
        <v>719</v>
      </c>
      <c r="U1394" s="10" t="s">
        <v>64</v>
      </c>
      <c r="V1394" s="172" t="s">
        <v>1354</v>
      </c>
      <c r="W1394" s="175">
        <v>42704</v>
      </c>
      <c r="X1394" s="178">
        <v>15400</v>
      </c>
      <c r="Y1394" s="178">
        <v>17864</v>
      </c>
      <c r="Z1394" s="181" t="s">
        <v>67</v>
      </c>
      <c r="AA1394" s="181" t="s">
        <v>68</v>
      </c>
      <c r="AB1394" s="181" t="s">
        <v>69</v>
      </c>
      <c r="AC1394" s="181" t="s">
        <v>70</v>
      </c>
      <c r="AD1394" s="181" t="s">
        <v>1353</v>
      </c>
      <c r="AE1394" s="181" t="s">
        <v>71</v>
      </c>
      <c r="AF1394" s="184">
        <v>42704</v>
      </c>
      <c r="AG1394" s="184">
        <v>42705</v>
      </c>
      <c r="AH1394" s="149" t="s">
        <v>57</v>
      </c>
      <c r="AI1394" s="149" t="s">
        <v>72</v>
      </c>
      <c r="AJ1394" s="149" t="s">
        <v>73</v>
      </c>
      <c r="AK1394" s="149" t="s">
        <v>72</v>
      </c>
      <c r="AL1394" s="149" t="s">
        <v>72</v>
      </c>
      <c r="AM1394" s="149" t="s">
        <v>72</v>
      </c>
      <c r="AN1394" s="149" t="s">
        <v>72</v>
      </c>
      <c r="AO1394" s="149" t="s">
        <v>74</v>
      </c>
      <c r="AP1394" s="149" t="s">
        <v>74</v>
      </c>
      <c r="AQ1394" s="149" t="s">
        <v>74</v>
      </c>
      <c r="AR1394" s="149" t="s">
        <v>74</v>
      </c>
      <c r="AS1394" s="149" t="s">
        <v>74</v>
      </c>
      <c r="AT1394" s="149" t="s">
        <v>74</v>
      </c>
      <c r="AU1394" s="149" t="s">
        <v>74</v>
      </c>
      <c r="AV1394" s="149" t="s">
        <v>74</v>
      </c>
      <c r="AW1394" s="149" t="s">
        <v>74</v>
      </c>
    </row>
    <row r="1395" spans="1:49" ht="36" customHeight="1" x14ac:dyDescent="0.25">
      <c r="A1395" s="150"/>
      <c r="B1395" s="150"/>
      <c r="C1395" s="150"/>
      <c r="D1395" s="150"/>
      <c r="E1395" s="150"/>
      <c r="F1395" s="150"/>
      <c r="G1395" s="150"/>
      <c r="H1395" s="150"/>
      <c r="I1395" s="150"/>
      <c r="J1395" s="150"/>
      <c r="K1395" s="171"/>
      <c r="L1395" s="171"/>
      <c r="M1395" s="127" t="s">
        <v>75</v>
      </c>
      <c r="N1395" s="127" t="s">
        <v>77</v>
      </c>
      <c r="O1395" s="127" t="s">
        <v>77</v>
      </c>
      <c r="P1395" s="10" t="s">
        <v>64</v>
      </c>
      <c r="Q1395" s="127" t="s">
        <v>77</v>
      </c>
      <c r="R1395" s="127" t="s">
        <v>77</v>
      </c>
      <c r="S1395" s="127" t="s">
        <v>77</v>
      </c>
      <c r="T1395" s="127" t="s">
        <v>77</v>
      </c>
      <c r="U1395" s="10" t="s">
        <v>64</v>
      </c>
      <c r="V1395" s="173"/>
      <c r="W1395" s="176"/>
      <c r="X1395" s="179"/>
      <c r="Y1395" s="179"/>
      <c r="Z1395" s="182"/>
      <c r="AA1395" s="182"/>
      <c r="AB1395" s="182"/>
      <c r="AC1395" s="182"/>
      <c r="AD1395" s="182"/>
      <c r="AE1395" s="182"/>
      <c r="AF1395" s="185"/>
      <c r="AG1395" s="185"/>
      <c r="AH1395" s="150"/>
      <c r="AI1395" s="150"/>
      <c r="AJ1395" s="150"/>
      <c r="AK1395" s="150"/>
      <c r="AL1395" s="150"/>
      <c r="AM1395" s="150"/>
      <c r="AN1395" s="150"/>
      <c r="AO1395" s="150"/>
      <c r="AP1395" s="150"/>
      <c r="AQ1395" s="150"/>
      <c r="AR1395" s="150"/>
      <c r="AS1395" s="150"/>
      <c r="AT1395" s="150"/>
      <c r="AU1395" s="150"/>
      <c r="AV1395" s="150"/>
      <c r="AW1395" s="150"/>
    </row>
    <row r="1396" spans="1:49" ht="36" customHeight="1" x14ac:dyDescent="0.25">
      <c r="A1396" s="150"/>
      <c r="B1396" s="150"/>
      <c r="C1396" s="150"/>
      <c r="D1396" s="150"/>
      <c r="E1396" s="150"/>
      <c r="F1396" s="150"/>
      <c r="G1396" s="150"/>
      <c r="H1396" s="150"/>
      <c r="I1396" s="150"/>
      <c r="J1396" s="150"/>
      <c r="K1396" s="171"/>
      <c r="L1396" s="171"/>
      <c r="M1396" s="127" t="s">
        <v>75</v>
      </c>
      <c r="N1396" s="127" t="s">
        <v>77</v>
      </c>
      <c r="O1396" s="127" t="s">
        <v>77</v>
      </c>
      <c r="P1396" s="10" t="s">
        <v>64</v>
      </c>
      <c r="Q1396" s="127" t="s">
        <v>77</v>
      </c>
      <c r="R1396" s="127" t="s">
        <v>77</v>
      </c>
      <c r="S1396" s="127" t="s">
        <v>77</v>
      </c>
      <c r="T1396" s="127" t="s">
        <v>77</v>
      </c>
      <c r="U1396" s="10" t="s">
        <v>64</v>
      </c>
      <c r="V1396" s="173"/>
      <c r="W1396" s="176"/>
      <c r="X1396" s="179"/>
      <c r="Y1396" s="179"/>
      <c r="Z1396" s="182"/>
      <c r="AA1396" s="182"/>
      <c r="AB1396" s="182"/>
      <c r="AC1396" s="182"/>
      <c r="AD1396" s="182"/>
      <c r="AE1396" s="182"/>
      <c r="AF1396" s="185"/>
      <c r="AG1396" s="185"/>
      <c r="AH1396" s="150"/>
      <c r="AI1396" s="150"/>
      <c r="AJ1396" s="150"/>
      <c r="AK1396" s="150"/>
      <c r="AL1396" s="150"/>
      <c r="AM1396" s="150"/>
      <c r="AN1396" s="150"/>
      <c r="AO1396" s="150"/>
      <c r="AP1396" s="150"/>
      <c r="AQ1396" s="150"/>
      <c r="AR1396" s="150"/>
      <c r="AS1396" s="150"/>
      <c r="AT1396" s="150"/>
      <c r="AU1396" s="150"/>
      <c r="AV1396" s="150"/>
      <c r="AW1396" s="150"/>
    </row>
    <row r="1397" spans="1:49" ht="36" customHeight="1" x14ac:dyDescent="0.25">
      <c r="A1397" s="151"/>
      <c r="B1397" s="151"/>
      <c r="C1397" s="151"/>
      <c r="D1397" s="151"/>
      <c r="E1397" s="151"/>
      <c r="F1397" s="151"/>
      <c r="G1397" s="151"/>
      <c r="H1397" s="151"/>
      <c r="I1397" s="151"/>
      <c r="J1397" s="151"/>
      <c r="K1397" s="171"/>
      <c r="L1397" s="171"/>
      <c r="M1397" s="127" t="s">
        <v>75</v>
      </c>
      <c r="N1397" s="127" t="s">
        <v>77</v>
      </c>
      <c r="O1397" s="127" t="s">
        <v>77</v>
      </c>
      <c r="P1397" s="10" t="s">
        <v>64</v>
      </c>
      <c r="Q1397" s="127" t="s">
        <v>77</v>
      </c>
      <c r="R1397" s="127" t="s">
        <v>77</v>
      </c>
      <c r="S1397" s="127" t="s">
        <v>77</v>
      </c>
      <c r="T1397" s="127" t="s">
        <v>77</v>
      </c>
      <c r="U1397" s="10" t="s">
        <v>64</v>
      </c>
      <c r="V1397" s="174"/>
      <c r="W1397" s="177"/>
      <c r="X1397" s="180"/>
      <c r="Y1397" s="180"/>
      <c r="Z1397" s="183"/>
      <c r="AA1397" s="183"/>
      <c r="AB1397" s="183"/>
      <c r="AC1397" s="183"/>
      <c r="AD1397" s="183"/>
      <c r="AE1397" s="183"/>
      <c r="AF1397" s="186"/>
      <c r="AG1397" s="186"/>
      <c r="AH1397" s="151"/>
      <c r="AI1397" s="151"/>
      <c r="AJ1397" s="151"/>
      <c r="AK1397" s="151"/>
      <c r="AL1397" s="151"/>
      <c r="AM1397" s="151"/>
      <c r="AN1397" s="151"/>
      <c r="AO1397" s="151"/>
      <c r="AP1397" s="151"/>
      <c r="AQ1397" s="151"/>
      <c r="AR1397" s="151"/>
      <c r="AS1397" s="151"/>
      <c r="AT1397" s="151"/>
      <c r="AU1397" s="151"/>
      <c r="AV1397" s="151"/>
      <c r="AW1397" s="151"/>
    </row>
    <row r="1398" spans="1:49" ht="36" customHeight="1" x14ac:dyDescent="0.25">
      <c r="A1398" s="149" t="s">
        <v>53</v>
      </c>
      <c r="B1398" s="149" t="s">
        <v>747</v>
      </c>
      <c r="C1398" s="149">
        <v>2016</v>
      </c>
      <c r="D1398" s="149" t="s">
        <v>1278</v>
      </c>
      <c r="E1398" s="149">
        <v>612</v>
      </c>
      <c r="F1398" s="149" t="s">
        <v>56</v>
      </c>
      <c r="G1398" s="149" t="s">
        <v>57</v>
      </c>
      <c r="H1398" s="149" t="s">
        <v>58</v>
      </c>
      <c r="I1398" s="149" t="s">
        <v>58</v>
      </c>
      <c r="J1398" s="149" t="s">
        <v>1355</v>
      </c>
      <c r="K1398" s="171" t="s">
        <v>93</v>
      </c>
      <c r="L1398" s="171" t="s">
        <v>93</v>
      </c>
      <c r="M1398" s="127" t="s">
        <v>717</v>
      </c>
      <c r="N1398" s="127" t="s">
        <v>718</v>
      </c>
      <c r="O1398" s="127" t="s">
        <v>719</v>
      </c>
      <c r="P1398" s="10" t="s">
        <v>64</v>
      </c>
      <c r="Q1398" s="12">
        <v>16307.4</v>
      </c>
      <c r="R1398" s="127" t="s">
        <v>717</v>
      </c>
      <c r="S1398" s="127" t="s">
        <v>718</v>
      </c>
      <c r="T1398" s="127" t="s">
        <v>719</v>
      </c>
      <c r="U1398" s="10" t="s">
        <v>64</v>
      </c>
      <c r="V1398" s="172" t="s">
        <v>1356</v>
      </c>
      <c r="W1398" s="175">
        <v>42704</v>
      </c>
      <c r="X1398" s="178">
        <v>14058.1</v>
      </c>
      <c r="Y1398" s="178">
        <v>16307.4</v>
      </c>
      <c r="Z1398" s="181" t="s">
        <v>67</v>
      </c>
      <c r="AA1398" s="181" t="s">
        <v>68</v>
      </c>
      <c r="AB1398" s="181" t="s">
        <v>69</v>
      </c>
      <c r="AC1398" s="181" t="s">
        <v>70</v>
      </c>
      <c r="AD1398" s="149" t="s">
        <v>1355</v>
      </c>
      <c r="AE1398" s="181" t="s">
        <v>71</v>
      </c>
      <c r="AF1398" s="184">
        <v>42704</v>
      </c>
      <c r="AG1398" s="184">
        <v>42709</v>
      </c>
      <c r="AH1398" s="149" t="s">
        <v>57</v>
      </c>
      <c r="AI1398" s="149" t="s">
        <v>72</v>
      </c>
      <c r="AJ1398" s="149" t="s">
        <v>73</v>
      </c>
      <c r="AK1398" s="149" t="s">
        <v>72</v>
      </c>
      <c r="AL1398" s="149" t="s">
        <v>72</v>
      </c>
      <c r="AM1398" s="149" t="s">
        <v>72</v>
      </c>
      <c r="AN1398" s="149" t="s">
        <v>72</v>
      </c>
      <c r="AO1398" s="149" t="s">
        <v>74</v>
      </c>
      <c r="AP1398" s="149" t="s">
        <v>74</v>
      </c>
      <c r="AQ1398" s="149" t="s">
        <v>74</v>
      </c>
      <c r="AR1398" s="149" t="s">
        <v>74</v>
      </c>
      <c r="AS1398" s="149" t="s">
        <v>74</v>
      </c>
      <c r="AT1398" s="149" t="s">
        <v>74</v>
      </c>
      <c r="AU1398" s="149" t="s">
        <v>74</v>
      </c>
      <c r="AV1398" s="149" t="s">
        <v>74</v>
      </c>
      <c r="AW1398" s="149" t="s">
        <v>74</v>
      </c>
    </row>
    <row r="1399" spans="1:49" ht="36" customHeight="1" x14ac:dyDescent="0.25">
      <c r="A1399" s="150"/>
      <c r="B1399" s="150"/>
      <c r="C1399" s="150"/>
      <c r="D1399" s="150"/>
      <c r="E1399" s="150"/>
      <c r="F1399" s="150"/>
      <c r="G1399" s="150"/>
      <c r="H1399" s="150"/>
      <c r="I1399" s="150"/>
      <c r="J1399" s="150"/>
      <c r="K1399" s="171"/>
      <c r="L1399" s="171"/>
      <c r="M1399" s="127" t="s">
        <v>75</v>
      </c>
      <c r="N1399" s="127" t="s">
        <v>77</v>
      </c>
      <c r="O1399" s="127" t="s">
        <v>77</v>
      </c>
      <c r="P1399" s="10" t="s">
        <v>64</v>
      </c>
      <c r="Q1399" s="127" t="s">
        <v>77</v>
      </c>
      <c r="R1399" s="127" t="s">
        <v>77</v>
      </c>
      <c r="S1399" s="127" t="s">
        <v>77</v>
      </c>
      <c r="T1399" s="127" t="s">
        <v>77</v>
      </c>
      <c r="U1399" s="10" t="s">
        <v>64</v>
      </c>
      <c r="V1399" s="173"/>
      <c r="W1399" s="176"/>
      <c r="X1399" s="179"/>
      <c r="Y1399" s="179"/>
      <c r="Z1399" s="182"/>
      <c r="AA1399" s="182"/>
      <c r="AB1399" s="182"/>
      <c r="AC1399" s="182"/>
      <c r="AD1399" s="150"/>
      <c r="AE1399" s="182"/>
      <c r="AF1399" s="185"/>
      <c r="AG1399" s="185"/>
      <c r="AH1399" s="150"/>
      <c r="AI1399" s="150"/>
      <c r="AJ1399" s="150"/>
      <c r="AK1399" s="150"/>
      <c r="AL1399" s="150"/>
      <c r="AM1399" s="150"/>
      <c r="AN1399" s="150"/>
      <c r="AO1399" s="150"/>
      <c r="AP1399" s="150"/>
      <c r="AQ1399" s="150"/>
      <c r="AR1399" s="150"/>
      <c r="AS1399" s="150"/>
      <c r="AT1399" s="150"/>
      <c r="AU1399" s="150"/>
      <c r="AV1399" s="150"/>
      <c r="AW1399" s="150"/>
    </row>
    <row r="1400" spans="1:49" ht="36" customHeight="1" x14ac:dyDescent="0.25">
      <c r="A1400" s="150"/>
      <c r="B1400" s="150"/>
      <c r="C1400" s="150"/>
      <c r="D1400" s="150"/>
      <c r="E1400" s="150"/>
      <c r="F1400" s="150"/>
      <c r="G1400" s="150"/>
      <c r="H1400" s="150"/>
      <c r="I1400" s="150"/>
      <c r="J1400" s="150"/>
      <c r="K1400" s="171"/>
      <c r="L1400" s="171"/>
      <c r="M1400" s="127" t="s">
        <v>75</v>
      </c>
      <c r="N1400" s="127" t="s">
        <v>77</v>
      </c>
      <c r="O1400" s="127" t="s">
        <v>77</v>
      </c>
      <c r="P1400" s="10" t="s">
        <v>64</v>
      </c>
      <c r="Q1400" s="127" t="s">
        <v>77</v>
      </c>
      <c r="R1400" s="127" t="s">
        <v>77</v>
      </c>
      <c r="S1400" s="127" t="s">
        <v>77</v>
      </c>
      <c r="T1400" s="127" t="s">
        <v>77</v>
      </c>
      <c r="U1400" s="10" t="s">
        <v>64</v>
      </c>
      <c r="V1400" s="173"/>
      <c r="W1400" s="176"/>
      <c r="X1400" s="179"/>
      <c r="Y1400" s="179"/>
      <c r="Z1400" s="182"/>
      <c r="AA1400" s="182"/>
      <c r="AB1400" s="182"/>
      <c r="AC1400" s="182"/>
      <c r="AD1400" s="150"/>
      <c r="AE1400" s="182"/>
      <c r="AF1400" s="185"/>
      <c r="AG1400" s="185"/>
      <c r="AH1400" s="150"/>
      <c r="AI1400" s="150"/>
      <c r="AJ1400" s="150"/>
      <c r="AK1400" s="150"/>
      <c r="AL1400" s="150"/>
      <c r="AM1400" s="150"/>
      <c r="AN1400" s="150"/>
      <c r="AO1400" s="150"/>
      <c r="AP1400" s="150"/>
      <c r="AQ1400" s="150"/>
      <c r="AR1400" s="150"/>
      <c r="AS1400" s="150"/>
      <c r="AT1400" s="150"/>
      <c r="AU1400" s="150"/>
      <c r="AV1400" s="150"/>
      <c r="AW1400" s="150"/>
    </row>
    <row r="1401" spans="1:49" ht="36" customHeight="1" x14ac:dyDescent="0.25">
      <c r="A1401" s="151"/>
      <c r="B1401" s="151"/>
      <c r="C1401" s="151"/>
      <c r="D1401" s="151"/>
      <c r="E1401" s="151"/>
      <c r="F1401" s="151"/>
      <c r="G1401" s="151"/>
      <c r="H1401" s="151"/>
      <c r="I1401" s="151"/>
      <c r="J1401" s="151"/>
      <c r="K1401" s="171"/>
      <c r="L1401" s="171"/>
      <c r="M1401" s="127" t="s">
        <v>75</v>
      </c>
      <c r="N1401" s="127" t="s">
        <v>77</v>
      </c>
      <c r="O1401" s="127" t="s">
        <v>77</v>
      </c>
      <c r="P1401" s="10" t="s">
        <v>64</v>
      </c>
      <c r="Q1401" s="127" t="s">
        <v>77</v>
      </c>
      <c r="R1401" s="127" t="s">
        <v>77</v>
      </c>
      <c r="S1401" s="127" t="s">
        <v>77</v>
      </c>
      <c r="T1401" s="127" t="s">
        <v>77</v>
      </c>
      <c r="U1401" s="10" t="s">
        <v>64</v>
      </c>
      <c r="V1401" s="174"/>
      <c r="W1401" s="177"/>
      <c r="X1401" s="180"/>
      <c r="Y1401" s="180"/>
      <c r="Z1401" s="183"/>
      <c r="AA1401" s="183"/>
      <c r="AB1401" s="183"/>
      <c r="AC1401" s="183"/>
      <c r="AD1401" s="151"/>
      <c r="AE1401" s="183"/>
      <c r="AF1401" s="186"/>
      <c r="AG1401" s="186"/>
      <c r="AH1401" s="151"/>
      <c r="AI1401" s="151"/>
      <c r="AJ1401" s="151"/>
      <c r="AK1401" s="151"/>
      <c r="AL1401" s="151"/>
      <c r="AM1401" s="151"/>
      <c r="AN1401" s="151"/>
      <c r="AO1401" s="151"/>
      <c r="AP1401" s="151"/>
      <c r="AQ1401" s="151"/>
      <c r="AR1401" s="151"/>
      <c r="AS1401" s="151"/>
      <c r="AT1401" s="151"/>
      <c r="AU1401" s="151"/>
      <c r="AV1401" s="151"/>
      <c r="AW1401" s="151"/>
    </row>
    <row r="1402" spans="1:49" ht="36" customHeight="1" x14ac:dyDescent="0.25">
      <c r="A1402" s="149" t="s">
        <v>53</v>
      </c>
      <c r="B1402" s="149" t="s">
        <v>747</v>
      </c>
      <c r="C1402" s="149">
        <v>2016</v>
      </c>
      <c r="D1402" s="149" t="s">
        <v>1278</v>
      </c>
      <c r="E1402" s="149">
        <v>613</v>
      </c>
      <c r="F1402" s="149" t="s">
        <v>56</v>
      </c>
      <c r="G1402" s="149" t="s">
        <v>57</v>
      </c>
      <c r="H1402" s="149" t="s">
        <v>58</v>
      </c>
      <c r="I1402" s="149" t="s">
        <v>58</v>
      </c>
      <c r="J1402" s="149" t="s">
        <v>1355</v>
      </c>
      <c r="K1402" s="171" t="s">
        <v>93</v>
      </c>
      <c r="L1402" s="171" t="s">
        <v>93</v>
      </c>
      <c r="M1402" s="127" t="s">
        <v>717</v>
      </c>
      <c r="N1402" s="127" t="s">
        <v>718</v>
      </c>
      <c r="O1402" s="127" t="s">
        <v>719</v>
      </c>
      <c r="P1402" s="10" t="s">
        <v>64</v>
      </c>
      <c r="Q1402" s="12">
        <v>18035.97</v>
      </c>
      <c r="R1402" s="127" t="s">
        <v>717</v>
      </c>
      <c r="S1402" s="127" t="s">
        <v>718</v>
      </c>
      <c r="T1402" s="127" t="s">
        <v>719</v>
      </c>
      <c r="U1402" s="10" t="s">
        <v>64</v>
      </c>
      <c r="V1402" s="172" t="s">
        <v>1357</v>
      </c>
      <c r="W1402" s="175">
        <v>42704</v>
      </c>
      <c r="X1402" s="178">
        <v>15548.25</v>
      </c>
      <c r="Y1402" s="178">
        <v>18035.97</v>
      </c>
      <c r="Z1402" s="181" t="s">
        <v>67</v>
      </c>
      <c r="AA1402" s="181" t="s">
        <v>68</v>
      </c>
      <c r="AB1402" s="181" t="s">
        <v>69</v>
      </c>
      <c r="AC1402" s="181" t="s">
        <v>70</v>
      </c>
      <c r="AD1402" s="149" t="s">
        <v>1355</v>
      </c>
      <c r="AE1402" s="181" t="s">
        <v>71</v>
      </c>
      <c r="AF1402" s="184">
        <v>42704</v>
      </c>
      <c r="AG1402" s="184">
        <v>42709</v>
      </c>
      <c r="AH1402" s="149" t="s">
        <v>57</v>
      </c>
      <c r="AI1402" s="149" t="s">
        <v>72</v>
      </c>
      <c r="AJ1402" s="149" t="s">
        <v>73</v>
      </c>
      <c r="AK1402" s="149" t="s">
        <v>72</v>
      </c>
      <c r="AL1402" s="149" t="s">
        <v>72</v>
      </c>
      <c r="AM1402" s="149" t="s">
        <v>72</v>
      </c>
      <c r="AN1402" s="149" t="s">
        <v>72</v>
      </c>
      <c r="AO1402" s="149" t="s">
        <v>74</v>
      </c>
      <c r="AP1402" s="149" t="s">
        <v>74</v>
      </c>
      <c r="AQ1402" s="149" t="s">
        <v>74</v>
      </c>
      <c r="AR1402" s="149" t="s">
        <v>74</v>
      </c>
      <c r="AS1402" s="149" t="s">
        <v>74</v>
      </c>
      <c r="AT1402" s="149" t="s">
        <v>74</v>
      </c>
      <c r="AU1402" s="149" t="s">
        <v>74</v>
      </c>
      <c r="AV1402" s="149" t="s">
        <v>74</v>
      </c>
      <c r="AW1402" s="149" t="s">
        <v>74</v>
      </c>
    </row>
    <row r="1403" spans="1:49" ht="36" customHeight="1" x14ac:dyDescent="0.25">
      <c r="A1403" s="150"/>
      <c r="B1403" s="150"/>
      <c r="C1403" s="150"/>
      <c r="D1403" s="150"/>
      <c r="E1403" s="150"/>
      <c r="F1403" s="150"/>
      <c r="G1403" s="150"/>
      <c r="H1403" s="150"/>
      <c r="I1403" s="150"/>
      <c r="J1403" s="150"/>
      <c r="K1403" s="171"/>
      <c r="L1403" s="171"/>
      <c r="M1403" s="127" t="s">
        <v>75</v>
      </c>
      <c r="N1403" s="127" t="s">
        <v>77</v>
      </c>
      <c r="O1403" s="127" t="s">
        <v>77</v>
      </c>
      <c r="P1403" s="10" t="s">
        <v>64</v>
      </c>
      <c r="Q1403" s="127" t="s">
        <v>77</v>
      </c>
      <c r="R1403" s="127" t="s">
        <v>77</v>
      </c>
      <c r="S1403" s="127" t="s">
        <v>77</v>
      </c>
      <c r="T1403" s="127" t="s">
        <v>77</v>
      </c>
      <c r="U1403" s="10" t="s">
        <v>64</v>
      </c>
      <c r="V1403" s="173"/>
      <c r="W1403" s="176"/>
      <c r="X1403" s="179"/>
      <c r="Y1403" s="179"/>
      <c r="Z1403" s="182"/>
      <c r="AA1403" s="182"/>
      <c r="AB1403" s="182"/>
      <c r="AC1403" s="182"/>
      <c r="AD1403" s="150"/>
      <c r="AE1403" s="182"/>
      <c r="AF1403" s="185"/>
      <c r="AG1403" s="185"/>
      <c r="AH1403" s="150"/>
      <c r="AI1403" s="150"/>
      <c r="AJ1403" s="150"/>
      <c r="AK1403" s="150"/>
      <c r="AL1403" s="150"/>
      <c r="AM1403" s="150"/>
      <c r="AN1403" s="150"/>
      <c r="AO1403" s="150"/>
      <c r="AP1403" s="150"/>
      <c r="AQ1403" s="150"/>
      <c r="AR1403" s="150"/>
      <c r="AS1403" s="150"/>
      <c r="AT1403" s="150"/>
      <c r="AU1403" s="150"/>
      <c r="AV1403" s="150"/>
      <c r="AW1403" s="150"/>
    </row>
    <row r="1404" spans="1:49" ht="36" customHeight="1" x14ac:dyDescent="0.25">
      <c r="A1404" s="150"/>
      <c r="B1404" s="150"/>
      <c r="C1404" s="150"/>
      <c r="D1404" s="150"/>
      <c r="E1404" s="150"/>
      <c r="F1404" s="150"/>
      <c r="G1404" s="150"/>
      <c r="H1404" s="150"/>
      <c r="I1404" s="150"/>
      <c r="J1404" s="150"/>
      <c r="K1404" s="171"/>
      <c r="L1404" s="171"/>
      <c r="M1404" s="127" t="s">
        <v>75</v>
      </c>
      <c r="N1404" s="127" t="s">
        <v>77</v>
      </c>
      <c r="O1404" s="127" t="s">
        <v>77</v>
      </c>
      <c r="P1404" s="10" t="s">
        <v>64</v>
      </c>
      <c r="Q1404" s="127" t="s">
        <v>77</v>
      </c>
      <c r="R1404" s="127" t="s">
        <v>77</v>
      </c>
      <c r="S1404" s="127" t="s">
        <v>77</v>
      </c>
      <c r="T1404" s="127" t="s">
        <v>77</v>
      </c>
      <c r="U1404" s="10" t="s">
        <v>64</v>
      </c>
      <c r="V1404" s="173"/>
      <c r="W1404" s="176"/>
      <c r="X1404" s="179"/>
      <c r="Y1404" s="179"/>
      <c r="Z1404" s="182"/>
      <c r="AA1404" s="182"/>
      <c r="AB1404" s="182"/>
      <c r="AC1404" s="182"/>
      <c r="AD1404" s="150"/>
      <c r="AE1404" s="182"/>
      <c r="AF1404" s="185"/>
      <c r="AG1404" s="185"/>
      <c r="AH1404" s="150"/>
      <c r="AI1404" s="150"/>
      <c r="AJ1404" s="150"/>
      <c r="AK1404" s="150"/>
      <c r="AL1404" s="150"/>
      <c r="AM1404" s="150"/>
      <c r="AN1404" s="150"/>
      <c r="AO1404" s="150"/>
      <c r="AP1404" s="150"/>
      <c r="AQ1404" s="150"/>
      <c r="AR1404" s="150"/>
      <c r="AS1404" s="150"/>
      <c r="AT1404" s="150"/>
      <c r="AU1404" s="150"/>
      <c r="AV1404" s="150"/>
      <c r="AW1404" s="150"/>
    </row>
    <row r="1405" spans="1:49" ht="36" customHeight="1" x14ac:dyDescent="0.25">
      <c r="A1405" s="151"/>
      <c r="B1405" s="151"/>
      <c r="C1405" s="151"/>
      <c r="D1405" s="151"/>
      <c r="E1405" s="151"/>
      <c r="F1405" s="151"/>
      <c r="G1405" s="151"/>
      <c r="H1405" s="151"/>
      <c r="I1405" s="151"/>
      <c r="J1405" s="151"/>
      <c r="K1405" s="171"/>
      <c r="L1405" s="171"/>
      <c r="M1405" s="127" t="s">
        <v>75</v>
      </c>
      <c r="N1405" s="127" t="s">
        <v>77</v>
      </c>
      <c r="O1405" s="127" t="s">
        <v>77</v>
      </c>
      <c r="P1405" s="10" t="s">
        <v>64</v>
      </c>
      <c r="Q1405" s="127" t="s">
        <v>77</v>
      </c>
      <c r="R1405" s="127" t="s">
        <v>77</v>
      </c>
      <c r="S1405" s="127" t="s">
        <v>77</v>
      </c>
      <c r="T1405" s="127" t="s">
        <v>77</v>
      </c>
      <c r="U1405" s="10" t="s">
        <v>64</v>
      </c>
      <c r="V1405" s="174"/>
      <c r="W1405" s="177"/>
      <c r="X1405" s="180"/>
      <c r="Y1405" s="180"/>
      <c r="Z1405" s="183"/>
      <c r="AA1405" s="183"/>
      <c r="AB1405" s="183"/>
      <c r="AC1405" s="183"/>
      <c r="AD1405" s="151"/>
      <c r="AE1405" s="183"/>
      <c r="AF1405" s="186"/>
      <c r="AG1405" s="186"/>
      <c r="AH1405" s="151"/>
      <c r="AI1405" s="151"/>
      <c r="AJ1405" s="151"/>
      <c r="AK1405" s="151"/>
      <c r="AL1405" s="151"/>
      <c r="AM1405" s="151"/>
      <c r="AN1405" s="151"/>
      <c r="AO1405" s="151"/>
      <c r="AP1405" s="151"/>
      <c r="AQ1405" s="151"/>
      <c r="AR1405" s="151"/>
      <c r="AS1405" s="151"/>
      <c r="AT1405" s="151"/>
      <c r="AU1405" s="151"/>
      <c r="AV1405" s="151"/>
      <c r="AW1405" s="151"/>
    </row>
    <row r="1406" spans="1:49" ht="36" customHeight="1" x14ac:dyDescent="0.25">
      <c r="A1406" s="149" t="s">
        <v>53</v>
      </c>
      <c r="B1406" s="149" t="s">
        <v>676</v>
      </c>
      <c r="C1406" s="149">
        <v>2016</v>
      </c>
      <c r="D1406" s="149" t="s">
        <v>1278</v>
      </c>
      <c r="E1406" s="149">
        <v>605</v>
      </c>
      <c r="F1406" s="149" t="s">
        <v>56</v>
      </c>
      <c r="G1406" s="149" t="s">
        <v>57</v>
      </c>
      <c r="H1406" s="149" t="s">
        <v>58</v>
      </c>
      <c r="I1406" s="149" t="s">
        <v>58</v>
      </c>
      <c r="J1406" s="149" t="s">
        <v>172</v>
      </c>
      <c r="K1406" s="171" t="s">
        <v>93</v>
      </c>
      <c r="L1406" s="171" t="s">
        <v>93</v>
      </c>
      <c r="M1406" s="127" t="s">
        <v>75</v>
      </c>
      <c r="N1406" s="127" t="s">
        <v>77</v>
      </c>
      <c r="O1406" s="127" t="s">
        <v>77</v>
      </c>
      <c r="P1406" s="10" t="s">
        <v>175</v>
      </c>
      <c r="Q1406" s="12">
        <v>11950.9</v>
      </c>
      <c r="R1406" s="127" t="s">
        <v>77</v>
      </c>
      <c r="S1406" s="127" t="s">
        <v>77</v>
      </c>
      <c r="T1406" s="127" t="s">
        <v>77</v>
      </c>
      <c r="U1406" s="10" t="s">
        <v>175</v>
      </c>
      <c r="V1406" s="172" t="s">
        <v>1358</v>
      </c>
      <c r="W1406" s="175">
        <v>42704</v>
      </c>
      <c r="X1406" s="178">
        <v>10302.5</v>
      </c>
      <c r="Y1406" s="178">
        <v>11950.9</v>
      </c>
      <c r="Z1406" s="181" t="s">
        <v>67</v>
      </c>
      <c r="AA1406" s="181" t="s">
        <v>68</v>
      </c>
      <c r="AB1406" s="181" t="s">
        <v>69</v>
      </c>
      <c r="AC1406" s="181" t="s">
        <v>70</v>
      </c>
      <c r="AD1406" s="181" t="s">
        <v>172</v>
      </c>
      <c r="AE1406" s="181" t="s">
        <v>71</v>
      </c>
      <c r="AF1406" s="184">
        <v>42704</v>
      </c>
      <c r="AG1406" s="184">
        <v>42704</v>
      </c>
      <c r="AH1406" s="149" t="s">
        <v>57</v>
      </c>
      <c r="AI1406" s="149" t="s">
        <v>72</v>
      </c>
      <c r="AJ1406" s="149" t="s">
        <v>73</v>
      </c>
      <c r="AK1406" s="149" t="s">
        <v>72</v>
      </c>
      <c r="AL1406" s="149" t="s">
        <v>72</v>
      </c>
      <c r="AM1406" s="149" t="s">
        <v>72</v>
      </c>
      <c r="AN1406" s="149" t="s">
        <v>72</v>
      </c>
      <c r="AO1406" s="149" t="s">
        <v>74</v>
      </c>
      <c r="AP1406" s="149" t="s">
        <v>74</v>
      </c>
      <c r="AQ1406" s="149" t="s">
        <v>74</v>
      </c>
      <c r="AR1406" s="149" t="s">
        <v>74</v>
      </c>
      <c r="AS1406" s="149" t="s">
        <v>74</v>
      </c>
      <c r="AT1406" s="149" t="s">
        <v>74</v>
      </c>
      <c r="AU1406" s="149" t="s">
        <v>74</v>
      </c>
      <c r="AV1406" s="149" t="s">
        <v>74</v>
      </c>
      <c r="AW1406" s="149" t="s">
        <v>74</v>
      </c>
    </row>
    <row r="1407" spans="1:49" ht="36" customHeight="1" x14ac:dyDescent="0.25">
      <c r="A1407" s="150"/>
      <c r="B1407" s="150"/>
      <c r="C1407" s="150"/>
      <c r="D1407" s="150"/>
      <c r="E1407" s="150"/>
      <c r="F1407" s="150"/>
      <c r="G1407" s="150"/>
      <c r="H1407" s="150"/>
      <c r="I1407" s="150"/>
      <c r="J1407" s="150"/>
      <c r="K1407" s="171"/>
      <c r="L1407" s="171"/>
      <c r="M1407" s="127" t="s">
        <v>75</v>
      </c>
      <c r="N1407" s="127" t="s">
        <v>77</v>
      </c>
      <c r="O1407" s="127" t="s">
        <v>77</v>
      </c>
      <c r="P1407" s="10" t="s">
        <v>64</v>
      </c>
      <c r="Q1407" s="127" t="s">
        <v>77</v>
      </c>
      <c r="R1407" s="127" t="s">
        <v>77</v>
      </c>
      <c r="S1407" s="127" t="s">
        <v>77</v>
      </c>
      <c r="T1407" s="127" t="s">
        <v>77</v>
      </c>
      <c r="U1407" s="10" t="s">
        <v>64</v>
      </c>
      <c r="V1407" s="173"/>
      <c r="W1407" s="176"/>
      <c r="X1407" s="179"/>
      <c r="Y1407" s="179"/>
      <c r="Z1407" s="182"/>
      <c r="AA1407" s="182"/>
      <c r="AB1407" s="182"/>
      <c r="AC1407" s="182"/>
      <c r="AD1407" s="182"/>
      <c r="AE1407" s="182"/>
      <c r="AF1407" s="185"/>
      <c r="AG1407" s="185"/>
      <c r="AH1407" s="150"/>
      <c r="AI1407" s="150"/>
      <c r="AJ1407" s="150"/>
      <c r="AK1407" s="150"/>
      <c r="AL1407" s="150"/>
      <c r="AM1407" s="150"/>
      <c r="AN1407" s="150"/>
      <c r="AO1407" s="150"/>
      <c r="AP1407" s="150"/>
      <c r="AQ1407" s="150"/>
      <c r="AR1407" s="150"/>
      <c r="AS1407" s="150"/>
      <c r="AT1407" s="150"/>
      <c r="AU1407" s="150"/>
      <c r="AV1407" s="150"/>
      <c r="AW1407" s="150"/>
    </row>
    <row r="1408" spans="1:49" ht="36" customHeight="1" x14ac:dyDescent="0.25">
      <c r="A1408" s="150"/>
      <c r="B1408" s="150"/>
      <c r="C1408" s="150"/>
      <c r="D1408" s="150"/>
      <c r="E1408" s="150"/>
      <c r="F1408" s="150"/>
      <c r="G1408" s="150"/>
      <c r="H1408" s="150"/>
      <c r="I1408" s="150"/>
      <c r="J1408" s="150"/>
      <c r="K1408" s="171"/>
      <c r="L1408" s="171"/>
      <c r="M1408" s="127" t="s">
        <v>75</v>
      </c>
      <c r="N1408" s="127" t="s">
        <v>77</v>
      </c>
      <c r="O1408" s="127" t="s">
        <v>77</v>
      </c>
      <c r="P1408" s="10" t="s">
        <v>64</v>
      </c>
      <c r="Q1408" s="127" t="s">
        <v>77</v>
      </c>
      <c r="R1408" s="127" t="s">
        <v>77</v>
      </c>
      <c r="S1408" s="127" t="s">
        <v>77</v>
      </c>
      <c r="T1408" s="127" t="s">
        <v>77</v>
      </c>
      <c r="U1408" s="10" t="s">
        <v>64</v>
      </c>
      <c r="V1408" s="173"/>
      <c r="W1408" s="176"/>
      <c r="X1408" s="179"/>
      <c r="Y1408" s="179"/>
      <c r="Z1408" s="182"/>
      <c r="AA1408" s="182"/>
      <c r="AB1408" s="182"/>
      <c r="AC1408" s="182"/>
      <c r="AD1408" s="182"/>
      <c r="AE1408" s="182"/>
      <c r="AF1408" s="185"/>
      <c r="AG1408" s="185"/>
      <c r="AH1408" s="150"/>
      <c r="AI1408" s="150"/>
      <c r="AJ1408" s="150"/>
      <c r="AK1408" s="150"/>
      <c r="AL1408" s="150"/>
      <c r="AM1408" s="150"/>
      <c r="AN1408" s="150"/>
      <c r="AO1408" s="150"/>
      <c r="AP1408" s="150"/>
      <c r="AQ1408" s="150"/>
      <c r="AR1408" s="150"/>
      <c r="AS1408" s="150"/>
      <c r="AT1408" s="150"/>
      <c r="AU1408" s="150"/>
      <c r="AV1408" s="150"/>
      <c r="AW1408" s="150"/>
    </row>
    <row r="1409" spans="1:49" ht="36" customHeight="1" x14ac:dyDescent="0.25">
      <c r="A1409" s="151"/>
      <c r="B1409" s="151"/>
      <c r="C1409" s="151"/>
      <c r="D1409" s="151"/>
      <c r="E1409" s="151"/>
      <c r="F1409" s="151"/>
      <c r="G1409" s="151"/>
      <c r="H1409" s="151"/>
      <c r="I1409" s="151"/>
      <c r="J1409" s="151"/>
      <c r="K1409" s="171"/>
      <c r="L1409" s="171"/>
      <c r="M1409" s="127" t="s">
        <v>75</v>
      </c>
      <c r="N1409" s="127" t="s">
        <v>77</v>
      </c>
      <c r="O1409" s="127" t="s">
        <v>77</v>
      </c>
      <c r="P1409" s="10" t="s">
        <v>64</v>
      </c>
      <c r="Q1409" s="127" t="s">
        <v>77</v>
      </c>
      <c r="R1409" s="127" t="s">
        <v>77</v>
      </c>
      <c r="S1409" s="127" t="s">
        <v>77</v>
      </c>
      <c r="T1409" s="127" t="s">
        <v>77</v>
      </c>
      <c r="U1409" s="10" t="s">
        <v>64</v>
      </c>
      <c r="V1409" s="174"/>
      <c r="W1409" s="177"/>
      <c r="X1409" s="180"/>
      <c r="Y1409" s="180"/>
      <c r="Z1409" s="183"/>
      <c r="AA1409" s="183"/>
      <c r="AB1409" s="183"/>
      <c r="AC1409" s="183"/>
      <c r="AD1409" s="183"/>
      <c r="AE1409" s="183"/>
      <c r="AF1409" s="186"/>
      <c r="AG1409" s="186"/>
      <c r="AH1409" s="151"/>
      <c r="AI1409" s="151"/>
      <c r="AJ1409" s="151"/>
      <c r="AK1409" s="151"/>
      <c r="AL1409" s="151"/>
      <c r="AM1409" s="151"/>
      <c r="AN1409" s="151"/>
      <c r="AO1409" s="151"/>
      <c r="AP1409" s="151"/>
      <c r="AQ1409" s="151"/>
      <c r="AR1409" s="151"/>
      <c r="AS1409" s="151"/>
      <c r="AT1409" s="151"/>
      <c r="AU1409" s="151"/>
      <c r="AV1409" s="151"/>
      <c r="AW1409" s="151"/>
    </row>
    <row r="1410" spans="1:49" ht="36" customHeight="1" x14ac:dyDescent="0.25">
      <c r="A1410" s="149" t="s">
        <v>53</v>
      </c>
      <c r="B1410" s="149" t="s">
        <v>676</v>
      </c>
      <c r="C1410" s="149">
        <v>2016</v>
      </c>
      <c r="D1410" s="149" t="s">
        <v>1278</v>
      </c>
      <c r="E1410" s="149">
        <v>606</v>
      </c>
      <c r="F1410" s="149" t="s">
        <v>56</v>
      </c>
      <c r="G1410" s="149" t="s">
        <v>57</v>
      </c>
      <c r="H1410" s="149" t="s">
        <v>58</v>
      </c>
      <c r="I1410" s="149" t="s">
        <v>58</v>
      </c>
      <c r="J1410" s="149" t="s">
        <v>155</v>
      </c>
      <c r="K1410" s="171" t="s">
        <v>207</v>
      </c>
      <c r="L1410" s="171" t="s">
        <v>207</v>
      </c>
      <c r="M1410" s="127" t="s">
        <v>470</v>
      </c>
      <c r="N1410" s="127" t="s">
        <v>231</v>
      </c>
      <c r="O1410" s="127" t="s">
        <v>415</v>
      </c>
      <c r="P1410" s="10" t="s">
        <v>64</v>
      </c>
      <c r="Q1410" s="12">
        <v>16646</v>
      </c>
      <c r="R1410" s="127" t="s">
        <v>470</v>
      </c>
      <c r="S1410" s="127" t="s">
        <v>231</v>
      </c>
      <c r="T1410" s="127" t="s">
        <v>415</v>
      </c>
      <c r="U1410" s="10" t="s">
        <v>64</v>
      </c>
      <c r="V1410" s="172" t="s">
        <v>1359</v>
      </c>
      <c r="W1410" s="175">
        <v>42704</v>
      </c>
      <c r="X1410" s="178">
        <v>14350</v>
      </c>
      <c r="Y1410" s="178">
        <v>16646</v>
      </c>
      <c r="Z1410" s="181" t="s">
        <v>67</v>
      </c>
      <c r="AA1410" s="181" t="s">
        <v>68</v>
      </c>
      <c r="AB1410" s="181" t="s">
        <v>69</v>
      </c>
      <c r="AC1410" s="181" t="s">
        <v>70</v>
      </c>
      <c r="AD1410" s="181" t="s">
        <v>155</v>
      </c>
      <c r="AE1410" s="181" t="s">
        <v>71</v>
      </c>
      <c r="AF1410" s="184">
        <v>42704</v>
      </c>
      <c r="AG1410" s="184">
        <v>42709</v>
      </c>
      <c r="AH1410" s="149" t="s">
        <v>57</v>
      </c>
      <c r="AI1410" s="149" t="s">
        <v>72</v>
      </c>
      <c r="AJ1410" s="149" t="s">
        <v>73</v>
      </c>
      <c r="AK1410" s="149" t="s">
        <v>72</v>
      </c>
      <c r="AL1410" s="149" t="s">
        <v>72</v>
      </c>
      <c r="AM1410" s="149" t="s">
        <v>72</v>
      </c>
      <c r="AN1410" s="149" t="s">
        <v>72</v>
      </c>
      <c r="AO1410" s="149" t="s">
        <v>74</v>
      </c>
      <c r="AP1410" s="149" t="s">
        <v>74</v>
      </c>
      <c r="AQ1410" s="149" t="s">
        <v>74</v>
      </c>
      <c r="AR1410" s="149" t="s">
        <v>74</v>
      </c>
      <c r="AS1410" s="149" t="s">
        <v>74</v>
      </c>
      <c r="AT1410" s="149" t="s">
        <v>74</v>
      </c>
      <c r="AU1410" s="149" t="s">
        <v>74</v>
      </c>
      <c r="AV1410" s="149" t="s">
        <v>74</v>
      </c>
      <c r="AW1410" s="149" t="s">
        <v>74</v>
      </c>
    </row>
    <row r="1411" spans="1:49" ht="36" customHeight="1" x14ac:dyDescent="0.25">
      <c r="A1411" s="150"/>
      <c r="B1411" s="150"/>
      <c r="C1411" s="150"/>
      <c r="D1411" s="150"/>
      <c r="E1411" s="150"/>
      <c r="F1411" s="150"/>
      <c r="G1411" s="150"/>
      <c r="H1411" s="150"/>
      <c r="I1411" s="150"/>
      <c r="J1411" s="150"/>
      <c r="K1411" s="171"/>
      <c r="L1411" s="171"/>
      <c r="M1411" s="127" t="s">
        <v>75</v>
      </c>
      <c r="N1411" s="127" t="s">
        <v>77</v>
      </c>
      <c r="O1411" s="127" t="s">
        <v>77</v>
      </c>
      <c r="P1411" s="10" t="s">
        <v>64</v>
      </c>
      <c r="Q1411" s="127" t="s">
        <v>77</v>
      </c>
      <c r="R1411" s="127" t="s">
        <v>77</v>
      </c>
      <c r="S1411" s="127" t="s">
        <v>77</v>
      </c>
      <c r="T1411" s="127" t="s">
        <v>77</v>
      </c>
      <c r="U1411" s="10" t="s">
        <v>64</v>
      </c>
      <c r="V1411" s="173"/>
      <c r="W1411" s="176"/>
      <c r="X1411" s="179"/>
      <c r="Y1411" s="179"/>
      <c r="Z1411" s="182"/>
      <c r="AA1411" s="182"/>
      <c r="AB1411" s="182"/>
      <c r="AC1411" s="182"/>
      <c r="AD1411" s="182"/>
      <c r="AE1411" s="182"/>
      <c r="AF1411" s="185"/>
      <c r="AG1411" s="185"/>
      <c r="AH1411" s="150"/>
      <c r="AI1411" s="150"/>
      <c r="AJ1411" s="150"/>
      <c r="AK1411" s="150"/>
      <c r="AL1411" s="150"/>
      <c r="AM1411" s="150"/>
      <c r="AN1411" s="150"/>
      <c r="AO1411" s="150"/>
      <c r="AP1411" s="150"/>
      <c r="AQ1411" s="150"/>
      <c r="AR1411" s="150"/>
      <c r="AS1411" s="150"/>
      <c r="AT1411" s="150"/>
      <c r="AU1411" s="150"/>
      <c r="AV1411" s="150"/>
      <c r="AW1411" s="150"/>
    </row>
    <row r="1412" spans="1:49" ht="36" customHeight="1" x14ac:dyDescent="0.25">
      <c r="A1412" s="150"/>
      <c r="B1412" s="150"/>
      <c r="C1412" s="150"/>
      <c r="D1412" s="150"/>
      <c r="E1412" s="150"/>
      <c r="F1412" s="150"/>
      <c r="G1412" s="150"/>
      <c r="H1412" s="150"/>
      <c r="I1412" s="150"/>
      <c r="J1412" s="150"/>
      <c r="K1412" s="171"/>
      <c r="L1412" s="171"/>
      <c r="M1412" s="127" t="s">
        <v>75</v>
      </c>
      <c r="N1412" s="127" t="s">
        <v>77</v>
      </c>
      <c r="O1412" s="127" t="s">
        <v>77</v>
      </c>
      <c r="P1412" s="10" t="s">
        <v>64</v>
      </c>
      <c r="Q1412" s="127" t="s">
        <v>77</v>
      </c>
      <c r="R1412" s="127" t="s">
        <v>77</v>
      </c>
      <c r="S1412" s="127" t="s">
        <v>77</v>
      </c>
      <c r="T1412" s="127" t="s">
        <v>77</v>
      </c>
      <c r="U1412" s="10" t="s">
        <v>64</v>
      </c>
      <c r="V1412" s="173"/>
      <c r="W1412" s="176"/>
      <c r="X1412" s="179"/>
      <c r="Y1412" s="179"/>
      <c r="Z1412" s="182"/>
      <c r="AA1412" s="182"/>
      <c r="AB1412" s="182"/>
      <c r="AC1412" s="182"/>
      <c r="AD1412" s="182"/>
      <c r="AE1412" s="182"/>
      <c r="AF1412" s="185"/>
      <c r="AG1412" s="185"/>
      <c r="AH1412" s="150"/>
      <c r="AI1412" s="150"/>
      <c r="AJ1412" s="150"/>
      <c r="AK1412" s="150"/>
      <c r="AL1412" s="150"/>
      <c r="AM1412" s="150"/>
      <c r="AN1412" s="150"/>
      <c r="AO1412" s="150"/>
      <c r="AP1412" s="150"/>
      <c r="AQ1412" s="150"/>
      <c r="AR1412" s="150"/>
      <c r="AS1412" s="150"/>
      <c r="AT1412" s="150"/>
      <c r="AU1412" s="150"/>
      <c r="AV1412" s="150"/>
      <c r="AW1412" s="150"/>
    </row>
    <row r="1413" spans="1:49" ht="36" customHeight="1" x14ac:dyDescent="0.25">
      <c r="A1413" s="151"/>
      <c r="B1413" s="151"/>
      <c r="C1413" s="151"/>
      <c r="D1413" s="151"/>
      <c r="E1413" s="151"/>
      <c r="F1413" s="151"/>
      <c r="G1413" s="151"/>
      <c r="H1413" s="151"/>
      <c r="I1413" s="151"/>
      <c r="J1413" s="151"/>
      <c r="K1413" s="171"/>
      <c r="L1413" s="171"/>
      <c r="M1413" s="127" t="s">
        <v>75</v>
      </c>
      <c r="N1413" s="127" t="s">
        <v>77</v>
      </c>
      <c r="O1413" s="127" t="s">
        <v>77</v>
      </c>
      <c r="P1413" s="10" t="s">
        <v>64</v>
      </c>
      <c r="Q1413" s="127" t="s">
        <v>77</v>
      </c>
      <c r="R1413" s="127" t="s">
        <v>77</v>
      </c>
      <c r="S1413" s="127" t="s">
        <v>77</v>
      </c>
      <c r="T1413" s="127" t="s">
        <v>77</v>
      </c>
      <c r="U1413" s="10" t="s">
        <v>64</v>
      </c>
      <c r="V1413" s="174"/>
      <c r="W1413" s="177"/>
      <c r="X1413" s="180"/>
      <c r="Y1413" s="180"/>
      <c r="Z1413" s="183"/>
      <c r="AA1413" s="183"/>
      <c r="AB1413" s="183"/>
      <c r="AC1413" s="183"/>
      <c r="AD1413" s="183"/>
      <c r="AE1413" s="183"/>
      <c r="AF1413" s="186"/>
      <c r="AG1413" s="186"/>
      <c r="AH1413" s="151"/>
      <c r="AI1413" s="151"/>
      <c r="AJ1413" s="151"/>
      <c r="AK1413" s="151"/>
      <c r="AL1413" s="151"/>
      <c r="AM1413" s="151"/>
      <c r="AN1413" s="151"/>
      <c r="AO1413" s="151"/>
      <c r="AP1413" s="151"/>
      <c r="AQ1413" s="151"/>
      <c r="AR1413" s="151"/>
      <c r="AS1413" s="151"/>
      <c r="AT1413" s="151"/>
      <c r="AU1413" s="151"/>
      <c r="AV1413" s="151"/>
      <c r="AW1413" s="151"/>
    </row>
    <row r="1414" spans="1:49" ht="36" customHeight="1" x14ac:dyDescent="0.25">
      <c r="A1414" s="149" t="s">
        <v>53</v>
      </c>
      <c r="B1414" s="149" t="s">
        <v>676</v>
      </c>
      <c r="C1414" s="149">
        <v>2016</v>
      </c>
      <c r="D1414" s="149" t="s">
        <v>1278</v>
      </c>
      <c r="E1414" s="149">
        <v>603</v>
      </c>
      <c r="F1414" s="149" t="s">
        <v>56</v>
      </c>
      <c r="G1414" s="149" t="s">
        <v>57</v>
      </c>
      <c r="H1414" s="149" t="s">
        <v>58</v>
      </c>
      <c r="I1414" s="149" t="s">
        <v>58</v>
      </c>
      <c r="J1414" s="149" t="s">
        <v>172</v>
      </c>
      <c r="K1414" s="171" t="s">
        <v>207</v>
      </c>
      <c r="L1414" s="171" t="s">
        <v>207</v>
      </c>
      <c r="M1414" s="127" t="s">
        <v>75</v>
      </c>
      <c r="N1414" s="127" t="s">
        <v>77</v>
      </c>
      <c r="O1414" s="127" t="s">
        <v>77</v>
      </c>
      <c r="P1414" s="10" t="s">
        <v>175</v>
      </c>
      <c r="Q1414" s="12">
        <v>70784.36</v>
      </c>
      <c r="R1414" s="127" t="s">
        <v>77</v>
      </c>
      <c r="S1414" s="127" t="s">
        <v>77</v>
      </c>
      <c r="T1414" s="127" t="s">
        <v>77</v>
      </c>
      <c r="U1414" s="10" t="s">
        <v>175</v>
      </c>
      <c r="V1414" s="172" t="s">
        <v>1360</v>
      </c>
      <c r="W1414" s="175">
        <v>42704</v>
      </c>
      <c r="X1414" s="178">
        <v>61021</v>
      </c>
      <c r="Y1414" s="178">
        <v>70784.36</v>
      </c>
      <c r="Z1414" s="181" t="s">
        <v>67</v>
      </c>
      <c r="AA1414" s="181" t="s">
        <v>68</v>
      </c>
      <c r="AB1414" s="181" t="s">
        <v>69</v>
      </c>
      <c r="AC1414" s="181" t="s">
        <v>70</v>
      </c>
      <c r="AD1414" s="181" t="s">
        <v>172</v>
      </c>
      <c r="AE1414" s="181" t="s">
        <v>71</v>
      </c>
      <c r="AF1414" s="184">
        <v>42704</v>
      </c>
      <c r="AG1414" s="184">
        <v>42706</v>
      </c>
      <c r="AH1414" s="149" t="s">
        <v>57</v>
      </c>
      <c r="AI1414" s="149" t="s">
        <v>72</v>
      </c>
      <c r="AJ1414" s="149" t="s">
        <v>73</v>
      </c>
      <c r="AK1414" s="149" t="s">
        <v>72</v>
      </c>
      <c r="AL1414" s="149" t="s">
        <v>72</v>
      </c>
      <c r="AM1414" s="149" t="s">
        <v>72</v>
      </c>
      <c r="AN1414" s="149" t="s">
        <v>72</v>
      </c>
      <c r="AO1414" s="149" t="s">
        <v>74</v>
      </c>
      <c r="AP1414" s="149" t="s">
        <v>74</v>
      </c>
      <c r="AQ1414" s="149" t="s">
        <v>74</v>
      </c>
      <c r="AR1414" s="149" t="s">
        <v>74</v>
      </c>
      <c r="AS1414" s="149" t="s">
        <v>74</v>
      </c>
      <c r="AT1414" s="149" t="s">
        <v>74</v>
      </c>
      <c r="AU1414" s="149" t="s">
        <v>74</v>
      </c>
      <c r="AV1414" s="149" t="s">
        <v>74</v>
      </c>
      <c r="AW1414" s="149" t="s">
        <v>74</v>
      </c>
    </row>
    <row r="1415" spans="1:49" ht="36" customHeight="1" x14ac:dyDescent="0.25">
      <c r="A1415" s="150"/>
      <c r="B1415" s="150"/>
      <c r="C1415" s="150"/>
      <c r="D1415" s="150"/>
      <c r="E1415" s="150"/>
      <c r="F1415" s="150"/>
      <c r="G1415" s="150"/>
      <c r="H1415" s="150"/>
      <c r="I1415" s="150"/>
      <c r="J1415" s="150"/>
      <c r="K1415" s="171"/>
      <c r="L1415" s="171"/>
      <c r="M1415" s="127" t="s">
        <v>279</v>
      </c>
      <c r="N1415" s="127" t="s">
        <v>280</v>
      </c>
      <c r="O1415" s="127" t="s">
        <v>281</v>
      </c>
      <c r="P1415" s="10" t="s">
        <v>64</v>
      </c>
      <c r="Q1415" s="12">
        <v>74323.58</v>
      </c>
      <c r="R1415" s="127" t="s">
        <v>77</v>
      </c>
      <c r="S1415" s="127" t="s">
        <v>77</v>
      </c>
      <c r="T1415" s="127" t="s">
        <v>77</v>
      </c>
      <c r="U1415" s="10" t="s">
        <v>64</v>
      </c>
      <c r="V1415" s="173"/>
      <c r="W1415" s="176"/>
      <c r="X1415" s="179"/>
      <c r="Y1415" s="179"/>
      <c r="Z1415" s="182"/>
      <c r="AA1415" s="182"/>
      <c r="AB1415" s="182"/>
      <c r="AC1415" s="182"/>
      <c r="AD1415" s="182"/>
      <c r="AE1415" s="182"/>
      <c r="AF1415" s="185"/>
      <c r="AG1415" s="185"/>
      <c r="AH1415" s="150"/>
      <c r="AI1415" s="150"/>
      <c r="AJ1415" s="150"/>
      <c r="AK1415" s="150"/>
      <c r="AL1415" s="150"/>
      <c r="AM1415" s="150"/>
      <c r="AN1415" s="150"/>
      <c r="AO1415" s="150"/>
      <c r="AP1415" s="150"/>
      <c r="AQ1415" s="150"/>
      <c r="AR1415" s="150"/>
      <c r="AS1415" s="150"/>
      <c r="AT1415" s="150"/>
      <c r="AU1415" s="150"/>
      <c r="AV1415" s="150"/>
      <c r="AW1415" s="150"/>
    </row>
    <row r="1416" spans="1:49" ht="36" customHeight="1" x14ac:dyDescent="0.25">
      <c r="A1416" s="150"/>
      <c r="B1416" s="150"/>
      <c r="C1416" s="150"/>
      <c r="D1416" s="150"/>
      <c r="E1416" s="150"/>
      <c r="F1416" s="150"/>
      <c r="G1416" s="150"/>
      <c r="H1416" s="150"/>
      <c r="I1416" s="150"/>
      <c r="J1416" s="150"/>
      <c r="K1416" s="171"/>
      <c r="L1416" s="171"/>
      <c r="M1416" s="127" t="s">
        <v>384</v>
      </c>
      <c r="N1416" s="127" t="s">
        <v>241</v>
      </c>
      <c r="O1416" s="127" t="s">
        <v>385</v>
      </c>
      <c r="P1416" s="10" t="s">
        <v>64</v>
      </c>
      <c r="Q1416" s="12">
        <v>79509.509999999995</v>
      </c>
      <c r="R1416" s="127" t="s">
        <v>77</v>
      </c>
      <c r="S1416" s="127" t="s">
        <v>77</v>
      </c>
      <c r="T1416" s="127" t="s">
        <v>77</v>
      </c>
      <c r="U1416" s="10" t="s">
        <v>64</v>
      </c>
      <c r="V1416" s="173"/>
      <c r="W1416" s="176"/>
      <c r="X1416" s="179"/>
      <c r="Y1416" s="179"/>
      <c r="Z1416" s="182"/>
      <c r="AA1416" s="182"/>
      <c r="AB1416" s="182"/>
      <c r="AC1416" s="182"/>
      <c r="AD1416" s="182"/>
      <c r="AE1416" s="182"/>
      <c r="AF1416" s="185"/>
      <c r="AG1416" s="185"/>
      <c r="AH1416" s="150"/>
      <c r="AI1416" s="150"/>
      <c r="AJ1416" s="150"/>
      <c r="AK1416" s="150"/>
      <c r="AL1416" s="150"/>
      <c r="AM1416" s="150"/>
      <c r="AN1416" s="150"/>
      <c r="AO1416" s="150"/>
      <c r="AP1416" s="150"/>
      <c r="AQ1416" s="150"/>
      <c r="AR1416" s="150"/>
      <c r="AS1416" s="150"/>
      <c r="AT1416" s="150"/>
      <c r="AU1416" s="150"/>
      <c r="AV1416" s="150"/>
      <c r="AW1416" s="150"/>
    </row>
    <row r="1417" spans="1:49" ht="36" customHeight="1" x14ac:dyDescent="0.25">
      <c r="A1417" s="151"/>
      <c r="B1417" s="151"/>
      <c r="C1417" s="151"/>
      <c r="D1417" s="151"/>
      <c r="E1417" s="151"/>
      <c r="F1417" s="151"/>
      <c r="G1417" s="151"/>
      <c r="H1417" s="151"/>
      <c r="I1417" s="151"/>
      <c r="J1417" s="151"/>
      <c r="K1417" s="171"/>
      <c r="L1417" s="171"/>
      <c r="M1417" s="127" t="s">
        <v>75</v>
      </c>
      <c r="N1417" s="127" t="s">
        <v>77</v>
      </c>
      <c r="O1417" s="127" t="s">
        <v>77</v>
      </c>
      <c r="P1417" s="10" t="s">
        <v>64</v>
      </c>
      <c r="Q1417" s="127" t="s">
        <v>77</v>
      </c>
      <c r="R1417" s="127" t="s">
        <v>77</v>
      </c>
      <c r="S1417" s="127" t="s">
        <v>77</v>
      </c>
      <c r="T1417" s="127" t="s">
        <v>77</v>
      </c>
      <c r="U1417" s="10" t="s">
        <v>64</v>
      </c>
      <c r="V1417" s="174"/>
      <c r="W1417" s="177"/>
      <c r="X1417" s="180"/>
      <c r="Y1417" s="180"/>
      <c r="Z1417" s="183"/>
      <c r="AA1417" s="183"/>
      <c r="AB1417" s="183"/>
      <c r="AC1417" s="183"/>
      <c r="AD1417" s="183"/>
      <c r="AE1417" s="183"/>
      <c r="AF1417" s="186"/>
      <c r="AG1417" s="186"/>
      <c r="AH1417" s="151"/>
      <c r="AI1417" s="151"/>
      <c r="AJ1417" s="151"/>
      <c r="AK1417" s="151"/>
      <c r="AL1417" s="151"/>
      <c r="AM1417" s="151"/>
      <c r="AN1417" s="151"/>
      <c r="AO1417" s="151"/>
      <c r="AP1417" s="151"/>
      <c r="AQ1417" s="151"/>
      <c r="AR1417" s="151"/>
      <c r="AS1417" s="151"/>
      <c r="AT1417" s="151"/>
      <c r="AU1417" s="151"/>
      <c r="AV1417" s="151"/>
      <c r="AW1417" s="151"/>
    </row>
    <row r="1418" spans="1:49" ht="36" customHeight="1" x14ac:dyDescent="0.25">
      <c r="A1418" s="149" t="s">
        <v>53</v>
      </c>
      <c r="B1418" s="149" t="s">
        <v>54</v>
      </c>
      <c r="C1418" s="149">
        <v>2016</v>
      </c>
      <c r="D1418" s="149" t="s">
        <v>1362</v>
      </c>
      <c r="E1418" s="149">
        <v>662</v>
      </c>
      <c r="F1418" s="149" t="s">
        <v>56</v>
      </c>
      <c r="G1418" s="152" t="s">
        <v>57</v>
      </c>
      <c r="H1418" s="149" t="s">
        <v>58</v>
      </c>
      <c r="I1418" s="149" t="s">
        <v>58</v>
      </c>
      <c r="J1418" s="171" t="s">
        <v>1363</v>
      </c>
      <c r="K1418" s="171" t="s">
        <v>93</v>
      </c>
      <c r="L1418" s="171" t="s">
        <v>93</v>
      </c>
      <c r="M1418" s="139" t="s">
        <v>75</v>
      </c>
      <c r="N1418" s="139" t="s">
        <v>76</v>
      </c>
      <c r="O1418" s="139" t="s">
        <v>77</v>
      </c>
      <c r="P1418" s="102" t="s">
        <v>121</v>
      </c>
      <c r="Q1418" s="12">
        <v>336400</v>
      </c>
      <c r="R1418" s="139" t="s">
        <v>75</v>
      </c>
      <c r="S1418" s="139" t="s">
        <v>76</v>
      </c>
      <c r="T1418" s="139" t="s">
        <v>77</v>
      </c>
      <c r="U1418" s="260" t="s">
        <v>121</v>
      </c>
      <c r="V1418" s="260" t="s">
        <v>1364</v>
      </c>
      <c r="W1418" s="229">
        <v>42705</v>
      </c>
      <c r="X1418" s="235">
        <v>290000</v>
      </c>
      <c r="Y1418" s="232">
        <v>336400</v>
      </c>
      <c r="Z1418" s="149" t="s">
        <v>67</v>
      </c>
      <c r="AA1418" s="149" t="s">
        <v>68</v>
      </c>
      <c r="AB1418" s="149" t="s">
        <v>69</v>
      </c>
      <c r="AC1418" s="149" t="s">
        <v>70</v>
      </c>
      <c r="AD1418" s="149" t="s">
        <v>1363</v>
      </c>
      <c r="AE1418" s="149" t="s">
        <v>71</v>
      </c>
      <c r="AF1418" s="184">
        <v>42705</v>
      </c>
      <c r="AG1418" s="184">
        <v>42719</v>
      </c>
      <c r="AH1418" s="152" t="s">
        <v>57</v>
      </c>
      <c r="AI1418" s="149" t="s">
        <v>72</v>
      </c>
      <c r="AJ1418" s="149" t="s">
        <v>73</v>
      </c>
      <c r="AK1418" s="149" t="s">
        <v>72</v>
      </c>
      <c r="AL1418" s="149" t="s">
        <v>72</v>
      </c>
      <c r="AM1418" s="149" t="s">
        <v>72</v>
      </c>
      <c r="AN1418" s="149" t="s">
        <v>72</v>
      </c>
      <c r="AO1418" s="149" t="s">
        <v>74</v>
      </c>
      <c r="AP1418" s="149" t="s">
        <v>74</v>
      </c>
      <c r="AQ1418" s="149" t="s">
        <v>74</v>
      </c>
      <c r="AR1418" s="149" t="s">
        <v>74</v>
      </c>
      <c r="AS1418" s="149" t="s">
        <v>74</v>
      </c>
      <c r="AT1418" s="149" t="s">
        <v>74</v>
      </c>
      <c r="AU1418" s="149" t="s">
        <v>74</v>
      </c>
      <c r="AV1418" s="149" t="s">
        <v>74</v>
      </c>
      <c r="AW1418" s="149" t="s">
        <v>74</v>
      </c>
    </row>
    <row r="1419" spans="1:49" ht="36" customHeight="1" x14ac:dyDescent="0.25">
      <c r="A1419" s="150"/>
      <c r="B1419" s="150"/>
      <c r="C1419" s="150"/>
      <c r="D1419" s="150"/>
      <c r="E1419" s="150"/>
      <c r="F1419" s="150"/>
      <c r="G1419" s="153"/>
      <c r="H1419" s="150"/>
      <c r="I1419" s="150"/>
      <c r="J1419" s="171"/>
      <c r="K1419" s="171"/>
      <c r="L1419" s="171"/>
      <c r="M1419" s="139" t="s">
        <v>75</v>
      </c>
      <c r="N1419" s="139" t="s">
        <v>76</v>
      </c>
      <c r="O1419" s="139" t="s">
        <v>77</v>
      </c>
      <c r="P1419" s="145" t="s">
        <v>117</v>
      </c>
      <c r="Q1419" s="12">
        <v>359600</v>
      </c>
      <c r="R1419" s="139" t="s">
        <v>75</v>
      </c>
      <c r="S1419" s="139" t="s">
        <v>76</v>
      </c>
      <c r="T1419" s="139" t="s">
        <v>77</v>
      </c>
      <c r="U1419" s="261"/>
      <c r="V1419" s="261"/>
      <c r="W1419" s="230"/>
      <c r="X1419" s="236"/>
      <c r="Y1419" s="233"/>
      <c r="Z1419" s="150"/>
      <c r="AA1419" s="150"/>
      <c r="AB1419" s="150"/>
      <c r="AC1419" s="150"/>
      <c r="AD1419" s="150"/>
      <c r="AE1419" s="150"/>
      <c r="AF1419" s="185"/>
      <c r="AG1419" s="185"/>
      <c r="AH1419" s="153"/>
      <c r="AI1419" s="150"/>
      <c r="AJ1419" s="150"/>
      <c r="AK1419" s="150"/>
      <c r="AL1419" s="150"/>
      <c r="AM1419" s="150"/>
      <c r="AN1419" s="150"/>
      <c r="AO1419" s="150"/>
      <c r="AP1419" s="150"/>
      <c r="AQ1419" s="150"/>
      <c r="AR1419" s="150"/>
      <c r="AS1419" s="150"/>
      <c r="AT1419" s="150"/>
      <c r="AU1419" s="150"/>
      <c r="AV1419" s="150"/>
      <c r="AW1419" s="150"/>
    </row>
    <row r="1420" spans="1:49" ht="36" customHeight="1" x14ac:dyDescent="0.25">
      <c r="A1420" s="151"/>
      <c r="B1420" s="151"/>
      <c r="C1420" s="151"/>
      <c r="D1420" s="151"/>
      <c r="E1420" s="151"/>
      <c r="F1420" s="151"/>
      <c r="G1420" s="154"/>
      <c r="H1420" s="151"/>
      <c r="I1420" s="151"/>
      <c r="J1420" s="171"/>
      <c r="K1420" s="171"/>
      <c r="L1420" s="171"/>
      <c r="M1420" s="139" t="s">
        <v>75</v>
      </c>
      <c r="N1420" s="139" t="s">
        <v>76</v>
      </c>
      <c r="O1420" s="139" t="s">
        <v>77</v>
      </c>
      <c r="P1420" s="145" t="s">
        <v>115</v>
      </c>
      <c r="Q1420" s="12">
        <v>346840</v>
      </c>
      <c r="R1420" s="139" t="s">
        <v>75</v>
      </c>
      <c r="S1420" s="139" t="s">
        <v>76</v>
      </c>
      <c r="T1420" s="139" t="s">
        <v>77</v>
      </c>
      <c r="U1420" s="262"/>
      <c r="V1420" s="262"/>
      <c r="W1420" s="231"/>
      <c r="X1420" s="237"/>
      <c r="Y1420" s="234"/>
      <c r="Z1420" s="151"/>
      <c r="AA1420" s="151"/>
      <c r="AB1420" s="151"/>
      <c r="AC1420" s="151"/>
      <c r="AD1420" s="151"/>
      <c r="AE1420" s="151"/>
      <c r="AF1420" s="186"/>
      <c r="AG1420" s="186"/>
      <c r="AH1420" s="154"/>
      <c r="AI1420" s="151"/>
      <c r="AJ1420" s="151"/>
      <c r="AK1420" s="151"/>
      <c r="AL1420" s="151"/>
      <c r="AM1420" s="151"/>
      <c r="AN1420" s="151"/>
      <c r="AO1420" s="151"/>
      <c r="AP1420" s="151"/>
      <c r="AQ1420" s="151"/>
      <c r="AR1420" s="151"/>
      <c r="AS1420" s="151"/>
      <c r="AT1420" s="151"/>
      <c r="AU1420" s="151"/>
      <c r="AV1420" s="151"/>
      <c r="AW1420" s="151"/>
    </row>
    <row r="1421" spans="1:49" ht="36" customHeight="1" x14ac:dyDescent="0.25">
      <c r="A1421" s="146" t="s">
        <v>53</v>
      </c>
      <c r="B1421" s="146" t="s">
        <v>676</v>
      </c>
      <c r="C1421" s="146">
        <v>2016</v>
      </c>
      <c r="D1421" s="146" t="s">
        <v>1362</v>
      </c>
      <c r="E1421" s="149">
        <v>674</v>
      </c>
      <c r="F1421" s="146" t="s">
        <v>56</v>
      </c>
      <c r="G1421" s="152" t="s">
        <v>57</v>
      </c>
      <c r="H1421" s="146" t="s">
        <v>58</v>
      </c>
      <c r="I1421" s="146" t="s">
        <v>58</v>
      </c>
      <c r="J1421" s="155" t="s">
        <v>111</v>
      </c>
      <c r="K1421" s="155" t="s">
        <v>1365</v>
      </c>
      <c r="L1421" s="155" t="s">
        <v>97</v>
      </c>
      <c r="M1421" s="33" t="s">
        <v>75</v>
      </c>
      <c r="N1421" s="33" t="s">
        <v>76</v>
      </c>
      <c r="O1421" s="33" t="s">
        <v>77</v>
      </c>
      <c r="P1421" s="10" t="s">
        <v>121</v>
      </c>
      <c r="Q1421" s="12">
        <v>234903.48</v>
      </c>
      <c r="R1421" s="33" t="s">
        <v>75</v>
      </c>
      <c r="S1421" s="33" t="s">
        <v>76</v>
      </c>
      <c r="T1421" s="33" t="s">
        <v>77</v>
      </c>
      <c r="U1421" s="156" t="s">
        <v>121</v>
      </c>
      <c r="V1421" s="260" t="s">
        <v>1366</v>
      </c>
      <c r="W1421" s="159">
        <v>42709</v>
      </c>
      <c r="X1421" s="162">
        <v>202503</v>
      </c>
      <c r="Y1421" s="165">
        <v>234903.48</v>
      </c>
      <c r="Z1421" s="146" t="s">
        <v>67</v>
      </c>
      <c r="AA1421" s="146" t="s">
        <v>68</v>
      </c>
      <c r="AB1421" s="146" t="s">
        <v>69</v>
      </c>
      <c r="AC1421" s="146" t="s">
        <v>70</v>
      </c>
      <c r="AD1421" s="146" t="s">
        <v>111</v>
      </c>
      <c r="AE1421" s="146" t="s">
        <v>71</v>
      </c>
      <c r="AF1421" s="168">
        <v>42709</v>
      </c>
      <c r="AG1421" s="168">
        <v>42712</v>
      </c>
      <c r="AH1421" s="152" t="s">
        <v>57</v>
      </c>
      <c r="AI1421" s="146" t="s">
        <v>72</v>
      </c>
      <c r="AJ1421" s="146" t="s">
        <v>73</v>
      </c>
      <c r="AK1421" s="146" t="s">
        <v>72</v>
      </c>
      <c r="AL1421" s="146" t="s">
        <v>72</v>
      </c>
      <c r="AM1421" s="146" t="s">
        <v>72</v>
      </c>
      <c r="AN1421" s="146" t="s">
        <v>72</v>
      </c>
      <c r="AO1421" s="146" t="s">
        <v>74</v>
      </c>
      <c r="AP1421" s="146" t="s">
        <v>74</v>
      </c>
      <c r="AQ1421" s="146" t="s">
        <v>74</v>
      </c>
      <c r="AR1421" s="146" t="s">
        <v>74</v>
      </c>
      <c r="AS1421" s="146" t="s">
        <v>74</v>
      </c>
      <c r="AT1421" s="146" t="s">
        <v>74</v>
      </c>
      <c r="AU1421" s="146" t="s">
        <v>74</v>
      </c>
      <c r="AV1421" s="146" t="s">
        <v>74</v>
      </c>
      <c r="AW1421" s="146" t="s">
        <v>74</v>
      </c>
    </row>
    <row r="1422" spans="1:49" ht="36" customHeight="1" x14ac:dyDescent="0.25">
      <c r="A1422" s="147"/>
      <c r="B1422" s="147"/>
      <c r="C1422" s="147"/>
      <c r="D1422" s="147"/>
      <c r="E1422" s="150"/>
      <c r="F1422" s="147"/>
      <c r="G1422" s="153"/>
      <c r="H1422" s="147"/>
      <c r="I1422" s="147"/>
      <c r="J1422" s="155"/>
      <c r="K1422" s="155"/>
      <c r="L1422" s="155"/>
      <c r="M1422" s="33" t="s">
        <v>75</v>
      </c>
      <c r="N1422" s="33" t="s">
        <v>76</v>
      </c>
      <c r="O1422" s="33" t="s">
        <v>77</v>
      </c>
      <c r="P1422" s="133" t="s">
        <v>115</v>
      </c>
      <c r="Q1422" s="12">
        <v>248934.84</v>
      </c>
      <c r="R1422" s="33" t="s">
        <v>75</v>
      </c>
      <c r="S1422" s="33" t="s">
        <v>76</v>
      </c>
      <c r="T1422" s="33" t="s">
        <v>77</v>
      </c>
      <c r="U1422" s="157"/>
      <c r="V1422" s="261"/>
      <c r="W1422" s="160"/>
      <c r="X1422" s="163"/>
      <c r="Y1422" s="166"/>
      <c r="Z1422" s="147"/>
      <c r="AA1422" s="147"/>
      <c r="AB1422" s="147"/>
      <c r="AC1422" s="147"/>
      <c r="AD1422" s="147"/>
      <c r="AE1422" s="147"/>
      <c r="AF1422" s="169"/>
      <c r="AG1422" s="169"/>
      <c r="AH1422" s="153"/>
      <c r="AI1422" s="147"/>
      <c r="AJ1422" s="147"/>
      <c r="AK1422" s="147"/>
      <c r="AL1422" s="147"/>
      <c r="AM1422" s="147"/>
      <c r="AN1422" s="147"/>
      <c r="AO1422" s="147"/>
      <c r="AP1422" s="147"/>
      <c r="AQ1422" s="147"/>
      <c r="AR1422" s="147"/>
      <c r="AS1422" s="147"/>
      <c r="AT1422" s="147"/>
      <c r="AU1422" s="147"/>
      <c r="AV1422" s="147"/>
      <c r="AW1422" s="147"/>
    </row>
    <row r="1423" spans="1:49" ht="36" customHeight="1" x14ac:dyDescent="0.25">
      <c r="A1423" s="148"/>
      <c r="B1423" s="148"/>
      <c r="C1423" s="148"/>
      <c r="D1423" s="148"/>
      <c r="E1423" s="151"/>
      <c r="F1423" s="148"/>
      <c r="G1423" s="154"/>
      <c r="H1423" s="148"/>
      <c r="I1423" s="148"/>
      <c r="J1423" s="155"/>
      <c r="K1423" s="155"/>
      <c r="L1423" s="155"/>
      <c r="M1423" s="33" t="s">
        <v>75</v>
      </c>
      <c r="N1423" s="33" t="s">
        <v>76</v>
      </c>
      <c r="O1423" s="33" t="s">
        <v>77</v>
      </c>
      <c r="P1423" s="133" t="s">
        <v>112</v>
      </c>
      <c r="Q1423" s="12">
        <v>244844.72</v>
      </c>
      <c r="R1423" s="33" t="s">
        <v>75</v>
      </c>
      <c r="S1423" s="33" t="s">
        <v>76</v>
      </c>
      <c r="T1423" s="33" t="s">
        <v>77</v>
      </c>
      <c r="U1423" s="158"/>
      <c r="V1423" s="262"/>
      <c r="W1423" s="161"/>
      <c r="X1423" s="164"/>
      <c r="Y1423" s="167"/>
      <c r="Z1423" s="148"/>
      <c r="AA1423" s="148"/>
      <c r="AB1423" s="148"/>
      <c r="AC1423" s="148"/>
      <c r="AD1423" s="148"/>
      <c r="AE1423" s="148"/>
      <c r="AF1423" s="170"/>
      <c r="AG1423" s="170"/>
      <c r="AH1423" s="154"/>
      <c r="AI1423" s="148"/>
      <c r="AJ1423" s="148"/>
      <c r="AK1423" s="148"/>
      <c r="AL1423" s="148"/>
      <c r="AM1423" s="148"/>
      <c r="AN1423" s="148"/>
      <c r="AO1423" s="148"/>
      <c r="AP1423" s="148"/>
      <c r="AQ1423" s="148"/>
      <c r="AR1423" s="148"/>
      <c r="AS1423" s="148"/>
      <c r="AT1423" s="148"/>
      <c r="AU1423" s="148"/>
      <c r="AV1423" s="148"/>
      <c r="AW1423" s="148"/>
    </row>
    <row r="1424" spans="1:49" ht="36" customHeight="1" x14ac:dyDescent="0.25">
      <c r="A1424" s="146" t="s">
        <v>53</v>
      </c>
      <c r="B1424" s="146" t="s">
        <v>676</v>
      </c>
      <c r="C1424" s="146">
        <v>2016</v>
      </c>
      <c r="D1424" s="146" t="s">
        <v>1362</v>
      </c>
      <c r="E1424" s="149">
        <v>617</v>
      </c>
      <c r="F1424" s="146" t="s">
        <v>56</v>
      </c>
      <c r="G1424" s="152" t="s">
        <v>57</v>
      </c>
      <c r="H1424" s="146" t="s">
        <v>58</v>
      </c>
      <c r="I1424" s="146" t="s">
        <v>58</v>
      </c>
      <c r="J1424" s="155" t="s">
        <v>111</v>
      </c>
      <c r="K1424" s="155" t="s">
        <v>243</v>
      </c>
      <c r="L1424" s="155" t="s">
        <v>243</v>
      </c>
      <c r="M1424" s="33" t="s">
        <v>75</v>
      </c>
      <c r="N1424" s="33" t="s">
        <v>76</v>
      </c>
      <c r="O1424" s="33" t="s">
        <v>77</v>
      </c>
      <c r="P1424" s="10" t="s">
        <v>115</v>
      </c>
      <c r="Q1424" s="12">
        <v>131689.26999999999</v>
      </c>
      <c r="R1424" s="33" t="s">
        <v>75</v>
      </c>
      <c r="S1424" s="33" t="s">
        <v>76</v>
      </c>
      <c r="T1424" s="33" t="s">
        <v>77</v>
      </c>
      <c r="U1424" s="156" t="s">
        <v>115</v>
      </c>
      <c r="V1424" s="260" t="s">
        <v>1367</v>
      </c>
      <c r="W1424" s="159">
        <v>42706</v>
      </c>
      <c r="X1424" s="162">
        <v>113525.23</v>
      </c>
      <c r="Y1424" s="165">
        <v>131689.26999999999</v>
      </c>
      <c r="Z1424" s="146" t="s">
        <v>67</v>
      </c>
      <c r="AA1424" s="146" t="s">
        <v>68</v>
      </c>
      <c r="AB1424" s="146" t="s">
        <v>69</v>
      </c>
      <c r="AC1424" s="146" t="s">
        <v>70</v>
      </c>
      <c r="AD1424" s="146" t="s">
        <v>111</v>
      </c>
      <c r="AE1424" s="146" t="s">
        <v>71</v>
      </c>
      <c r="AF1424" s="168">
        <v>42706</v>
      </c>
      <c r="AG1424" s="168">
        <v>42709</v>
      </c>
      <c r="AH1424" s="152" t="s">
        <v>57</v>
      </c>
      <c r="AI1424" s="146" t="s">
        <v>72</v>
      </c>
      <c r="AJ1424" s="146" t="s">
        <v>73</v>
      </c>
      <c r="AK1424" s="146" t="s">
        <v>72</v>
      </c>
      <c r="AL1424" s="146" t="s">
        <v>72</v>
      </c>
      <c r="AM1424" s="146" t="s">
        <v>72</v>
      </c>
      <c r="AN1424" s="146" t="s">
        <v>72</v>
      </c>
      <c r="AO1424" s="146" t="s">
        <v>74</v>
      </c>
      <c r="AP1424" s="146" t="s">
        <v>74</v>
      </c>
      <c r="AQ1424" s="146" t="s">
        <v>74</v>
      </c>
      <c r="AR1424" s="146" t="s">
        <v>74</v>
      </c>
      <c r="AS1424" s="146" t="s">
        <v>74</v>
      </c>
      <c r="AT1424" s="146" t="s">
        <v>74</v>
      </c>
      <c r="AU1424" s="146" t="s">
        <v>74</v>
      </c>
      <c r="AV1424" s="146" t="s">
        <v>74</v>
      </c>
      <c r="AW1424" s="146" t="s">
        <v>74</v>
      </c>
    </row>
    <row r="1425" spans="1:49" ht="36" customHeight="1" x14ac:dyDescent="0.25">
      <c r="A1425" s="147"/>
      <c r="B1425" s="147"/>
      <c r="C1425" s="147"/>
      <c r="D1425" s="147"/>
      <c r="E1425" s="150"/>
      <c r="F1425" s="147"/>
      <c r="G1425" s="153"/>
      <c r="H1425" s="147"/>
      <c r="I1425" s="147"/>
      <c r="J1425" s="155"/>
      <c r="K1425" s="155"/>
      <c r="L1425" s="155"/>
      <c r="M1425" s="33" t="s">
        <v>75</v>
      </c>
      <c r="N1425" s="33" t="s">
        <v>76</v>
      </c>
      <c r="O1425" s="33" t="s">
        <v>77</v>
      </c>
      <c r="P1425" s="133" t="s">
        <v>117</v>
      </c>
      <c r="Q1425" s="12">
        <v>136833.84</v>
      </c>
      <c r="R1425" s="33" t="s">
        <v>75</v>
      </c>
      <c r="S1425" s="33" t="s">
        <v>76</v>
      </c>
      <c r="T1425" s="33" t="s">
        <v>77</v>
      </c>
      <c r="U1425" s="157"/>
      <c r="V1425" s="261"/>
      <c r="W1425" s="160"/>
      <c r="X1425" s="163"/>
      <c r="Y1425" s="166"/>
      <c r="Z1425" s="147"/>
      <c r="AA1425" s="147"/>
      <c r="AB1425" s="147"/>
      <c r="AC1425" s="147"/>
      <c r="AD1425" s="147"/>
      <c r="AE1425" s="147"/>
      <c r="AF1425" s="169"/>
      <c r="AG1425" s="169"/>
      <c r="AH1425" s="153"/>
      <c r="AI1425" s="147"/>
      <c r="AJ1425" s="147"/>
      <c r="AK1425" s="147"/>
      <c r="AL1425" s="147"/>
      <c r="AM1425" s="147"/>
      <c r="AN1425" s="147"/>
      <c r="AO1425" s="147"/>
      <c r="AP1425" s="147"/>
      <c r="AQ1425" s="147"/>
      <c r="AR1425" s="147"/>
      <c r="AS1425" s="147"/>
      <c r="AT1425" s="147"/>
      <c r="AU1425" s="147"/>
      <c r="AV1425" s="147"/>
      <c r="AW1425" s="147"/>
    </row>
    <row r="1426" spans="1:49" ht="36" customHeight="1" x14ac:dyDescent="0.25">
      <c r="A1426" s="148"/>
      <c r="B1426" s="148"/>
      <c r="C1426" s="148"/>
      <c r="D1426" s="148"/>
      <c r="E1426" s="151"/>
      <c r="F1426" s="148"/>
      <c r="G1426" s="154"/>
      <c r="H1426" s="148"/>
      <c r="I1426" s="148"/>
      <c r="J1426" s="155"/>
      <c r="K1426" s="155"/>
      <c r="L1426" s="155"/>
      <c r="M1426" s="33" t="s">
        <v>75</v>
      </c>
      <c r="N1426" s="33" t="s">
        <v>76</v>
      </c>
      <c r="O1426" s="33" t="s">
        <v>77</v>
      </c>
      <c r="P1426" s="133" t="s">
        <v>112</v>
      </c>
      <c r="Q1426" s="12">
        <v>135047.20000000001</v>
      </c>
      <c r="R1426" s="33" t="s">
        <v>75</v>
      </c>
      <c r="S1426" s="33" t="s">
        <v>76</v>
      </c>
      <c r="T1426" s="33" t="s">
        <v>77</v>
      </c>
      <c r="U1426" s="158"/>
      <c r="V1426" s="262"/>
      <c r="W1426" s="161"/>
      <c r="X1426" s="164"/>
      <c r="Y1426" s="167"/>
      <c r="Z1426" s="148"/>
      <c r="AA1426" s="148"/>
      <c r="AB1426" s="148"/>
      <c r="AC1426" s="148"/>
      <c r="AD1426" s="148"/>
      <c r="AE1426" s="148"/>
      <c r="AF1426" s="170"/>
      <c r="AG1426" s="170"/>
      <c r="AH1426" s="154"/>
      <c r="AI1426" s="148"/>
      <c r="AJ1426" s="148"/>
      <c r="AK1426" s="148"/>
      <c r="AL1426" s="148"/>
      <c r="AM1426" s="148"/>
      <c r="AN1426" s="148"/>
      <c r="AO1426" s="148"/>
      <c r="AP1426" s="148"/>
      <c r="AQ1426" s="148"/>
      <c r="AR1426" s="148"/>
      <c r="AS1426" s="148"/>
      <c r="AT1426" s="148"/>
      <c r="AU1426" s="148"/>
      <c r="AV1426" s="148"/>
      <c r="AW1426" s="148"/>
    </row>
    <row r="1427" spans="1:49" ht="36" customHeight="1" x14ac:dyDescent="0.25">
      <c r="A1427" s="146" t="s">
        <v>53</v>
      </c>
      <c r="B1427" s="146" t="s">
        <v>676</v>
      </c>
      <c r="C1427" s="146">
        <v>2016</v>
      </c>
      <c r="D1427" s="146" t="s">
        <v>1362</v>
      </c>
      <c r="E1427" s="149">
        <v>614</v>
      </c>
      <c r="F1427" s="146" t="s">
        <v>56</v>
      </c>
      <c r="G1427" s="152" t="s">
        <v>57</v>
      </c>
      <c r="H1427" s="146" t="s">
        <v>58</v>
      </c>
      <c r="I1427" s="146" t="s">
        <v>58</v>
      </c>
      <c r="J1427" s="155" t="s">
        <v>96</v>
      </c>
      <c r="K1427" s="155" t="s">
        <v>202</v>
      </c>
      <c r="L1427" s="155" t="s">
        <v>202</v>
      </c>
      <c r="M1427" s="33" t="s">
        <v>75</v>
      </c>
      <c r="N1427" s="33" t="s">
        <v>76</v>
      </c>
      <c r="O1427" s="33" t="s">
        <v>77</v>
      </c>
      <c r="P1427" s="10" t="s">
        <v>1368</v>
      </c>
      <c r="Q1427" s="12">
        <v>159894.39999999999</v>
      </c>
      <c r="R1427" s="33" t="s">
        <v>75</v>
      </c>
      <c r="S1427" s="33" t="s">
        <v>76</v>
      </c>
      <c r="T1427" s="33" t="s">
        <v>77</v>
      </c>
      <c r="U1427" s="156" t="s">
        <v>263</v>
      </c>
      <c r="V1427" s="260" t="s">
        <v>1369</v>
      </c>
      <c r="W1427" s="159">
        <v>42706</v>
      </c>
      <c r="X1427" s="162">
        <v>137840</v>
      </c>
      <c r="Y1427" s="165">
        <v>159894.39999999999</v>
      </c>
      <c r="Z1427" s="146" t="s">
        <v>67</v>
      </c>
      <c r="AA1427" s="146" t="s">
        <v>68</v>
      </c>
      <c r="AB1427" s="146" t="s">
        <v>69</v>
      </c>
      <c r="AC1427" s="146" t="s">
        <v>70</v>
      </c>
      <c r="AD1427" s="146" t="s">
        <v>96</v>
      </c>
      <c r="AE1427" s="146" t="s">
        <v>71</v>
      </c>
      <c r="AF1427" s="168">
        <v>42706</v>
      </c>
      <c r="AG1427" s="168">
        <v>42709</v>
      </c>
      <c r="AH1427" s="152" t="s">
        <v>57</v>
      </c>
      <c r="AI1427" s="146" t="s">
        <v>72</v>
      </c>
      <c r="AJ1427" s="146" t="s">
        <v>73</v>
      </c>
      <c r="AK1427" s="146" t="s">
        <v>72</v>
      </c>
      <c r="AL1427" s="146" t="s">
        <v>72</v>
      </c>
      <c r="AM1427" s="146" t="s">
        <v>72</v>
      </c>
      <c r="AN1427" s="146" t="s">
        <v>72</v>
      </c>
      <c r="AO1427" s="146" t="s">
        <v>74</v>
      </c>
      <c r="AP1427" s="146" t="s">
        <v>74</v>
      </c>
      <c r="AQ1427" s="146" t="s">
        <v>74</v>
      </c>
      <c r="AR1427" s="146" t="s">
        <v>74</v>
      </c>
      <c r="AS1427" s="146" t="s">
        <v>74</v>
      </c>
      <c r="AT1427" s="146" t="s">
        <v>74</v>
      </c>
      <c r="AU1427" s="146" t="s">
        <v>74</v>
      </c>
      <c r="AV1427" s="146" t="s">
        <v>74</v>
      </c>
      <c r="AW1427" s="146" t="s">
        <v>74</v>
      </c>
    </row>
    <row r="1428" spans="1:49" ht="36" customHeight="1" x14ac:dyDescent="0.25">
      <c r="A1428" s="147"/>
      <c r="B1428" s="147"/>
      <c r="C1428" s="147"/>
      <c r="D1428" s="147"/>
      <c r="E1428" s="150"/>
      <c r="F1428" s="147"/>
      <c r="G1428" s="153"/>
      <c r="H1428" s="147"/>
      <c r="I1428" s="147"/>
      <c r="J1428" s="155"/>
      <c r="K1428" s="155"/>
      <c r="L1428" s="155"/>
      <c r="M1428" s="33" t="s">
        <v>75</v>
      </c>
      <c r="N1428" s="33" t="s">
        <v>76</v>
      </c>
      <c r="O1428" s="33" t="s">
        <v>77</v>
      </c>
      <c r="P1428" s="133" t="s">
        <v>101</v>
      </c>
      <c r="Q1428" s="12">
        <v>185333.2</v>
      </c>
      <c r="R1428" s="33" t="s">
        <v>75</v>
      </c>
      <c r="S1428" s="33" t="s">
        <v>76</v>
      </c>
      <c r="T1428" s="33" t="s">
        <v>77</v>
      </c>
      <c r="U1428" s="157"/>
      <c r="V1428" s="261"/>
      <c r="W1428" s="160"/>
      <c r="X1428" s="163"/>
      <c r="Y1428" s="166"/>
      <c r="Z1428" s="147"/>
      <c r="AA1428" s="147"/>
      <c r="AB1428" s="147"/>
      <c r="AC1428" s="147"/>
      <c r="AD1428" s="147"/>
      <c r="AE1428" s="147"/>
      <c r="AF1428" s="169"/>
      <c r="AG1428" s="169"/>
      <c r="AH1428" s="153"/>
      <c r="AI1428" s="147"/>
      <c r="AJ1428" s="147"/>
      <c r="AK1428" s="147"/>
      <c r="AL1428" s="147"/>
      <c r="AM1428" s="147"/>
      <c r="AN1428" s="147"/>
      <c r="AO1428" s="147"/>
      <c r="AP1428" s="147"/>
      <c r="AQ1428" s="147"/>
      <c r="AR1428" s="147"/>
      <c r="AS1428" s="147"/>
      <c r="AT1428" s="147"/>
      <c r="AU1428" s="147"/>
      <c r="AV1428" s="147"/>
      <c r="AW1428" s="147"/>
    </row>
    <row r="1429" spans="1:49" ht="36" customHeight="1" x14ac:dyDescent="0.25">
      <c r="A1429" s="148"/>
      <c r="B1429" s="148"/>
      <c r="C1429" s="148"/>
      <c r="D1429" s="148"/>
      <c r="E1429" s="151"/>
      <c r="F1429" s="148"/>
      <c r="G1429" s="154"/>
      <c r="H1429" s="148"/>
      <c r="I1429" s="148"/>
      <c r="J1429" s="155"/>
      <c r="K1429" s="155"/>
      <c r="L1429" s="155"/>
      <c r="M1429" s="33" t="s">
        <v>102</v>
      </c>
      <c r="N1429" s="33" t="s">
        <v>501</v>
      </c>
      <c r="O1429" s="33" t="s">
        <v>104</v>
      </c>
      <c r="P1429" s="10" t="s">
        <v>64</v>
      </c>
      <c r="Q1429" s="12">
        <v>189138</v>
      </c>
      <c r="R1429" s="33" t="s">
        <v>75</v>
      </c>
      <c r="S1429" s="33" t="s">
        <v>76</v>
      </c>
      <c r="T1429" s="33" t="s">
        <v>77</v>
      </c>
      <c r="U1429" s="158"/>
      <c r="V1429" s="262"/>
      <c r="W1429" s="161"/>
      <c r="X1429" s="164"/>
      <c r="Y1429" s="167"/>
      <c r="Z1429" s="148"/>
      <c r="AA1429" s="148"/>
      <c r="AB1429" s="148"/>
      <c r="AC1429" s="148"/>
      <c r="AD1429" s="148"/>
      <c r="AE1429" s="148"/>
      <c r="AF1429" s="170"/>
      <c r="AG1429" s="170"/>
      <c r="AH1429" s="154"/>
      <c r="AI1429" s="148"/>
      <c r="AJ1429" s="148"/>
      <c r="AK1429" s="148"/>
      <c r="AL1429" s="148"/>
      <c r="AM1429" s="148"/>
      <c r="AN1429" s="148"/>
      <c r="AO1429" s="148"/>
      <c r="AP1429" s="148"/>
      <c r="AQ1429" s="148"/>
      <c r="AR1429" s="148"/>
      <c r="AS1429" s="148"/>
      <c r="AT1429" s="148"/>
      <c r="AU1429" s="148"/>
      <c r="AV1429" s="148"/>
      <c r="AW1429" s="148"/>
    </row>
    <row r="1430" spans="1:49" ht="36" customHeight="1" x14ac:dyDescent="0.25">
      <c r="A1430" s="146" t="s">
        <v>53</v>
      </c>
      <c r="B1430" s="146" t="s">
        <v>676</v>
      </c>
      <c r="C1430" s="146">
        <v>2016</v>
      </c>
      <c r="D1430" s="146" t="s">
        <v>1362</v>
      </c>
      <c r="E1430" s="149">
        <v>615</v>
      </c>
      <c r="F1430" s="146" t="s">
        <v>56</v>
      </c>
      <c r="G1430" s="152" t="s">
        <v>57</v>
      </c>
      <c r="H1430" s="146" t="s">
        <v>58</v>
      </c>
      <c r="I1430" s="146" t="s">
        <v>58</v>
      </c>
      <c r="J1430" s="155" t="s">
        <v>96</v>
      </c>
      <c r="K1430" s="155" t="s">
        <v>1365</v>
      </c>
      <c r="L1430" s="155" t="s">
        <v>97</v>
      </c>
      <c r="M1430" s="33" t="s">
        <v>717</v>
      </c>
      <c r="N1430" s="33" t="s">
        <v>718</v>
      </c>
      <c r="O1430" s="33" t="s">
        <v>719</v>
      </c>
      <c r="P1430" s="10" t="s">
        <v>64</v>
      </c>
      <c r="Q1430" s="12">
        <v>101360.85</v>
      </c>
      <c r="R1430" s="33" t="s">
        <v>75</v>
      </c>
      <c r="S1430" s="33" t="s">
        <v>76</v>
      </c>
      <c r="T1430" s="33" t="s">
        <v>77</v>
      </c>
      <c r="U1430" s="156" t="s">
        <v>1370</v>
      </c>
      <c r="V1430" s="260" t="s">
        <v>1371</v>
      </c>
      <c r="W1430" s="159">
        <v>42709</v>
      </c>
      <c r="X1430" s="162">
        <v>87380.04</v>
      </c>
      <c r="Y1430" s="165">
        <v>101360.85</v>
      </c>
      <c r="Z1430" s="146" t="s">
        <v>67</v>
      </c>
      <c r="AA1430" s="146" t="s">
        <v>68</v>
      </c>
      <c r="AB1430" s="146" t="s">
        <v>69</v>
      </c>
      <c r="AC1430" s="146" t="s">
        <v>70</v>
      </c>
      <c r="AD1430" s="146" t="s">
        <v>96</v>
      </c>
      <c r="AE1430" s="146" t="s">
        <v>71</v>
      </c>
      <c r="AF1430" s="168">
        <v>42709</v>
      </c>
      <c r="AG1430" s="168">
        <v>42709</v>
      </c>
      <c r="AH1430" s="152" t="s">
        <v>57</v>
      </c>
      <c r="AI1430" s="146" t="s">
        <v>72</v>
      </c>
      <c r="AJ1430" s="146" t="s">
        <v>73</v>
      </c>
      <c r="AK1430" s="146" t="s">
        <v>72</v>
      </c>
      <c r="AL1430" s="146" t="s">
        <v>72</v>
      </c>
      <c r="AM1430" s="146" t="s">
        <v>72</v>
      </c>
      <c r="AN1430" s="146" t="s">
        <v>72</v>
      </c>
      <c r="AO1430" s="146" t="s">
        <v>74</v>
      </c>
      <c r="AP1430" s="146" t="s">
        <v>74</v>
      </c>
      <c r="AQ1430" s="146" t="s">
        <v>74</v>
      </c>
      <c r="AR1430" s="146" t="s">
        <v>74</v>
      </c>
      <c r="AS1430" s="146" t="s">
        <v>74</v>
      </c>
      <c r="AT1430" s="146" t="s">
        <v>74</v>
      </c>
      <c r="AU1430" s="146" t="s">
        <v>74</v>
      </c>
      <c r="AV1430" s="146" t="s">
        <v>74</v>
      </c>
      <c r="AW1430" s="146" t="s">
        <v>74</v>
      </c>
    </row>
    <row r="1431" spans="1:49" ht="36" customHeight="1" x14ac:dyDescent="0.25">
      <c r="A1431" s="147"/>
      <c r="B1431" s="147"/>
      <c r="C1431" s="147"/>
      <c r="D1431" s="147"/>
      <c r="E1431" s="150"/>
      <c r="F1431" s="147"/>
      <c r="G1431" s="153"/>
      <c r="H1431" s="147"/>
      <c r="I1431" s="147"/>
      <c r="J1431" s="155"/>
      <c r="K1431" s="155"/>
      <c r="L1431" s="155"/>
      <c r="M1431" s="33" t="s">
        <v>75</v>
      </c>
      <c r="N1431" s="33" t="s">
        <v>76</v>
      </c>
      <c r="O1431" s="33" t="s">
        <v>77</v>
      </c>
      <c r="P1431" s="133" t="s">
        <v>101</v>
      </c>
      <c r="Q1431" s="12">
        <v>108432.16</v>
      </c>
      <c r="R1431" s="33" t="s">
        <v>75</v>
      </c>
      <c r="S1431" s="33" t="s">
        <v>76</v>
      </c>
      <c r="T1431" s="33" t="s">
        <v>77</v>
      </c>
      <c r="U1431" s="157"/>
      <c r="V1431" s="261"/>
      <c r="W1431" s="160"/>
      <c r="X1431" s="163"/>
      <c r="Y1431" s="166"/>
      <c r="Z1431" s="147"/>
      <c r="AA1431" s="147"/>
      <c r="AB1431" s="147"/>
      <c r="AC1431" s="147"/>
      <c r="AD1431" s="147"/>
      <c r="AE1431" s="147"/>
      <c r="AF1431" s="169"/>
      <c r="AG1431" s="169"/>
      <c r="AH1431" s="153"/>
      <c r="AI1431" s="147"/>
      <c r="AJ1431" s="147"/>
      <c r="AK1431" s="147"/>
      <c r="AL1431" s="147"/>
      <c r="AM1431" s="147"/>
      <c r="AN1431" s="147"/>
      <c r="AO1431" s="147"/>
      <c r="AP1431" s="147"/>
      <c r="AQ1431" s="147"/>
      <c r="AR1431" s="147"/>
      <c r="AS1431" s="147"/>
      <c r="AT1431" s="147"/>
      <c r="AU1431" s="147"/>
      <c r="AV1431" s="147"/>
      <c r="AW1431" s="147"/>
    </row>
    <row r="1432" spans="1:49" ht="36" customHeight="1" x14ac:dyDescent="0.25">
      <c r="A1432" s="148"/>
      <c r="B1432" s="148"/>
      <c r="C1432" s="148"/>
      <c r="D1432" s="148"/>
      <c r="E1432" s="151"/>
      <c r="F1432" s="148"/>
      <c r="G1432" s="154"/>
      <c r="H1432" s="148"/>
      <c r="I1432" s="148"/>
      <c r="J1432" s="155"/>
      <c r="K1432" s="155"/>
      <c r="L1432" s="155"/>
      <c r="M1432" s="33" t="s">
        <v>102</v>
      </c>
      <c r="N1432" s="33" t="s">
        <v>501</v>
      </c>
      <c r="O1432" s="33" t="s">
        <v>104</v>
      </c>
      <c r="P1432" s="10" t="s">
        <v>64</v>
      </c>
      <c r="Q1432" s="12">
        <v>101360.85</v>
      </c>
      <c r="R1432" s="33" t="s">
        <v>75</v>
      </c>
      <c r="S1432" s="33" t="s">
        <v>76</v>
      </c>
      <c r="T1432" s="33" t="s">
        <v>77</v>
      </c>
      <c r="U1432" s="158"/>
      <c r="V1432" s="262"/>
      <c r="W1432" s="161"/>
      <c r="X1432" s="164"/>
      <c r="Y1432" s="167"/>
      <c r="Z1432" s="148"/>
      <c r="AA1432" s="148"/>
      <c r="AB1432" s="148"/>
      <c r="AC1432" s="148"/>
      <c r="AD1432" s="148"/>
      <c r="AE1432" s="148"/>
      <c r="AF1432" s="170"/>
      <c r="AG1432" s="170"/>
      <c r="AH1432" s="154"/>
      <c r="AI1432" s="148"/>
      <c r="AJ1432" s="148"/>
      <c r="AK1432" s="148"/>
      <c r="AL1432" s="148"/>
      <c r="AM1432" s="148"/>
      <c r="AN1432" s="148"/>
      <c r="AO1432" s="148"/>
      <c r="AP1432" s="148"/>
      <c r="AQ1432" s="148"/>
      <c r="AR1432" s="148"/>
      <c r="AS1432" s="148"/>
      <c r="AT1432" s="148"/>
      <c r="AU1432" s="148"/>
      <c r="AV1432" s="148"/>
      <c r="AW1432" s="148"/>
    </row>
    <row r="1433" spans="1:49" ht="36" customHeight="1" x14ac:dyDescent="0.25">
      <c r="A1433" s="149" t="s">
        <v>53</v>
      </c>
      <c r="B1433" s="149" t="s">
        <v>676</v>
      </c>
      <c r="C1433" s="149">
        <v>2016</v>
      </c>
      <c r="D1433" s="149" t="s">
        <v>1362</v>
      </c>
      <c r="E1433" s="149">
        <v>622</v>
      </c>
      <c r="F1433" s="149" t="s">
        <v>56</v>
      </c>
      <c r="G1433" s="152" t="s">
        <v>57</v>
      </c>
      <c r="H1433" s="149" t="s">
        <v>58</v>
      </c>
      <c r="I1433" s="149" t="s">
        <v>58</v>
      </c>
      <c r="J1433" s="171" t="s">
        <v>219</v>
      </c>
      <c r="K1433" s="171" t="s">
        <v>93</v>
      </c>
      <c r="L1433" s="171" t="s">
        <v>93</v>
      </c>
      <c r="M1433" s="139" t="s">
        <v>75</v>
      </c>
      <c r="N1433" s="139" t="s">
        <v>76</v>
      </c>
      <c r="O1433" s="139" t="s">
        <v>77</v>
      </c>
      <c r="P1433" s="102" t="s">
        <v>205</v>
      </c>
      <c r="Q1433" s="12">
        <v>8932</v>
      </c>
      <c r="R1433" s="139" t="s">
        <v>75</v>
      </c>
      <c r="S1433" s="139" t="s">
        <v>76</v>
      </c>
      <c r="T1433" s="139" t="s">
        <v>77</v>
      </c>
      <c r="U1433" s="260" t="s">
        <v>205</v>
      </c>
      <c r="V1433" s="260" t="s">
        <v>1372</v>
      </c>
      <c r="W1433" s="229">
        <v>42709</v>
      </c>
      <c r="X1433" s="235">
        <v>7700</v>
      </c>
      <c r="Y1433" s="232">
        <v>8932</v>
      </c>
      <c r="Z1433" s="149" t="s">
        <v>67</v>
      </c>
      <c r="AA1433" s="149" t="s">
        <v>68</v>
      </c>
      <c r="AB1433" s="149" t="s">
        <v>69</v>
      </c>
      <c r="AC1433" s="149" t="s">
        <v>70</v>
      </c>
      <c r="AD1433" s="149" t="s">
        <v>219</v>
      </c>
      <c r="AE1433" s="149" t="s">
        <v>71</v>
      </c>
      <c r="AF1433" s="184">
        <v>42709</v>
      </c>
      <c r="AG1433" s="184">
        <v>42709</v>
      </c>
      <c r="AH1433" s="152" t="s">
        <v>57</v>
      </c>
      <c r="AI1433" s="149" t="s">
        <v>72</v>
      </c>
      <c r="AJ1433" s="149" t="s">
        <v>73</v>
      </c>
      <c r="AK1433" s="149" t="s">
        <v>72</v>
      </c>
      <c r="AL1433" s="149" t="s">
        <v>72</v>
      </c>
      <c r="AM1433" s="149" t="s">
        <v>72</v>
      </c>
      <c r="AN1433" s="149" t="s">
        <v>72</v>
      </c>
      <c r="AO1433" s="149" t="s">
        <v>74</v>
      </c>
      <c r="AP1433" s="149" t="s">
        <v>74</v>
      </c>
      <c r="AQ1433" s="149" t="s">
        <v>74</v>
      </c>
      <c r="AR1433" s="149" t="s">
        <v>74</v>
      </c>
      <c r="AS1433" s="149" t="s">
        <v>74</v>
      </c>
      <c r="AT1433" s="149" t="s">
        <v>74</v>
      </c>
      <c r="AU1433" s="149" t="s">
        <v>74</v>
      </c>
      <c r="AV1433" s="149" t="s">
        <v>74</v>
      </c>
      <c r="AW1433" s="149" t="s">
        <v>74</v>
      </c>
    </row>
    <row r="1434" spans="1:49" ht="36" customHeight="1" x14ac:dyDescent="0.25">
      <c r="A1434" s="150"/>
      <c r="B1434" s="150"/>
      <c r="C1434" s="150"/>
      <c r="D1434" s="150"/>
      <c r="E1434" s="150"/>
      <c r="F1434" s="150"/>
      <c r="G1434" s="153"/>
      <c r="H1434" s="150"/>
      <c r="I1434" s="150"/>
      <c r="J1434" s="171"/>
      <c r="K1434" s="171"/>
      <c r="L1434" s="171"/>
      <c r="M1434" s="139" t="s">
        <v>75</v>
      </c>
      <c r="N1434" s="139" t="s">
        <v>76</v>
      </c>
      <c r="O1434" s="139" t="s">
        <v>77</v>
      </c>
      <c r="P1434" s="102" t="s">
        <v>64</v>
      </c>
      <c r="Q1434" s="135" t="s">
        <v>77</v>
      </c>
      <c r="R1434" s="139" t="s">
        <v>75</v>
      </c>
      <c r="S1434" s="139" t="s">
        <v>76</v>
      </c>
      <c r="T1434" s="139" t="s">
        <v>77</v>
      </c>
      <c r="U1434" s="261"/>
      <c r="V1434" s="261"/>
      <c r="W1434" s="230"/>
      <c r="X1434" s="236"/>
      <c r="Y1434" s="233"/>
      <c r="Z1434" s="150"/>
      <c r="AA1434" s="150"/>
      <c r="AB1434" s="150"/>
      <c r="AC1434" s="150"/>
      <c r="AD1434" s="150"/>
      <c r="AE1434" s="150"/>
      <c r="AF1434" s="185"/>
      <c r="AG1434" s="185"/>
      <c r="AH1434" s="153"/>
      <c r="AI1434" s="150"/>
      <c r="AJ1434" s="150"/>
      <c r="AK1434" s="150"/>
      <c r="AL1434" s="150"/>
      <c r="AM1434" s="150"/>
      <c r="AN1434" s="150"/>
      <c r="AO1434" s="150"/>
      <c r="AP1434" s="150"/>
      <c r="AQ1434" s="150"/>
      <c r="AR1434" s="150"/>
      <c r="AS1434" s="150"/>
      <c r="AT1434" s="150"/>
      <c r="AU1434" s="150"/>
      <c r="AV1434" s="150"/>
      <c r="AW1434" s="150"/>
    </row>
    <row r="1435" spans="1:49" ht="36" customHeight="1" x14ac:dyDescent="0.25">
      <c r="A1435" s="151"/>
      <c r="B1435" s="151"/>
      <c r="C1435" s="151"/>
      <c r="D1435" s="151"/>
      <c r="E1435" s="151"/>
      <c r="F1435" s="151"/>
      <c r="G1435" s="154"/>
      <c r="H1435" s="151"/>
      <c r="I1435" s="151"/>
      <c r="J1435" s="171"/>
      <c r="K1435" s="171"/>
      <c r="L1435" s="171"/>
      <c r="M1435" s="139" t="s">
        <v>75</v>
      </c>
      <c r="N1435" s="139" t="s">
        <v>76</v>
      </c>
      <c r="O1435" s="139" t="s">
        <v>77</v>
      </c>
      <c r="P1435" s="102" t="s">
        <v>64</v>
      </c>
      <c r="Q1435" s="135" t="s">
        <v>77</v>
      </c>
      <c r="R1435" s="139" t="s">
        <v>75</v>
      </c>
      <c r="S1435" s="139" t="s">
        <v>76</v>
      </c>
      <c r="T1435" s="139" t="s">
        <v>77</v>
      </c>
      <c r="U1435" s="262"/>
      <c r="V1435" s="262"/>
      <c r="W1435" s="231"/>
      <c r="X1435" s="237"/>
      <c r="Y1435" s="234"/>
      <c r="Z1435" s="151"/>
      <c r="AA1435" s="151"/>
      <c r="AB1435" s="151"/>
      <c r="AC1435" s="151"/>
      <c r="AD1435" s="151"/>
      <c r="AE1435" s="151"/>
      <c r="AF1435" s="186"/>
      <c r="AG1435" s="186"/>
      <c r="AH1435" s="154"/>
      <c r="AI1435" s="151"/>
      <c r="AJ1435" s="151"/>
      <c r="AK1435" s="151"/>
      <c r="AL1435" s="151"/>
      <c r="AM1435" s="151"/>
      <c r="AN1435" s="151"/>
      <c r="AO1435" s="151"/>
      <c r="AP1435" s="151"/>
      <c r="AQ1435" s="151"/>
      <c r="AR1435" s="151"/>
      <c r="AS1435" s="151"/>
      <c r="AT1435" s="151"/>
      <c r="AU1435" s="151"/>
      <c r="AV1435" s="151"/>
      <c r="AW1435" s="151"/>
    </row>
    <row r="1436" spans="1:49" ht="36" customHeight="1" x14ac:dyDescent="0.25">
      <c r="A1436" s="149" t="s">
        <v>53</v>
      </c>
      <c r="B1436" s="149" t="s">
        <v>676</v>
      </c>
      <c r="C1436" s="149">
        <v>2016</v>
      </c>
      <c r="D1436" s="149" t="s">
        <v>1362</v>
      </c>
      <c r="E1436" s="149">
        <v>621</v>
      </c>
      <c r="F1436" s="149" t="s">
        <v>56</v>
      </c>
      <c r="G1436" s="152" t="s">
        <v>57</v>
      </c>
      <c r="H1436" s="149" t="s">
        <v>58</v>
      </c>
      <c r="I1436" s="149" t="s">
        <v>58</v>
      </c>
      <c r="J1436" s="171" t="s">
        <v>219</v>
      </c>
      <c r="K1436" s="171" t="s">
        <v>93</v>
      </c>
      <c r="L1436" s="171" t="s">
        <v>93</v>
      </c>
      <c r="M1436" s="139" t="s">
        <v>75</v>
      </c>
      <c r="N1436" s="139" t="s">
        <v>76</v>
      </c>
      <c r="O1436" s="139" t="s">
        <v>77</v>
      </c>
      <c r="P1436" s="102" t="s">
        <v>175</v>
      </c>
      <c r="Q1436" s="12">
        <v>13108</v>
      </c>
      <c r="R1436" s="139" t="s">
        <v>75</v>
      </c>
      <c r="S1436" s="139" t="s">
        <v>76</v>
      </c>
      <c r="T1436" s="139" t="s">
        <v>77</v>
      </c>
      <c r="U1436" s="260" t="s">
        <v>175</v>
      </c>
      <c r="V1436" s="260" t="s">
        <v>1373</v>
      </c>
      <c r="W1436" s="229">
        <v>42709</v>
      </c>
      <c r="X1436" s="235">
        <v>11300</v>
      </c>
      <c r="Y1436" s="232">
        <v>13108</v>
      </c>
      <c r="Z1436" s="149" t="s">
        <v>67</v>
      </c>
      <c r="AA1436" s="149" t="s">
        <v>68</v>
      </c>
      <c r="AB1436" s="149" t="s">
        <v>69</v>
      </c>
      <c r="AC1436" s="149" t="s">
        <v>70</v>
      </c>
      <c r="AD1436" s="149" t="s">
        <v>219</v>
      </c>
      <c r="AE1436" s="149" t="s">
        <v>71</v>
      </c>
      <c r="AF1436" s="184">
        <v>42709</v>
      </c>
      <c r="AG1436" s="184">
        <v>42709</v>
      </c>
      <c r="AH1436" s="152" t="s">
        <v>57</v>
      </c>
      <c r="AI1436" s="149" t="s">
        <v>72</v>
      </c>
      <c r="AJ1436" s="149" t="s">
        <v>73</v>
      </c>
      <c r="AK1436" s="149" t="s">
        <v>72</v>
      </c>
      <c r="AL1436" s="149" t="s">
        <v>72</v>
      </c>
      <c r="AM1436" s="149" t="s">
        <v>72</v>
      </c>
      <c r="AN1436" s="149" t="s">
        <v>72</v>
      </c>
      <c r="AO1436" s="149" t="s">
        <v>74</v>
      </c>
      <c r="AP1436" s="149" t="s">
        <v>74</v>
      </c>
      <c r="AQ1436" s="149" t="s">
        <v>74</v>
      </c>
      <c r="AR1436" s="149" t="s">
        <v>74</v>
      </c>
      <c r="AS1436" s="149" t="s">
        <v>74</v>
      </c>
      <c r="AT1436" s="149" t="s">
        <v>74</v>
      </c>
      <c r="AU1436" s="149" t="s">
        <v>74</v>
      </c>
      <c r="AV1436" s="149" t="s">
        <v>74</v>
      </c>
      <c r="AW1436" s="149" t="s">
        <v>74</v>
      </c>
    </row>
    <row r="1437" spans="1:49" ht="36" customHeight="1" x14ac:dyDescent="0.25">
      <c r="A1437" s="150"/>
      <c r="B1437" s="150"/>
      <c r="C1437" s="150"/>
      <c r="D1437" s="150"/>
      <c r="E1437" s="150"/>
      <c r="F1437" s="150"/>
      <c r="G1437" s="153"/>
      <c r="H1437" s="150"/>
      <c r="I1437" s="150"/>
      <c r="J1437" s="171"/>
      <c r="K1437" s="171"/>
      <c r="L1437" s="171"/>
      <c r="M1437" s="139" t="s">
        <v>75</v>
      </c>
      <c r="N1437" s="139" t="s">
        <v>76</v>
      </c>
      <c r="O1437" s="139" t="s">
        <v>77</v>
      </c>
      <c r="P1437" s="102" t="s">
        <v>64</v>
      </c>
      <c r="Q1437" s="135" t="s">
        <v>77</v>
      </c>
      <c r="R1437" s="139" t="s">
        <v>75</v>
      </c>
      <c r="S1437" s="139" t="s">
        <v>76</v>
      </c>
      <c r="T1437" s="139" t="s">
        <v>77</v>
      </c>
      <c r="U1437" s="261"/>
      <c r="V1437" s="261"/>
      <c r="W1437" s="230"/>
      <c r="X1437" s="236"/>
      <c r="Y1437" s="233"/>
      <c r="Z1437" s="150"/>
      <c r="AA1437" s="150"/>
      <c r="AB1437" s="150"/>
      <c r="AC1437" s="150"/>
      <c r="AD1437" s="150"/>
      <c r="AE1437" s="150"/>
      <c r="AF1437" s="185"/>
      <c r="AG1437" s="185"/>
      <c r="AH1437" s="153"/>
      <c r="AI1437" s="150"/>
      <c r="AJ1437" s="150"/>
      <c r="AK1437" s="150"/>
      <c r="AL1437" s="150"/>
      <c r="AM1437" s="150"/>
      <c r="AN1437" s="150"/>
      <c r="AO1437" s="150"/>
      <c r="AP1437" s="150"/>
      <c r="AQ1437" s="150"/>
      <c r="AR1437" s="150"/>
      <c r="AS1437" s="150"/>
      <c r="AT1437" s="150"/>
      <c r="AU1437" s="150"/>
      <c r="AV1437" s="150"/>
      <c r="AW1437" s="150"/>
    </row>
    <row r="1438" spans="1:49" ht="36" customHeight="1" x14ac:dyDescent="0.25">
      <c r="A1438" s="151"/>
      <c r="B1438" s="151"/>
      <c r="C1438" s="151"/>
      <c r="D1438" s="151"/>
      <c r="E1438" s="151"/>
      <c r="F1438" s="151"/>
      <c r="G1438" s="154"/>
      <c r="H1438" s="151"/>
      <c r="I1438" s="151"/>
      <c r="J1438" s="171"/>
      <c r="K1438" s="171"/>
      <c r="L1438" s="171"/>
      <c r="M1438" s="139" t="s">
        <v>75</v>
      </c>
      <c r="N1438" s="139" t="s">
        <v>76</v>
      </c>
      <c r="O1438" s="139" t="s">
        <v>77</v>
      </c>
      <c r="P1438" s="102" t="s">
        <v>64</v>
      </c>
      <c r="Q1438" s="135" t="s">
        <v>77</v>
      </c>
      <c r="R1438" s="139" t="s">
        <v>75</v>
      </c>
      <c r="S1438" s="139" t="s">
        <v>76</v>
      </c>
      <c r="T1438" s="139" t="s">
        <v>77</v>
      </c>
      <c r="U1438" s="262"/>
      <c r="V1438" s="262"/>
      <c r="W1438" s="231"/>
      <c r="X1438" s="237"/>
      <c r="Y1438" s="234"/>
      <c r="Z1438" s="151"/>
      <c r="AA1438" s="151"/>
      <c r="AB1438" s="151"/>
      <c r="AC1438" s="151"/>
      <c r="AD1438" s="151"/>
      <c r="AE1438" s="151"/>
      <c r="AF1438" s="186"/>
      <c r="AG1438" s="186"/>
      <c r="AH1438" s="154"/>
      <c r="AI1438" s="151"/>
      <c r="AJ1438" s="151"/>
      <c r="AK1438" s="151"/>
      <c r="AL1438" s="151"/>
      <c r="AM1438" s="151"/>
      <c r="AN1438" s="151"/>
      <c r="AO1438" s="151"/>
      <c r="AP1438" s="151"/>
      <c r="AQ1438" s="151"/>
      <c r="AR1438" s="151"/>
      <c r="AS1438" s="151"/>
      <c r="AT1438" s="151"/>
      <c r="AU1438" s="151"/>
      <c r="AV1438" s="151"/>
      <c r="AW1438" s="151"/>
    </row>
    <row r="1439" spans="1:49" ht="36" customHeight="1" x14ac:dyDescent="0.25">
      <c r="A1439" s="149" t="s">
        <v>53</v>
      </c>
      <c r="B1439" s="149" t="s">
        <v>676</v>
      </c>
      <c r="C1439" s="149">
        <v>2016</v>
      </c>
      <c r="D1439" s="149" t="s">
        <v>1362</v>
      </c>
      <c r="E1439" s="149">
        <v>620</v>
      </c>
      <c r="F1439" s="149" t="s">
        <v>56</v>
      </c>
      <c r="G1439" s="152" t="s">
        <v>57</v>
      </c>
      <c r="H1439" s="149" t="s">
        <v>58</v>
      </c>
      <c r="I1439" s="149" t="s">
        <v>58</v>
      </c>
      <c r="J1439" s="171" t="s">
        <v>1374</v>
      </c>
      <c r="K1439" s="171" t="s">
        <v>114</v>
      </c>
      <c r="L1439" s="171" t="s">
        <v>114</v>
      </c>
      <c r="M1439" s="139" t="s">
        <v>75</v>
      </c>
      <c r="N1439" s="139" t="s">
        <v>76</v>
      </c>
      <c r="O1439" s="139" t="s">
        <v>77</v>
      </c>
      <c r="P1439" s="102" t="s">
        <v>205</v>
      </c>
      <c r="Q1439" s="12">
        <v>102660</v>
      </c>
      <c r="R1439" s="139" t="s">
        <v>75</v>
      </c>
      <c r="S1439" s="139" t="s">
        <v>76</v>
      </c>
      <c r="T1439" s="139" t="s">
        <v>77</v>
      </c>
      <c r="U1439" s="260" t="s">
        <v>205</v>
      </c>
      <c r="V1439" s="260" t="s">
        <v>1375</v>
      </c>
      <c r="W1439" s="229">
        <v>42709</v>
      </c>
      <c r="X1439" s="235">
        <v>88500</v>
      </c>
      <c r="Y1439" s="232">
        <v>102660</v>
      </c>
      <c r="Z1439" s="149" t="s">
        <v>67</v>
      </c>
      <c r="AA1439" s="149" t="s">
        <v>68</v>
      </c>
      <c r="AB1439" s="149" t="s">
        <v>69</v>
      </c>
      <c r="AC1439" s="149" t="s">
        <v>70</v>
      </c>
      <c r="AD1439" s="149" t="s">
        <v>1374</v>
      </c>
      <c r="AE1439" s="149" t="s">
        <v>71</v>
      </c>
      <c r="AF1439" s="184">
        <v>42709</v>
      </c>
      <c r="AG1439" s="184">
        <v>42709</v>
      </c>
      <c r="AH1439" s="152" t="s">
        <v>57</v>
      </c>
      <c r="AI1439" s="149" t="s">
        <v>72</v>
      </c>
      <c r="AJ1439" s="149" t="s">
        <v>73</v>
      </c>
      <c r="AK1439" s="149" t="s">
        <v>72</v>
      </c>
      <c r="AL1439" s="149" t="s">
        <v>72</v>
      </c>
      <c r="AM1439" s="149" t="s">
        <v>72</v>
      </c>
      <c r="AN1439" s="149" t="s">
        <v>72</v>
      </c>
      <c r="AO1439" s="149" t="s">
        <v>74</v>
      </c>
      <c r="AP1439" s="149" t="s">
        <v>74</v>
      </c>
      <c r="AQ1439" s="149" t="s">
        <v>74</v>
      </c>
      <c r="AR1439" s="149" t="s">
        <v>74</v>
      </c>
      <c r="AS1439" s="149" t="s">
        <v>74</v>
      </c>
      <c r="AT1439" s="149" t="s">
        <v>74</v>
      </c>
      <c r="AU1439" s="149" t="s">
        <v>74</v>
      </c>
      <c r="AV1439" s="149" t="s">
        <v>74</v>
      </c>
      <c r="AW1439" s="149" t="s">
        <v>74</v>
      </c>
    </row>
    <row r="1440" spans="1:49" ht="36" customHeight="1" x14ac:dyDescent="0.25">
      <c r="A1440" s="150"/>
      <c r="B1440" s="150"/>
      <c r="C1440" s="150"/>
      <c r="D1440" s="150"/>
      <c r="E1440" s="150"/>
      <c r="F1440" s="150"/>
      <c r="G1440" s="153"/>
      <c r="H1440" s="150"/>
      <c r="I1440" s="150"/>
      <c r="J1440" s="171"/>
      <c r="K1440" s="171"/>
      <c r="L1440" s="171"/>
      <c r="M1440" s="139" t="s">
        <v>75</v>
      </c>
      <c r="N1440" s="139" t="s">
        <v>76</v>
      </c>
      <c r="O1440" s="139" t="s">
        <v>77</v>
      </c>
      <c r="P1440" s="134" t="s">
        <v>175</v>
      </c>
      <c r="Q1440" s="12">
        <v>121800</v>
      </c>
      <c r="R1440" s="139" t="s">
        <v>75</v>
      </c>
      <c r="S1440" s="139" t="s">
        <v>76</v>
      </c>
      <c r="T1440" s="139" t="s">
        <v>77</v>
      </c>
      <c r="U1440" s="261"/>
      <c r="V1440" s="261"/>
      <c r="W1440" s="230"/>
      <c r="X1440" s="236"/>
      <c r="Y1440" s="233"/>
      <c r="Z1440" s="150"/>
      <c r="AA1440" s="150"/>
      <c r="AB1440" s="150"/>
      <c r="AC1440" s="150"/>
      <c r="AD1440" s="150"/>
      <c r="AE1440" s="150"/>
      <c r="AF1440" s="185"/>
      <c r="AG1440" s="185"/>
      <c r="AH1440" s="153"/>
      <c r="AI1440" s="150"/>
      <c r="AJ1440" s="150"/>
      <c r="AK1440" s="150"/>
      <c r="AL1440" s="150"/>
      <c r="AM1440" s="150"/>
      <c r="AN1440" s="150"/>
      <c r="AO1440" s="150"/>
      <c r="AP1440" s="150"/>
      <c r="AQ1440" s="150"/>
      <c r="AR1440" s="150"/>
      <c r="AS1440" s="150"/>
      <c r="AT1440" s="150"/>
      <c r="AU1440" s="150"/>
      <c r="AV1440" s="150"/>
      <c r="AW1440" s="150"/>
    </row>
    <row r="1441" spans="1:49" ht="36" customHeight="1" x14ac:dyDescent="0.25">
      <c r="A1441" s="151"/>
      <c r="B1441" s="151"/>
      <c r="C1441" s="151"/>
      <c r="D1441" s="151"/>
      <c r="E1441" s="151"/>
      <c r="F1441" s="151"/>
      <c r="G1441" s="154"/>
      <c r="H1441" s="151"/>
      <c r="I1441" s="151"/>
      <c r="J1441" s="171"/>
      <c r="K1441" s="171"/>
      <c r="L1441" s="171"/>
      <c r="M1441" s="139" t="s">
        <v>75</v>
      </c>
      <c r="N1441" s="139" t="s">
        <v>76</v>
      </c>
      <c r="O1441" s="139" t="s">
        <v>77</v>
      </c>
      <c r="P1441" s="134" t="s">
        <v>265</v>
      </c>
      <c r="Q1441" s="12">
        <v>111360</v>
      </c>
      <c r="R1441" s="139" t="s">
        <v>75</v>
      </c>
      <c r="S1441" s="139" t="s">
        <v>76</v>
      </c>
      <c r="T1441" s="139" t="s">
        <v>77</v>
      </c>
      <c r="U1441" s="262"/>
      <c r="V1441" s="262"/>
      <c r="W1441" s="231"/>
      <c r="X1441" s="237"/>
      <c r="Y1441" s="234"/>
      <c r="Z1441" s="151"/>
      <c r="AA1441" s="151"/>
      <c r="AB1441" s="151"/>
      <c r="AC1441" s="151"/>
      <c r="AD1441" s="151"/>
      <c r="AE1441" s="151"/>
      <c r="AF1441" s="186"/>
      <c r="AG1441" s="186"/>
      <c r="AH1441" s="154"/>
      <c r="AI1441" s="151"/>
      <c r="AJ1441" s="151"/>
      <c r="AK1441" s="151"/>
      <c r="AL1441" s="151"/>
      <c r="AM1441" s="151"/>
      <c r="AN1441" s="151"/>
      <c r="AO1441" s="151"/>
      <c r="AP1441" s="151"/>
      <c r="AQ1441" s="151"/>
      <c r="AR1441" s="151"/>
      <c r="AS1441" s="151"/>
      <c r="AT1441" s="151"/>
      <c r="AU1441" s="151"/>
      <c r="AV1441" s="151"/>
      <c r="AW1441" s="151"/>
    </row>
    <row r="1442" spans="1:49" ht="36" customHeight="1" x14ac:dyDescent="0.25">
      <c r="A1442" s="146" t="s">
        <v>53</v>
      </c>
      <c r="B1442" s="146" t="s">
        <v>676</v>
      </c>
      <c r="C1442" s="146">
        <v>2016</v>
      </c>
      <c r="D1442" s="146" t="s">
        <v>1362</v>
      </c>
      <c r="E1442" s="149">
        <v>623</v>
      </c>
      <c r="F1442" s="146" t="s">
        <v>56</v>
      </c>
      <c r="G1442" s="152" t="s">
        <v>57</v>
      </c>
      <c r="H1442" s="146" t="s">
        <v>58</v>
      </c>
      <c r="I1442" s="146" t="s">
        <v>58</v>
      </c>
      <c r="J1442" s="155" t="s">
        <v>1376</v>
      </c>
      <c r="K1442" s="155" t="s">
        <v>60</v>
      </c>
      <c r="L1442" s="155" t="s">
        <v>60</v>
      </c>
      <c r="M1442" s="33" t="s">
        <v>75</v>
      </c>
      <c r="N1442" s="33" t="s">
        <v>76</v>
      </c>
      <c r="O1442" s="33" t="s">
        <v>77</v>
      </c>
      <c r="P1442" s="10" t="s">
        <v>1377</v>
      </c>
      <c r="Q1442" s="12">
        <v>11843.6</v>
      </c>
      <c r="R1442" s="33" t="s">
        <v>75</v>
      </c>
      <c r="S1442" s="33" t="s">
        <v>76</v>
      </c>
      <c r="T1442" s="33" t="s">
        <v>77</v>
      </c>
      <c r="U1442" s="156" t="s">
        <v>1378</v>
      </c>
      <c r="V1442" s="260" t="s">
        <v>1379</v>
      </c>
      <c r="W1442" s="159">
        <v>42709</v>
      </c>
      <c r="X1442" s="162">
        <v>10210</v>
      </c>
      <c r="Y1442" s="165">
        <v>11843.6</v>
      </c>
      <c r="Z1442" s="146" t="s">
        <v>67</v>
      </c>
      <c r="AA1442" s="146" t="s">
        <v>68</v>
      </c>
      <c r="AB1442" s="146" t="s">
        <v>69</v>
      </c>
      <c r="AC1442" s="146" t="s">
        <v>70</v>
      </c>
      <c r="AD1442" s="146" t="s">
        <v>1376</v>
      </c>
      <c r="AE1442" s="146" t="s">
        <v>71</v>
      </c>
      <c r="AF1442" s="168">
        <v>42709</v>
      </c>
      <c r="AG1442" s="168">
        <v>42709</v>
      </c>
      <c r="AH1442" s="152" t="s">
        <v>57</v>
      </c>
      <c r="AI1442" s="146" t="s">
        <v>72</v>
      </c>
      <c r="AJ1442" s="146" t="s">
        <v>73</v>
      </c>
      <c r="AK1442" s="146" t="s">
        <v>72</v>
      </c>
      <c r="AL1442" s="146" t="s">
        <v>72</v>
      </c>
      <c r="AM1442" s="146" t="s">
        <v>72</v>
      </c>
      <c r="AN1442" s="146" t="s">
        <v>72</v>
      </c>
      <c r="AO1442" s="146" t="s">
        <v>74</v>
      </c>
      <c r="AP1442" s="146" t="s">
        <v>74</v>
      </c>
      <c r="AQ1442" s="146" t="s">
        <v>74</v>
      </c>
      <c r="AR1442" s="146" t="s">
        <v>74</v>
      </c>
      <c r="AS1442" s="146" t="s">
        <v>74</v>
      </c>
      <c r="AT1442" s="146" t="s">
        <v>74</v>
      </c>
      <c r="AU1442" s="146" t="s">
        <v>74</v>
      </c>
      <c r="AV1442" s="146" t="s">
        <v>74</v>
      </c>
      <c r="AW1442" s="146" t="s">
        <v>74</v>
      </c>
    </row>
    <row r="1443" spans="1:49" ht="36" customHeight="1" x14ac:dyDescent="0.25">
      <c r="A1443" s="147"/>
      <c r="B1443" s="147"/>
      <c r="C1443" s="147"/>
      <c r="D1443" s="147"/>
      <c r="E1443" s="150"/>
      <c r="F1443" s="147"/>
      <c r="G1443" s="153"/>
      <c r="H1443" s="147"/>
      <c r="I1443" s="147"/>
      <c r="J1443" s="155"/>
      <c r="K1443" s="155"/>
      <c r="L1443" s="155"/>
      <c r="M1443" s="33" t="s">
        <v>75</v>
      </c>
      <c r="N1443" s="33" t="s">
        <v>76</v>
      </c>
      <c r="O1443" s="33" t="s">
        <v>77</v>
      </c>
      <c r="P1443" s="10" t="s">
        <v>64</v>
      </c>
      <c r="Q1443" s="132" t="s">
        <v>77</v>
      </c>
      <c r="R1443" s="33" t="s">
        <v>75</v>
      </c>
      <c r="S1443" s="33" t="s">
        <v>76</v>
      </c>
      <c r="T1443" s="33" t="s">
        <v>77</v>
      </c>
      <c r="U1443" s="157"/>
      <c r="V1443" s="261"/>
      <c r="W1443" s="160"/>
      <c r="X1443" s="163"/>
      <c r="Y1443" s="166"/>
      <c r="Z1443" s="147"/>
      <c r="AA1443" s="147"/>
      <c r="AB1443" s="147"/>
      <c r="AC1443" s="147"/>
      <c r="AD1443" s="147"/>
      <c r="AE1443" s="147"/>
      <c r="AF1443" s="169"/>
      <c r="AG1443" s="169"/>
      <c r="AH1443" s="153"/>
      <c r="AI1443" s="147"/>
      <c r="AJ1443" s="147"/>
      <c r="AK1443" s="147"/>
      <c r="AL1443" s="147"/>
      <c r="AM1443" s="147"/>
      <c r="AN1443" s="147"/>
      <c r="AO1443" s="147"/>
      <c r="AP1443" s="147"/>
      <c r="AQ1443" s="147"/>
      <c r="AR1443" s="147"/>
      <c r="AS1443" s="147"/>
      <c r="AT1443" s="147"/>
      <c r="AU1443" s="147"/>
      <c r="AV1443" s="147"/>
      <c r="AW1443" s="147"/>
    </row>
    <row r="1444" spans="1:49" ht="36" customHeight="1" x14ac:dyDescent="0.25">
      <c r="A1444" s="148"/>
      <c r="B1444" s="148"/>
      <c r="C1444" s="148"/>
      <c r="D1444" s="148"/>
      <c r="E1444" s="151"/>
      <c r="F1444" s="148"/>
      <c r="G1444" s="154"/>
      <c r="H1444" s="148"/>
      <c r="I1444" s="148"/>
      <c r="J1444" s="155"/>
      <c r="K1444" s="155"/>
      <c r="L1444" s="155"/>
      <c r="M1444" s="33" t="s">
        <v>75</v>
      </c>
      <c r="N1444" s="33" t="s">
        <v>76</v>
      </c>
      <c r="O1444" s="33" t="s">
        <v>77</v>
      </c>
      <c r="P1444" s="10" t="s">
        <v>64</v>
      </c>
      <c r="Q1444" s="132" t="s">
        <v>77</v>
      </c>
      <c r="R1444" s="33" t="s">
        <v>75</v>
      </c>
      <c r="S1444" s="33" t="s">
        <v>76</v>
      </c>
      <c r="T1444" s="33" t="s">
        <v>77</v>
      </c>
      <c r="U1444" s="158"/>
      <c r="V1444" s="262"/>
      <c r="W1444" s="161"/>
      <c r="X1444" s="164"/>
      <c r="Y1444" s="167"/>
      <c r="Z1444" s="148"/>
      <c r="AA1444" s="148"/>
      <c r="AB1444" s="148"/>
      <c r="AC1444" s="148"/>
      <c r="AD1444" s="148"/>
      <c r="AE1444" s="148"/>
      <c r="AF1444" s="170"/>
      <c r="AG1444" s="170"/>
      <c r="AH1444" s="154"/>
      <c r="AI1444" s="148"/>
      <c r="AJ1444" s="148"/>
      <c r="AK1444" s="148"/>
      <c r="AL1444" s="148"/>
      <c r="AM1444" s="148"/>
      <c r="AN1444" s="148"/>
      <c r="AO1444" s="148"/>
      <c r="AP1444" s="148"/>
      <c r="AQ1444" s="148"/>
      <c r="AR1444" s="148"/>
      <c r="AS1444" s="148"/>
      <c r="AT1444" s="148"/>
      <c r="AU1444" s="148"/>
      <c r="AV1444" s="148"/>
      <c r="AW1444" s="148"/>
    </row>
    <row r="1445" spans="1:49" ht="36" customHeight="1" x14ac:dyDescent="0.25">
      <c r="A1445" s="146" t="s">
        <v>53</v>
      </c>
      <c r="B1445" s="146" t="s">
        <v>676</v>
      </c>
      <c r="C1445" s="146">
        <v>2016</v>
      </c>
      <c r="D1445" s="146" t="s">
        <v>1362</v>
      </c>
      <c r="E1445" s="149">
        <v>624</v>
      </c>
      <c r="F1445" s="146" t="s">
        <v>56</v>
      </c>
      <c r="G1445" s="152" t="s">
        <v>57</v>
      </c>
      <c r="H1445" s="146" t="s">
        <v>58</v>
      </c>
      <c r="I1445" s="146" t="s">
        <v>58</v>
      </c>
      <c r="J1445" s="155" t="s">
        <v>219</v>
      </c>
      <c r="K1445" s="155" t="s">
        <v>1380</v>
      </c>
      <c r="L1445" s="155" t="s">
        <v>1380</v>
      </c>
      <c r="M1445" s="33" t="s">
        <v>292</v>
      </c>
      <c r="N1445" s="33" t="s">
        <v>242</v>
      </c>
      <c r="O1445" s="33" t="s">
        <v>262</v>
      </c>
      <c r="P1445" s="10" t="s">
        <v>64</v>
      </c>
      <c r="Q1445" s="12">
        <v>74029.63</v>
      </c>
      <c r="R1445" s="33" t="s">
        <v>292</v>
      </c>
      <c r="S1445" s="33" t="s">
        <v>242</v>
      </c>
      <c r="T1445" s="33" t="s">
        <v>262</v>
      </c>
      <c r="U1445" s="156" t="s">
        <v>64</v>
      </c>
      <c r="V1445" s="260" t="s">
        <v>1381</v>
      </c>
      <c r="W1445" s="159">
        <v>42711</v>
      </c>
      <c r="X1445" s="162">
        <v>63818.65</v>
      </c>
      <c r="Y1445" s="165">
        <v>74029.63</v>
      </c>
      <c r="Z1445" s="146" t="s">
        <v>67</v>
      </c>
      <c r="AA1445" s="146" t="s">
        <v>68</v>
      </c>
      <c r="AB1445" s="146" t="s">
        <v>69</v>
      </c>
      <c r="AC1445" s="146" t="s">
        <v>70</v>
      </c>
      <c r="AD1445" s="146" t="s">
        <v>219</v>
      </c>
      <c r="AE1445" s="146" t="s">
        <v>71</v>
      </c>
      <c r="AF1445" s="168">
        <v>42711</v>
      </c>
      <c r="AG1445" s="168">
        <v>42711</v>
      </c>
      <c r="AH1445" s="152" t="s">
        <v>57</v>
      </c>
      <c r="AI1445" s="146" t="s">
        <v>72</v>
      </c>
      <c r="AJ1445" s="146" t="s">
        <v>73</v>
      </c>
      <c r="AK1445" s="146" t="s">
        <v>72</v>
      </c>
      <c r="AL1445" s="146" t="s">
        <v>72</v>
      </c>
      <c r="AM1445" s="146" t="s">
        <v>72</v>
      </c>
      <c r="AN1445" s="146" t="s">
        <v>72</v>
      </c>
      <c r="AO1445" s="146" t="s">
        <v>74</v>
      </c>
      <c r="AP1445" s="146" t="s">
        <v>74</v>
      </c>
      <c r="AQ1445" s="146" t="s">
        <v>74</v>
      </c>
      <c r="AR1445" s="146" t="s">
        <v>74</v>
      </c>
      <c r="AS1445" s="146" t="s">
        <v>74</v>
      </c>
      <c r="AT1445" s="146" t="s">
        <v>74</v>
      </c>
      <c r="AU1445" s="146" t="s">
        <v>74</v>
      </c>
      <c r="AV1445" s="146" t="s">
        <v>74</v>
      </c>
      <c r="AW1445" s="146" t="s">
        <v>74</v>
      </c>
    </row>
    <row r="1446" spans="1:49" ht="36" customHeight="1" x14ac:dyDescent="0.25">
      <c r="A1446" s="147"/>
      <c r="B1446" s="147"/>
      <c r="C1446" s="147"/>
      <c r="D1446" s="147"/>
      <c r="E1446" s="150"/>
      <c r="F1446" s="147"/>
      <c r="G1446" s="153"/>
      <c r="H1446" s="147"/>
      <c r="I1446" s="147"/>
      <c r="J1446" s="155"/>
      <c r="K1446" s="155"/>
      <c r="L1446" s="155"/>
      <c r="M1446" s="33" t="s">
        <v>75</v>
      </c>
      <c r="N1446" s="33" t="s">
        <v>76</v>
      </c>
      <c r="O1446" s="33" t="s">
        <v>77</v>
      </c>
      <c r="P1446" s="133" t="s">
        <v>175</v>
      </c>
      <c r="Q1446" s="12">
        <v>83520</v>
      </c>
      <c r="R1446" s="33" t="s">
        <v>75</v>
      </c>
      <c r="S1446" s="33" t="s">
        <v>76</v>
      </c>
      <c r="T1446" s="33" t="s">
        <v>77</v>
      </c>
      <c r="U1446" s="157"/>
      <c r="V1446" s="261"/>
      <c r="W1446" s="160"/>
      <c r="X1446" s="163"/>
      <c r="Y1446" s="166"/>
      <c r="Z1446" s="147"/>
      <c r="AA1446" s="147"/>
      <c r="AB1446" s="147"/>
      <c r="AC1446" s="147"/>
      <c r="AD1446" s="147"/>
      <c r="AE1446" s="147"/>
      <c r="AF1446" s="169"/>
      <c r="AG1446" s="169"/>
      <c r="AH1446" s="153"/>
      <c r="AI1446" s="147"/>
      <c r="AJ1446" s="147"/>
      <c r="AK1446" s="147"/>
      <c r="AL1446" s="147"/>
      <c r="AM1446" s="147"/>
      <c r="AN1446" s="147"/>
      <c r="AO1446" s="147"/>
      <c r="AP1446" s="147"/>
      <c r="AQ1446" s="147"/>
      <c r="AR1446" s="147"/>
      <c r="AS1446" s="147"/>
      <c r="AT1446" s="147"/>
      <c r="AU1446" s="147"/>
      <c r="AV1446" s="147"/>
      <c r="AW1446" s="147"/>
    </row>
    <row r="1447" spans="1:49" ht="36" customHeight="1" x14ac:dyDescent="0.25">
      <c r="A1447" s="148"/>
      <c r="B1447" s="148"/>
      <c r="C1447" s="148"/>
      <c r="D1447" s="148"/>
      <c r="E1447" s="151"/>
      <c r="F1447" s="148"/>
      <c r="G1447" s="154"/>
      <c r="H1447" s="148"/>
      <c r="I1447" s="148"/>
      <c r="J1447" s="155"/>
      <c r="K1447" s="155"/>
      <c r="L1447" s="155"/>
      <c r="M1447" s="33" t="s">
        <v>75</v>
      </c>
      <c r="N1447" s="33" t="s">
        <v>76</v>
      </c>
      <c r="O1447" s="33" t="s">
        <v>77</v>
      </c>
      <c r="P1447" s="133" t="s">
        <v>265</v>
      </c>
      <c r="Q1447" s="12">
        <v>84796</v>
      </c>
      <c r="R1447" s="33" t="s">
        <v>75</v>
      </c>
      <c r="S1447" s="33" t="s">
        <v>76</v>
      </c>
      <c r="T1447" s="33" t="s">
        <v>77</v>
      </c>
      <c r="U1447" s="158"/>
      <c r="V1447" s="262"/>
      <c r="W1447" s="161"/>
      <c r="X1447" s="164"/>
      <c r="Y1447" s="167"/>
      <c r="Z1447" s="148"/>
      <c r="AA1447" s="148"/>
      <c r="AB1447" s="148"/>
      <c r="AC1447" s="148"/>
      <c r="AD1447" s="148"/>
      <c r="AE1447" s="148"/>
      <c r="AF1447" s="170"/>
      <c r="AG1447" s="170"/>
      <c r="AH1447" s="154"/>
      <c r="AI1447" s="148"/>
      <c r="AJ1447" s="148"/>
      <c r="AK1447" s="148"/>
      <c r="AL1447" s="148"/>
      <c r="AM1447" s="148"/>
      <c r="AN1447" s="148"/>
      <c r="AO1447" s="148"/>
      <c r="AP1447" s="148"/>
      <c r="AQ1447" s="148"/>
      <c r="AR1447" s="148"/>
      <c r="AS1447" s="148"/>
      <c r="AT1447" s="148"/>
      <c r="AU1447" s="148"/>
      <c r="AV1447" s="148"/>
      <c r="AW1447" s="148"/>
    </row>
    <row r="1448" spans="1:49" ht="36" customHeight="1" x14ac:dyDescent="0.25">
      <c r="A1448" s="146" t="s">
        <v>53</v>
      </c>
      <c r="B1448" s="146" t="s">
        <v>676</v>
      </c>
      <c r="C1448" s="146">
        <v>2016</v>
      </c>
      <c r="D1448" s="146" t="s">
        <v>1362</v>
      </c>
      <c r="E1448" s="149">
        <v>598</v>
      </c>
      <c r="F1448" s="146" t="s">
        <v>56</v>
      </c>
      <c r="G1448" s="152" t="s">
        <v>57</v>
      </c>
      <c r="H1448" s="146" t="s">
        <v>58</v>
      </c>
      <c r="I1448" s="146" t="s">
        <v>58</v>
      </c>
      <c r="J1448" s="155" t="s">
        <v>172</v>
      </c>
      <c r="K1448" s="155" t="s">
        <v>312</v>
      </c>
      <c r="L1448" s="155" t="s">
        <v>312</v>
      </c>
      <c r="M1448" s="33" t="s">
        <v>75</v>
      </c>
      <c r="N1448" s="33" t="s">
        <v>76</v>
      </c>
      <c r="O1448" s="33" t="s">
        <v>77</v>
      </c>
      <c r="P1448" s="10" t="s">
        <v>1290</v>
      </c>
      <c r="Q1448" s="12">
        <v>309146.26</v>
      </c>
      <c r="R1448" s="33" t="s">
        <v>75</v>
      </c>
      <c r="S1448" s="33" t="s">
        <v>76</v>
      </c>
      <c r="T1448" s="33" t="s">
        <v>77</v>
      </c>
      <c r="U1448" s="156" t="s">
        <v>1290</v>
      </c>
      <c r="V1448" s="260" t="s">
        <v>1382</v>
      </c>
      <c r="W1448" s="159">
        <v>42711</v>
      </c>
      <c r="X1448" s="162">
        <v>266505.40000000002</v>
      </c>
      <c r="Y1448" s="165">
        <v>309146.26</v>
      </c>
      <c r="Z1448" s="146" t="s">
        <v>67</v>
      </c>
      <c r="AA1448" s="146" t="s">
        <v>68</v>
      </c>
      <c r="AB1448" s="146" t="s">
        <v>69</v>
      </c>
      <c r="AC1448" s="146" t="s">
        <v>70</v>
      </c>
      <c r="AD1448" s="146" t="s">
        <v>172</v>
      </c>
      <c r="AE1448" s="146" t="s">
        <v>71</v>
      </c>
      <c r="AF1448" s="168">
        <v>42711</v>
      </c>
      <c r="AG1448" s="168">
        <v>42723</v>
      </c>
      <c r="AH1448" s="152" t="s">
        <v>57</v>
      </c>
      <c r="AI1448" s="146" t="s">
        <v>72</v>
      </c>
      <c r="AJ1448" s="146" t="s">
        <v>73</v>
      </c>
      <c r="AK1448" s="146" t="s">
        <v>72</v>
      </c>
      <c r="AL1448" s="146" t="s">
        <v>72</v>
      </c>
      <c r="AM1448" s="146" t="s">
        <v>72</v>
      </c>
      <c r="AN1448" s="146" t="s">
        <v>72</v>
      </c>
      <c r="AO1448" s="146" t="s">
        <v>74</v>
      </c>
      <c r="AP1448" s="146" t="s">
        <v>74</v>
      </c>
      <c r="AQ1448" s="146" t="s">
        <v>74</v>
      </c>
      <c r="AR1448" s="146" t="s">
        <v>74</v>
      </c>
      <c r="AS1448" s="146" t="s">
        <v>74</v>
      </c>
      <c r="AT1448" s="146" t="s">
        <v>74</v>
      </c>
      <c r="AU1448" s="146" t="s">
        <v>74</v>
      </c>
      <c r="AV1448" s="146" t="s">
        <v>74</v>
      </c>
      <c r="AW1448" s="146" t="s">
        <v>74</v>
      </c>
    </row>
    <row r="1449" spans="1:49" ht="36" customHeight="1" x14ac:dyDescent="0.25">
      <c r="A1449" s="147"/>
      <c r="B1449" s="147"/>
      <c r="C1449" s="147"/>
      <c r="D1449" s="147"/>
      <c r="E1449" s="150"/>
      <c r="F1449" s="147"/>
      <c r="G1449" s="153"/>
      <c r="H1449" s="147"/>
      <c r="I1449" s="147"/>
      <c r="J1449" s="155"/>
      <c r="K1449" s="155"/>
      <c r="L1449" s="155"/>
      <c r="M1449" s="33" t="s">
        <v>75</v>
      </c>
      <c r="N1449" s="33" t="s">
        <v>76</v>
      </c>
      <c r="O1449" s="33" t="s">
        <v>77</v>
      </c>
      <c r="P1449" s="133" t="s">
        <v>117</v>
      </c>
      <c r="Q1449" s="12">
        <v>315175.48</v>
      </c>
      <c r="R1449" s="33" t="s">
        <v>75</v>
      </c>
      <c r="S1449" s="33" t="s">
        <v>76</v>
      </c>
      <c r="T1449" s="33" t="s">
        <v>77</v>
      </c>
      <c r="U1449" s="157"/>
      <c r="V1449" s="261"/>
      <c r="W1449" s="160"/>
      <c r="X1449" s="163"/>
      <c r="Y1449" s="166"/>
      <c r="Z1449" s="147"/>
      <c r="AA1449" s="147"/>
      <c r="AB1449" s="147"/>
      <c r="AC1449" s="147"/>
      <c r="AD1449" s="147"/>
      <c r="AE1449" s="147"/>
      <c r="AF1449" s="169"/>
      <c r="AG1449" s="169"/>
      <c r="AH1449" s="153"/>
      <c r="AI1449" s="147"/>
      <c r="AJ1449" s="147"/>
      <c r="AK1449" s="147"/>
      <c r="AL1449" s="147"/>
      <c r="AM1449" s="147"/>
      <c r="AN1449" s="147"/>
      <c r="AO1449" s="147"/>
      <c r="AP1449" s="147"/>
      <c r="AQ1449" s="147"/>
      <c r="AR1449" s="147"/>
      <c r="AS1449" s="147"/>
      <c r="AT1449" s="147"/>
      <c r="AU1449" s="147"/>
      <c r="AV1449" s="147"/>
      <c r="AW1449" s="147"/>
    </row>
    <row r="1450" spans="1:49" ht="36" customHeight="1" x14ac:dyDescent="0.25">
      <c r="A1450" s="148"/>
      <c r="B1450" s="148"/>
      <c r="C1450" s="148"/>
      <c r="D1450" s="148"/>
      <c r="E1450" s="151"/>
      <c r="F1450" s="148"/>
      <c r="G1450" s="154"/>
      <c r="H1450" s="148"/>
      <c r="I1450" s="148"/>
      <c r="J1450" s="155"/>
      <c r="K1450" s="155"/>
      <c r="L1450" s="155"/>
      <c r="M1450" s="33" t="s">
        <v>75</v>
      </c>
      <c r="N1450" s="33" t="s">
        <v>76</v>
      </c>
      <c r="O1450" s="33" t="s">
        <v>77</v>
      </c>
      <c r="P1450" s="133" t="s">
        <v>121</v>
      </c>
      <c r="Q1450" s="12">
        <v>317939.98</v>
      </c>
      <c r="R1450" s="33" t="s">
        <v>75</v>
      </c>
      <c r="S1450" s="33" t="s">
        <v>76</v>
      </c>
      <c r="T1450" s="33" t="s">
        <v>77</v>
      </c>
      <c r="U1450" s="158"/>
      <c r="V1450" s="262"/>
      <c r="W1450" s="161"/>
      <c r="X1450" s="164"/>
      <c r="Y1450" s="167"/>
      <c r="Z1450" s="148"/>
      <c r="AA1450" s="148"/>
      <c r="AB1450" s="148"/>
      <c r="AC1450" s="148"/>
      <c r="AD1450" s="148"/>
      <c r="AE1450" s="148"/>
      <c r="AF1450" s="170"/>
      <c r="AG1450" s="170"/>
      <c r="AH1450" s="154"/>
      <c r="AI1450" s="148"/>
      <c r="AJ1450" s="148"/>
      <c r="AK1450" s="148"/>
      <c r="AL1450" s="148"/>
      <c r="AM1450" s="148"/>
      <c r="AN1450" s="148"/>
      <c r="AO1450" s="148"/>
      <c r="AP1450" s="148"/>
      <c r="AQ1450" s="148"/>
      <c r="AR1450" s="148"/>
      <c r="AS1450" s="148"/>
      <c r="AT1450" s="148"/>
      <c r="AU1450" s="148"/>
      <c r="AV1450" s="148"/>
      <c r="AW1450" s="148"/>
    </row>
    <row r="1451" spans="1:49" ht="36" customHeight="1" x14ac:dyDescent="0.25">
      <c r="A1451" s="146" t="s">
        <v>53</v>
      </c>
      <c r="B1451" s="146" t="s">
        <v>676</v>
      </c>
      <c r="C1451" s="146">
        <v>2016</v>
      </c>
      <c r="D1451" s="146" t="s">
        <v>1362</v>
      </c>
      <c r="E1451" s="149">
        <v>629</v>
      </c>
      <c r="F1451" s="146" t="s">
        <v>56</v>
      </c>
      <c r="G1451" s="152" t="s">
        <v>57</v>
      </c>
      <c r="H1451" s="146" t="s">
        <v>58</v>
      </c>
      <c r="I1451" s="146" t="s">
        <v>58</v>
      </c>
      <c r="J1451" s="155" t="s">
        <v>219</v>
      </c>
      <c r="K1451" s="155" t="s">
        <v>93</v>
      </c>
      <c r="L1451" s="155" t="s">
        <v>93</v>
      </c>
      <c r="M1451" s="33" t="s">
        <v>75</v>
      </c>
      <c r="N1451" s="33" t="s">
        <v>76</v>
      </c>
      <c r="O1451" s="33" t="s">
        <v>77</v>
      </c>
      <c r="P1451" s="10" t="s">
        <v>175</v>
      </c>
      <c r="Q1451" s="12">
        <v>16240</v>
      </c>
      <c r="R1451" s="33" t="s">
        <v>75</v>
      </c>
      <c r="S1451" s="33" t="s">
        <v>76</v>
      </c>
      <c r="T1451" s="33" t="s">
        <v>77</v>
      </c>
      <c r="U1451" s="156" t="s">
        <v>175</v>
      </c>
      <c r="V1451" s="260" t="s">
        <v>1383</v>
      </c>
      <c r="W1451" s="159">
        <v>42711</v>
      </c>
      <c r="X1451" s="162">
        <v>14000</v>
      </c>
      <c r="Y1451" s="165">
        <v>16240</v>
      </c>
      <c r="Z1451" s="146" t="s">
        <v>67</v>
      </c>
      <c r="AA1451" s="146" t="s">
        <v>68</v>
      </c>
      <c r="AB1451" s="146" t="s">
        <v>69</v>
      </c>
      <c r="AC1451" s="146" t="s">
        <v>70</v>
      </c>
      <c r="AD1451" s="146" t="s">
        <v>219</v>
      </c>
      <c r="AE1451" s="146" t="s">
        <v>71</v>
      </c>
      <c r="AF1451" s="168">
        <v>42711</v>
      </c>
      <c r="AG1451" s="168">
        <v>42712</v>
      </c>
      <c r="AH1451" s="152" t="s">
        <v>57</v>
      </c>
      <c r="AI1451" s="146" t="s">
        <v>72</v>
      </c>
      <c r="AJ1451" s="146" t="s">
        <v>73</v>
      </c>
      <c r="AK1451" s="146" t="s">
        <v>72</v>
      </c>
      <c r="AL1451" s="146" t="s">
        <v>72</v>
      </c>
      <c r="AM1451" s="146" t="s">
        <v>72</v>
      </c>
      <c r="AN1451" s="146" t="s">
        <v>72</v>
      </c>
      <c r="AO1451" s="146" t="s">
        <v>74</v>
      </c>
      <c r="AP1451" s="146" t="s">
        <v>74</v>
      </c>
      <c r="AQ1451" s="146" t="s">
        <v>74</v>
      </c>
      <c r="AR1451" s="146" t="s">
        <v>74</v>
      </c>
      <c r="AS1451" s="146" t="s">
        <v>74</v>
      </c>
      <c r="AT1451" s="146" t="s">
        <v>74</v>
      </c>
      <c r="AU1451" s="146" t="s">
        <v>74</v>
      </c>
      <c r="AV1451" s="146" t="s">
        <v>74</v>
      </c>
      <c r="AW1451" s="146" t="s">
        <v>74</v>
      </c>
    </row>
    <row r="1452" spans="1:49" ht="36" customHeight="1" x14ac:dyDescent="0.25">
      <c r="A1452" s="147"/>
      <c r="B1452" s="147"/>
      <c r="C1452" s="147"/>
      <c r="D1452" s="147"/>
      <c r="E1452" s="150"/>
      <c r="F1452" s="147"/>
      <c r="G1452" s="153"/>
      <c r="H1452" s="147"/>
      <c r="I1452" s="147"/>
      <c r="J1452" s="155"/>
      <c r="K1452" s="155"/>
      <c r="L1452" s="155"/>
      <c r="M1452" s="33" t="s">
        <v>75</v>
      </c>
      <c r="N1452" s="33" t="s">
        <v>76</v>
      </c>
      <c r="O1452" s="33" t="s">
        <v>77</v>
      </c>
      <c r="P1452" s="10" t="s">
        <v>64</v>
      </c>
      <c r="Q1452" s="132" t="s">
        <v>77</v>
      </c>
      <c r="R1452" s="33" t="s">
        <v>75</v>
      </c>
      <c r="S1452" s="33" t="s">
        <v>76</v>
      </c>
      <c r="T1452" s="33" t="s">
        <v>77</v>
      </c>
      <c r="U1452" s="157"/>
      <c r="V1452" s="261"/>
      <c r="W1452" s="160"/>
      <c r="X1452" s="163"/>
      <c r="Y1452" s="166"/>
      <c r="Z1452" s="147"/>
      <c r="AA1452" s="147"/>
      <c r="AB1452" s="147"/>
      <c r="AC1452" s="147"/>
      <c r="AD1452" s="147"/>
      <c r="AE1452" s="147"/>
      <c r="AF1452" s="169"/>
      <c r="AG1452" s="169"/>
      <c r="AH1452" s="153"/>
      <c r="AI1452" s="147"/>
      <c r="AJ1452" s="147"/>
      <c r="AK1452" s="147"/>
      <c r="AL1452" s="147"/>
      <c r="AM1452" s="147"/>
      <c r="AN1452" s="147"/>
      <c r="AO1452" s="147"/>
      <c r="AP1452" s="147"/>
      <c r="AQ1452" s="147"/>
      <c r="AR1452" s="147"/>
      <c r="AS1452" s="147"/>
      <c r="AT1452" s="147"/>
      <c r="AU1452" s="147"/>
      <c r="AV1452" s="147"/>
      <c r="AW1452" s="147"/>
    </row>
    <row r="1453" spans="1:49" ht="36" customHeight="1" x14ac:dyDescent="0.25">
      <c r="A1453" s="148"/>
      <c r="B1453" s="148"/>
      <c r="C1453" s="148"/>
      <c r="D1453" s="148"/>
      <c r="E1453" s="151"/>
      <c r="F1453" s="148"/>
      <c r="G1453" s="154"/>
      <c r="H1453" s="148"/>
      <c r="I1453" s="148"/>
      <c r="J1453" s="155"/>
      <c r="K1453" s="155"/>
      <c r="L1453" s="155"/>
      <c r="M1453" s="33" t="s">
        <v>75</v>
      </c>
      <c r="N1453" s="33" t="s">
        <v>76</v>
      </c>
      <c r="O1453" s="33" t="s">
        <v>77</v>
      </c>
      <c r="P1453" s="10" t="s">
        <v>64</v>
      </c>
      <c r="Q1453" s="132" t="s">
        <v>77</v>
      </c>
      <c r="R1453" s="33" t="s">
        <v>75</v>
      </c>
      <c r="S1453" s="33" t="s">
        <v>76</v>
      </c>
      <c r="T1453" s="33" t="s">
        <v>77</v>
      </c>
      <c r="U1453" s="158"/>
      <c r="V1453" s="262"/>
      <c r="W1453" s="161"/>
      <c r="X1453" s="164"/>
      <c r="Y1453" s="167"/>
      <c r="Z1453" s="148"/>
      <c r="AA1453" s="148"/>
      <c r="AB1453" s="148"/>
      <c r="AC1453" s="148"/>
      <c r="AD1453" s="148"/>
      <c r="AE1453" s="148"/>
      <c r="AF1453" s="170"/>
      <c r="AG1453" s="170"/>
      <c r="AH1453" s="154"/>
      <c r="AI1453" s="148"/>
      <c r="AJ1453" s="148"/>
      <c r="AK1453" s="148"/>
      <c r="AL1453" s="148"/>
      <c r="AM1453" s="148"/>
      <c r="AN1453" s="148"/>
      <c r="AO1453" s="148"/>
      <c r="AP1453" s="148"/>
      <c r="AQ1453" s="148"/>
      <c r="AR1453" s="148"/>
      <c r="AS1453" s="148"/>
      <c r="AT1453" s="148"/>
      <c r="AU1453" s="148"/>
      <c r="AV1453" s="148"/>
      <c r="AW1453" s="148"/>
    </row>
    <row r="1454" spans="1:49" ht="36" customHeight="1" x14ac:dyDescent="0.25">
      <c r="A1454" s="146" t="s">
        <v>53</v>
      </c>
      <c r="B1454" s="146" t="s">
        <v>676</v>
      </c>
      <c r="C1454" s="146">
        <v>2016</v>
      </c>
      <c r="D1454" s="146" t="s">
        <v>1362</v>
      </c>
      <c r="E1454" s="149">
        <v>631</v>
      </c>
      <c r="F1454" s="146" t="s">
        <v>56</v>
      </c>
      <c r="G1454" s="152" t="s">
        <v>57</v>
      </c>
      <c r="H1454" s="146" t="s">
        <v>58</v>
      </c>
      <c r="I1454" s="146" t="s">
        <v>58</v>
      </c>
      <c r="J1454" s="155" t="s">
        <v>92</v>
      </c>
      <c r="K1454" s="155" t="s">
        <v>93</v>
      </c>
      <c r="L1454" s="155" t="s">
        <v>93</v>
      </c>
      <c r="M1454" s="33" t="s">
        <v>75</v>
      </c>
      <c r="N1454" s="33" t="s">
        <v>76</v>
      </c>
      <c r="O1454" s="33" t="s">
        <v>77</v>
      </c>
      <c r="P1454" s="10" t="s">
        <v>94</v>
      </c>
      <c r="Q1454" s="12">
        <v>24708</v>
      </c>
      <c r="R1454" s="33" t="s">
        <v>75</v>
      </c>
      <c r="S1454" s="33" t="s">
        <v>76</v>
      </c>
      <c r="T1454" s="33" t="s">
        <v>77</v>
      </c>
      <c r="U1454" s="156" t="s">
        <v>94</v>
      </c>
      <c r="V1454" s="260" t="s">
        <v>1384</v>
      </c>
      <c r="W1454" s="159">
        <v>42711</v>
      </c>
      <c r="X1454" s="162">
        <v>21300</v>
      </c>
      <c r="Y1454" s="165">
        <v>24708</v>
      </c>
      <c r="Z1454" s="146" t="s">
        <v>67</v>
      </c>
      <c r="AA1454" s="146" t="s">
        <v>68</v>
      </c>
      <c r="AB1454" s="146" t="s">
        <v>69</v>
      </c>
      <c r="AC1454" s="146" t="s">
        <v>70</v>
      </c>
      <c r="AD1454" s="146" t="s">
        <v>92</v>
      </c>
      <c r="AE1454" s="146" t="s">
        <v>71</v>
      </c>
      <c r="AF1454" s="168">
        <v>42711</v>
      </c>
      <c r="AG1454" s="168">
        <v>42719</v>
      </c>
      <c r="AH1454" s="152" t="s">
        <v>57</v>
      </c>
      <c r="AI1454" s="146" t="s">
        <v>72</v>
      </c>
      <c r="AJ1454" s="146" t="s">
        <v>73</v>
      </c>
      <c r="AK1454" s="146" t="s">
        <v>72</v>
      </c>
      <c r="AL1454" s="146" t="s">
        <v>72</v>
      </c>
      <c r="AM1454" s="146" t="s">
        <v>72</v>
      </c>
      <c r="AN1454" s="146" t="s">
        <v>72</v>
      </c>
      <c r="AO1454" s="146" t="s">
        <v>74</v>
      </c>
      <c r="AP1454" s="146" t="s">
        <v>74</v>
      </c>
      <c r="AQ1454" s="146" t="s">
        <v>74</v>
      </c>
      <c r="AR1454" s="146" t="s">
        <v>74</v>
      </c>
      <c r="AS1454" s="146" t="s">
        <v>74</v>
      </c>
      <c r="AT1454" s="146" t="s">
        <v>74</v>
      </c>
      <c r="AU1454" s="146" t="s">
        <v>74</v>
      </c>
      <c r="AV1454" s="146" t="s">
        <v>74</v>
      </c>
      <c r="AW1454" s="146" t="s">
        <v>74</v>
      </c>
    </row>
    <row r="1455" spans="1:49" ht="36" customHeight="1" x14ac:dyDescent="0.25">
      <c r="A1455" s="147"/>
      <c r="B1455" s="147"/>
      <c r="C1455" s="147"/>
      <c r="D1455" s="147"/>
      <c r="E1455" s="150"/>
      <c r="F1455" s="147"/>
      <c r="G1455" s="153"/>
      <c r="H1455" s="147"/>
      <c r="I1455" s="147"/>
      <c r="J1455" s="155"/>
      <c r="K1455" s="155"/>
      <c r="L1455" s="155"/>
      <c r="M1455" s="33" t="s">
        <v>75</v>
      </c>
      <c r="N1455" s="33" t="s">
        <v>76</v>
      </c>
      <c r="O1455" s="33" t="s">
        <v>77</v>
      </c>
      <c r="P1455" s="133" t="s">
        <v>1170</v>
      </c>
      <c r="Q1455" s="12">
        <v>31900</v>
      </c>
      <c r="R1455" s="33" t="s">
        <v>75</v>
      </c>
      <c r="S1455" s="33" t="s">
        <v>76</v>
      </c>
      <c r="T1455" s="33" t="s">
        <v>77</v>
      </c>
      <c r="U1455" s="157"/>
      <c r="V1455" s="261"/>
      <c r="W1455" s="160"/>
      <c r="X1455" s="163"/>
      <c r="Y1455" s="166"/>
      <c r="Z1455" s="147"/>
      <c r="AA1455" s="147"/>
      <c r="AB1455" s="147"/>
      <c r="AC1455" s="147"/>
      <c r="AD1455" s="147"/>
      <c r="AE1455" s="147"/>
      <c r="AF1455" s="169"/>
      <c r="AG1455" s="169"/>
      <c r="AH1455" s="153"/>
      <c r="AI1455" s="147"/>
      <c r="AJ1455" s="147"/>
      <c r="AK1455" s="147"/>
      <c r="AL1455" s="147"/>
      <c r="AM1455" s="147"/>
      <c r="AN1455" s="147"/>
      <c r="AO1455" s="147"/>
      <c r="AP1455" s="147"/>
      <c r="AQ1455" s="147"/>
      <c r="AR1455" s="147"/>
      <c r="AS1455" s="147"/>
      <c r="AT1455" s="147"/>
      <c r="AU1455" s="147"/>
      <c r="AV1455" s="147"/>
      <c r="AW1455" s="147"/>
    </row>
    <row r="1456" spans="1:49" ht="36" customHeight="1" x14ac:dyDescent="0.25">
      <c r="A1456" s="148"/>
      <c r="B1456" s="148"/>
      <c r="C1456" s="148"/>
      <c r="D1456" s="148"/>
      <c r="E1456" s="151"/>
      <c r="F1456" s="148"/>
      <c r="G1456" s="154"/>
      <c r="H1456" s="148"/>
      <c r="I1456" s="148"/>
      <c r="J1456" s="155"/>
      <c r="K1456" s="155"/>
      <c r="L1456" s="155"/>
      <c r="M1456" s="33" t="s">
        <v>75</v>
      </c>
      <c r="N1456" s="33" t="s">
        <v>76</v>
      </c>
      <c r="O1456" s="33" t="s">
        <v>77</v>
      </c>
      <c r="P1456" s="133" t="s">
        <v>310</v>
      </c>
      <c r="Q1456" s="12">
        <v>27724</v>
      </c>
      <c r="R1456" s="33" t="s">
        <v>75</v>
      </c>
      <c r="S1456" s="33" t="s">
        <v>76</v>
      </c>
      <c r="T1456" s="33" t="s">
        <v>77</v>
      </c>
      <c r="U1456" s="158"/>
      <c r="V1456" s="262"/>
      <c r="W1456" s="161"/>
      <c r="X1456" s="164"/>
      <c r="Y1456" s="167"/>
      <c r="Z1456" s="148"/>
      <c r="AA1456" s="148"/>
      <c r="AB1456" s="148"/>
      <c r="AC1456" s="148"/>
      <c r="AD1456" s="148"/>
      <c r="AE1456" s="148"/>
      <c r="AF1456" s="170"/>
      <c r="AG1456" s="170"/>
      <c r="AH1456" s="154"/>
      <c r="AI1456" s="148"/>
      <c r="AJ1456" s="148"/>
      <c r="AK1456" s="148"/>
      <c r="AL1456" s="148"/>
      <c r="AM1456" s="148"/>
      <c r="AN1456" s="148"/>
      <c r="AO1456" s="148"/>
      <c r="AP1456" s="148"/>
      <c r="AQ1456" s="148"/>
      <c r="AR1456" s="148"/>
      <c r="AS1456" s="148"/>
      <c r="AT1456" s="148"/>
      <c r="AU1456" s="148"/>
      <c r="AV1456" s="148"/>
      <c r="AW1456" s="148"/>
    </row>
    <row r="1457" spans="1:49" ht="36" customHeight="1" x14ac:dyDescent="0.25">
      <c r="A1457" s="146" t="s">
        <v>53</v>
      </c>
      <c r="B1457" s="146" t="s">
        <v>676</v>
      </c>
      <c r="C1457" s="146">
        <v>2016</v>
      </c>
      <c r="D1457" s="146" t="s">
        <v>1362</v>
      </c>
      <c r="E1457" s="149">
        <v>633</v>
      </c>
      <c r="F1457" s="146" t="s">
        <v>56</v>
      </c>
      <c r="G1457" s="152" t="s">
        <v>57</v>
      </c>
      <c r="H1457" s="146" t="s">
        <v>58</v>
      </c>
      <c r="I1457" s="146" t="s">
        <v>58</v>
      </c>
      <c r="J1457" s="155" t="s">
        <v>125</v>
      </c>
      <c r="K1457" s="155" t="s">
        <v>312</v>
      </c>
      <c r="L1457" s="155" t="s">
        <v>312</v>
      </c>
      <c r="M1457" s="33" t="s">
        <v>75</v>
      </c>
      <c r="N1457" s="33" t="s">
        <v>76</v>
      </c>
      <c r="O1457" s="33" t="s">
        <v>77</v>
      </c>
      <c r="P1457" s="10" t="s">
        <v>117</v>
      </c>
      <c r="Q1457" s="12">
        <v>171886.48</v>
      </c>
      <c r="R1457" s="33" t="s">
        <v>75</v>
      </c>
      <c r="S1457" s="33" t="s">
        <v>76</v>
      </c>
      <c r="T1457" s="33" t="s">
        <v>77</v>
      </c>
      <c r="U1457" s="156" t="s">
        <v>117</v>
      </c>
      <c r="V1457" s="260" t="s">
        <v>1385</v>
      </c>
      <c r="W1457" s="159">
        <v>42711</v>
      </c>
      <c r="X1457" s="162">
        <v>148178</v>
      </c>
      <c r="Y1457" s="165">
        <v>171886.48</v>
      </c>
      <c r="Z1457" s="146" t="s">
        <v>67</v>
      </c>
      <c r="AA1457" s="146" t="s">
        <v>68</v>
      </c>
      <c r="AB1457" s="146" t="s">
        <v>69</v>
      </c>
      <c r="AC1457" s="146" t="s">
        <v>70</v>
      </c>
      <c r="AD1457" s="146" t="s">
        <v>125</v>
      </c>
      <c r="AE1457" s="146" t="s">
        <v>71</v>
      </c>
      <c r="AF1457" s="168">
        <v>42711</v>
      </c>
      <c r="AG1457" s="168">
        <v>42711</v>
      </c>
      <c r="AH1457" s="152" t="s">
        <v>57</v>
      </c>
      <c r="AI1457" s="146" t="s">
        <v>72</v>
      </c>
      <c r="AJ1457" s="146" t="s">
        <v>73</v>
      </c>
      <c r="AK1457" s="146" t="s">
        <v>72</v>
      </c>
      <c r="AL1457" s="146" t="s">
        <v>72</v>
      </c>
      <c r="AM1457" s="146" t="s">
        <v>72</v>
      </c>
      <c r="AN1457" s="146" t="s">
        <v>72</v>
      </c>
      <c r="AO1457" s="146" t="s">
        <v>74</v>
      </c>
      <c r="AP1457" s="146" t="s">
        <v>74</v>
      </c>
      <c r="AQ1457" s="146" t="s">
        <v>74</v>
      </c>
      <c r="AR1457" s="146" t="s">
        <v>74</v>
      </c>
      <c r="AS1457" s="146" t="s">
        <v>74</v>
      </c>
      <c r="AT1457" s="146" t="s">
        <v>74</v>
      </c>
      <c r="AU1457" s="146" t="s">
        <v>74</v>
      </c>
      <c r="AV1457" s="146" t="s">
        <v>74</v>
      </c>
      <c r="AW1457" s="146" t="s">
        <v>74</v>
      </c>
    </row>
    <row r="1458" spans="1:49" ht="36" customHeight="1" x14ac:dyDescent="0.25">
      <c r="A1458" s="147"/>
      <c r="B1458" s="147"/>
      <c r="C1458" s="147"/>
      <c r="D1458" s="147"/>
      <c r="E1458" s="150"/>
      <c r="F1458" s="147"/>
      <c r="G1458" s="153"/>
      <c r="H1458" s="147"/>
      <c r="I1458" s="147"/>
      <c r="J1458" s="155"/>
      <c r="K1458" s="155"/>
      <c r="L1458" s="155"/>
      <c r="M1458" s="33" t="s">
        <v>75</v>
      </c>
      <c r="N1458" s="33" t="s">
        <v>76</v>
      </c>
      <c r="O1458" s="33" t="s">
        <v>77</v>
      </c>
      <c r="P1458" s="133" t="s">
        <v>115</v>
      </c>
      <c r="Q1458" s="12">
        <v>185637.4</v>
      </c>
      <c r="R1458" s="33" t="s">
        <v>75</v>
      </c>
      <c r="S1458" s="33" t="s">
        <v>76</v>
      </c>
      <c r="T1458" s="33" t="s">
        <v>77</v>
      </c>
      <c r="U1458" s="157"/>
      <c r="V1458" s="261"/>
      <c r="W1458" s="160"/>
      <c r="X1458" s="163"/>
      <c r="Y1458" s="166"/>
      <c r="Z1458" s="147"/>
      <c r="AA1458" s="147"/>
      <c r="AB1458" s="147"/>
      <c r="AC1458" s="147"/>
      <c r="AD1458" s="147"/>
      <c r="AE1458" s="147"/>
      <c r="AF1458" s="169"/>
      <c r="AG1458" s="169"/>
      <c r="AH1458" s="153"/>
      <c r="AI1458" s="147"/>
      <c r="AJ1458" s="147"/>
      <c r="AK1458" s="147"/>
      <c r="AL1458" s="147"/>
      <c r="AM1458" s="147"/>
      <c r="AN1458" s="147"/>
      <c r="AO1458" s="147"/>
      <c r="AP1458" s="147"/>
      <c r="AQ1458" s="147"/>
      <c r="AR1458" s="147"/>
      <c r="AS1458" s="147"/>
      <c r="AT1458" s="147"/>
      <c r="AU1458" s="147"/>
      <c r="AV1458" s="147"/>
      <c r="AW1458" s="147"/>
    </row>
    <row r="1459" spans="1:49" ht="36" customHeight="1" x14ac:dyDescent="0.25">
      <c r="A1459" s="148"/>
      <c r="B1459" s="148"/>
      <c r="C1459" s="148"/>
      <c r="D1459" s="148"/>
      <c r="E1459" s="151"/>
      <c r="F1459" s="148"/>
      <c r="G1459" s="154"/>
      <c r="H1459" s="148"/>
      <c r="I1459" s="148"/>
      <c r="J1459" s="155"/>
      <c r="K1459" s="155"/>
      <c r="L1459" s="155"/>
      <c r="M1459" s="33" t="s">
        <v>75</v>
      </c>
      <c r="N1459" s="33" t="s">
        <v>76</v>
      </c>
      <c r="O1459" s="33" t="s">
        <v>77</v>
      </c>
      <c r="P1459" s="133" t="s">
        <v>112</v>
      </c>
      <c r="Q1459" s="12">
        <v>180440.21</v>
      </c>
      <c r="R1459" s="33" t="s">
        <v>75</v>
      </c>
      <c r="S1459" s="33" t="s">
        <v>76</v>
      </c>
      <c r="T1459" s="33" t="s">
        <v>77</v>
      </c>
      <c r="U1459" s="158"/>
      <c r="V1459" s="262"/>
      <c r="W1459" s="161"/>
      <c r="X1459" s="164"/>
      <c r="Y1459" s="167"/>
      <c r="Z1459" s="148"/>
      <c r="AA1459" s="148"/>
      <c r="AB1459" s="148"/>
      <c r="AC1459" s="148"/>
      <c r="AD1459" s="148"/>
      <c r="AE1459" s="148"/>
      <c r="AF1459" s="170"/>
      <c r="AG1459" s="170"/>
      <c r="AH1459" s="154"/>
      <c r="AI1459" s="148"/>
      <c r="AJ1459" s="148"/>
      <c r="AK1459" s="148"/>
      <c r="AL1459" s="148"/>
      <c r="AM1459" s="148"/>
      <c r="AN1459" s="148"/>
      <c r="AO1459" s="148"/>
      <c r="AP1459" s="148"/>
      <c r="AQ1459" s="148"/>
      <c r="AR1459" s="148"/>
      <c r="AS1459" s="148"/>
      <c r="AT1459" s="148"/>
      <c r="AU1459" s="148"/>
      <c r="AV1459" s="148"/>
      <c r="AW1459" s="148"/>
    </row>
    <row r="1460" spans="1:49" ht="36" customHeight="1" x14ac:dyDescent="0.25">
      <c r="A1460" s="146" t="s">
        <v>53</v>
      </c>
      <c r="B1460" s="146" t="s">
        <v>676</v>
      </c>
      <c r="C1460" s="146">
        <v>2016</v>
      </c>
      <c r="D1460" s="146" t="s">
        <v>1362</v>
      </c>
      <c r="E1460" s="149">
        <v>634</v>
      </c>
      <c r="F1460" s="146" t="s">
        <v>56</v>
      </c>
      <c r="G1460" s="152" t="s">
        <v>57</v>
      </c>
      <c r="H1460" s="146" t="s">
        <v>58</v>
      </c>
      <c r="I1460" s="146" t="s">
        <v>58</v>
      </c>
      <c r="J1460" s="155" t="s">
        <v>125</v>
      </c>
      <c r="K1460" s="155" t="s">
        <v>243</v>
      </c>
      <c r="L1460" s="155" t="s">
        <v>243</v>
      </c>
      <c r="M1460" s="33" t="s">
        <v>75</v>
      </c>
      <c r="N1460" s="33" t="s">
        <v>76</v>
      </c>
      <c r="O1460" s="33" t="s">
        <v>77</v>
      </c>
      <c r="P1460" s="10" t="s">
        <v>117</v>
      </c>
      <c r="Q1460" s="12">
        <v>126100.12</v>
      </c>
      <c r="R1460" s="33" t="s">
        <v>75</v>
      </c>
      <c r="S1460" s="33" t="s">
        <v>76</v>
      </c>
      <c r="T1460" s="33" t="s">
        <v>77</v>
      </c>
      <c r="U1460" s="156" t="s">
        <v>117</v>
      </c>
      <c r="V1460" s="260" t="s">
        <v>1386</v>
      </c>
      <c r="W1460" s="159">
        <v>42711</v>
      </c>
      <c r="X1460" s="162">
        <v>108707</v>
      </c>
      <c r="Y1460" s="165">
        <v>126100.12</v>
      </c>
      <c r="Z1460" s="146" t="s">
        <v>67</v>
      </c>
      <c r="AA1460" s="146" t="s">
        <v>68</v>
      </c>
      <c r="AB1460" s="146" t="s">
        <v>69</v>
      </c>
      <c r="AC1460" s="146" t="s">
        <v>70</v>
      </c>
      <c r="AD1460" s="146" t="s">
        <v>125</v>
      </c>
      <c r="AE1460" s="146" t="s">
        <v>71</v>
      </c>
      <c r="AF1460" s="168">
        <v>42711</v>
      </c>
      <c r="AG1460" s="168">
        <v>42711</v>
      </c>
      <c r="AH1460" s="152" t="s">
        <v>57</v>
      </c>
      <c r="AI1460" s="146" t="s">
        <v>72</v>
      </c>
      <c r="AJ1460" s="146" t="s">
        <v>73</v>
      </c>
      <c r="AK1460" s="146" t="s">
        <v>72</v>
      </c>
      <c r="AL1460" s="146" t="s">
        <v>72</v>
      </c>
      <c r="AM1460" s="146" t="s">
        <v>72</v>
      </c>
      <c r="AN1460" s="146" t="s">
        <v>72</v>
      </c>
      <c r="AO1460" s="146" t="s">
        <v>74</v>
      </c>
      <c r="AP1460" s="146" t="s">
        <v>74</v>
      </c>
      <c r="AQ1460" s="146" t="s">
        <v>74</v>
      </c>
      <c r="AR1460" s="146" t="s">
        <v>74</v>
      </c>
      <c r="AS1460" s="146" t="s">
        <v>74</v>
      </c>
      <c r="AT1460" s="146" t="s">
        <v>74</v>
      </c>
      <c r="AU1460" s="146" t="s">
        <v>74</v>
      </c>
      <c r="AV1460" s="146" t="s">
        <v>74</v>
      </c>
      <c r="AW1460" s="146" t="s">
        <v>74</v>
      </c>
    </row>
    <row r="1461" spans="1:49" ht="36" customHeight="1" x14ac:dyDescent="0.25">
      <c r="A1461" s="147"/>
      <c r="B1461" s="147"/>
      <c r="C1461" s="147"/>
      <c r="D1461" s="147"/>
      <c r="E1461" s="150"/>
      <c r="F1461" s="147"/>
      <c r="G1461" s="153"/>
      <c r="H1461" s="147"/>
      <c r="I1461" s="147"/>
      <c r="J1461" s="155"/>
      <c r="K1461" s="155"/>
      <c r="L1461" s="155"/>
      <c r="M1461" s="33" t="s">
        <v>75</v>
      </c>
      <c r="N1461" s="33" t="s">
        <v>76</v>
      </c>
      <c r="O1461" s="33" t="s">
        <v>77</v>
      </c>
      <c r="P1461" s="133" t="s">
        <v>115</v>
      </c>
      <c r="Q1461" s="12">
        <v>132405.13</v>
      </c>
      <c r="R1461" s="33" t="s">
        <v>75</v>
      </c>
      <c r="S1461" s="33" t="s">
        <v>76</v>
      </c>
      <c r="T1461" s="33" t="s">
        <v>77</v>
      </c>
      <c r="U1461" s="157"/>
      <c r="V1461" s="261"/>
      <c r="W1461" s="160"/>
      <c r="X1461" s="163"/>
      <c r="Y1461" s="166"/>
      <c r="Z1461" s="147"/>
      <c r="AA1461" s="147"/>
      <c r="AB1461" s="147"/>
      <c r="AC1461" s="147"/>
      <c r="AD1461" s="147"/>
      <c r="AE1461" s="147"/>
      <c r="AF1461" s="169"/>
      <c r="AG1461" s="169"/>
      <c r="AH1461" s="153"/>
      <c r="AI1461" s="147"/>
      <c r="AJ1461" s="147"/>
      <c r="AK1461" s="147"/>
      <c r="AL1461" s="147"/>
      <c r="AM1461" s="147"/>
      <c r="AN1461" s="147"/>
      <c r="AO1461" s="147"/>
      <c r="AP1461" s="147"/>
      <c r="AQ1461" s="147"/>
      <c r="AR1461" s="147"/>
      <c r="AS1461" s="147"/>
      <c r="AT1461" s="147"/>
      <c r="AU1461" s="147"/>
      <c r="AV1461" s="147"/>
      <c r="AW1461" s="147"/>
    </row>
    <row r="1462" spans="1:49" ht="36" customHeight="1" x14ac:dyDescent="0.25">
      <c r="A1462" s="148"/>
      <c r="B1462" s="148"/>
      <c r="C1462" s="148"/>
      <c r="D1462" s="148"/>
      <c r="E1462" s="151"/>
      <c r="F1462" s="148"/>
      <c r="G1462" s="154"/>
      <c r="H1462" s="148"/>
      <c r="I1462" s="148"/>
      <c r="J1462" s="155"/>
      <c r="K1462" s="155"/>
      <c r="L1462" s="155"/>
      <c r="M1462" s="33" t="s">
        <v>75</v>
      </c>
      <c r="N1462" s="33" t="s">
        <v>76</v>
      </c>
      <c r="O1462" s="33" t="s">
        <v>77</v>
      </c>
      <c r="P1462" s="133" t="s">
        <v>121</v>
      </c>
      <c r="Q1462" s="12">
        <v>136188.13</v>
      </c>
      <c r="R1462" s="33" t="s">
        <v>75</v>
      </c>
      <c r="S1462" s="33" t="s">
        <v>76</v>
      </c>
      <c r="T1462" s="33" t="s">
        <v>77</v>
      </c>
      <c r="U1462" s="158"/>
      <c r="V1462" s="262"/>
      <c r="W1462" s="161"/>
      <c r="X1462" s="164"/>
      <c r="Y1462" s="167"/>
      <c r="Z1462" s="148"/>
      <c r="AA1462" s="148"/>
      <c r="AB1462" s="148"/>
      <c r="AC1462" s="148"/>
      <c r="AD1462" s="148"/>
      <c r="AE1462" s="148"/>
      <c r="AF1462" s="170"/>
      <c r="AG1462" s="170"/>
      <c r="AH1462" s="154"/>
      <c r="AI1462" s="148"/>
      <c r="AJ1462" s="148"/>
      <c r="AK1462" s="148"/>
      <c r="AL1462" s="148"/>
      <c r="AM1462" s="148"/>
      <c r="AN1462" s="148"/>
      <c r="AO1462" s="148"/>
      <c r="AP1462" s="148"/>
      <c r="AQ1462" s="148"/>
      <c r="AR1462" s="148"/>
      <c r="AS1462" s="148"/>
      <c r="AT1462" s="148"/>
      <c r="AU1462" s="148"/>
      <c r="AV1462" s="148"/>
      <c r="AW1462" s="148"/>
    </row>
    <row r="1463" spans="1:49" ht="36" customHeight="1" x14ac:dyDescent="0.25">
      <c r="A1463" s="146" t="s">
        <v>53</v>
      </c>
      <c r="B1463" s="146" t="s">
        <v>676</v>
      </c>
      <c r="C1463" s="146">
        <v>2016</v>
      </c>
      <c r="D1463" s="146" t="s">
        <v>1362</v>
      </c>
      <c r="E1463" s="149">
        <v>637</v>
      </c>
      <c r="F1463" s="146" t="s">
        <v>56</v>
      </c>
      <c r="G1463" s="152" t="s">
        <v>57</v>
      </c>
      <c r="H1463" s="146" t="s">
        <v>58</v>
      </c>
      <c r="I1463" s="146" t="s">
        <v>58</v>
      </c>
      <c r="J1463" s="155" t="s">
        <v>125</v>
      </c>
      <c r="K1463" s="155" t="s">
        <v>93</v>
      </c>
      <c r="L1463" s="155" t="s">
        <v>93</v>
      </c>
      <c r="M1463" s="33" t="s">
        <v>75</v>
      </c>
      <c r="N1463" s="33" t="s">
        <v>76</v>
      </c>
      <c r="O1463" s="33" t="s">
        <v>77</v>
      </c>
      <c r="P1463" s="10" t="s">
        <v>112</v>
      </c>
      <c r="Q1463" s="12">
        <v>24911</v>
      </c>
      <c r="R1463" s="33" t="s">
        <v>75</v>
      </c>
      <c r="S1463" s="33" t="s">
        <v>76</v>
      </c>
      <c r="T1463" s="33" t="s">
        <v>77</v>
      </c>
      <c r="U1463" s="156" t="s">
        <v>112</v>
      </c>
      <c r="V1463" s="260" t="s">
        <v>1387</v>
      </c>
      <c r="W1463" s="159">
        <v>42711</v>
      </c>
      <c r="X1463" s="162">
        <v>21475</v>
      </c>
      <c r="Y1463" s="165">
        <v>24911</v>
      </c>
      <c r="Z1463" s="146" t="s">
        <v>67</v>
      </c>
      <c r="AA1463" s="146" t="s">
        <v>68</v>
      </c>
      <c r="AB1463" s="146" t="s">
        <v>69</v>
      </c>
      <c r="AC1463" s="146" t="s">
        <v>70</v>
      </c>
      <c r="AD1463" s="146" t="s">
        <v>125</v>
      </c>
      <c r="AE1463" s="146" t="s">
        <v>71</v>
      </c>
      <c r="AF1463" s="168">
        <v>42711</v>
      </c>
      <c r="AG1463" s="168">
        <v>42711</v>
      </c>
      <c r="AH1463" s="152" t="s">
        <v>57</v>
      </c>
      <c r="AI1463" s="146" t="s">
        <v>72</v>
      </c>
      <c r="AJ1463" s="146" t="s">
        <v>73</v>
      </c>
      <c r="AK1463" s="146" t="s">
        <v>72</v>
      </c>
      <c r="AL1463" s="146" t="s">
        <v>72</v>
      </c>
      <c r="AM1463" s="146" t="s">
        <v>72</v>
      </c>
      <c r="AN1463" s="146" t="s">
        <v>72</v>
      </c>
      <c r="AO1463" s="146" t="s">
        <v>74</v>
      </c>
      <c r="AP1463" s="146" t="s">
        <v>74</v>
      </c>
      <c r="AQ1463" s="146" t="s">
        <v>74</v>
      </c>
      <c r="AR1463" s="146" t="s">
        <v>74</v>
      </c>
      <c r="AS1463" s="146" t="s">
        <v>74</v>
      </c>
      <c r="AT1463" s="146" t="s">
        <v>74</v>
      </c>
      <c r="AU1463" s="146" t="s">
        <v>74</v>
      </c>
      <c r="AV1463" s="146" t="s">
        <v>74</v>
      </c>
      <c r="AW1463" s="146" t="s">
        <v>74</v>
      </c>
    </row>
    <row r="1464" spans="1:49" ht="36" customHeight="1" x14ac:dyDescent="0.25">
      <c r="A1464" s="147"/>
      <c r="B1464" s="147"/>
      <c r="C1464" s="147"/>
      <c r="D1464" s="147"/>
      <c r="E1464" s="150"/>
      <c r="F1464" s="147"/>
      <c r="G1464" s="153"/>
      <c r="H1464" s="147"/>
      <c r="I1464" s="147"/>
      <c r="J1464" s="155"/>
      <c r="K1464" s="155"/>
      <c r="L1464" s="155"/>
      <c r="M1464" s="33" t="s">
        <v>75</v>
      </c>
      <c r="N1464" s="33" t="s">
        <v>76</v>
      </c>
      <c r="O1464" s="33" t="s">
        <v>77</v>
      </c>
      <c r="P1464" s="10" t="s">
        <v>64</v>
      </c>
      <c r="Q1464" s="132" t="s">
        <v>77</v>
      </c>
      <c r="R1464" s="33" t="s">
        <v>75</v>
      </c>
      <c r="S1464" s="33" t="s">
        <v>76</v>
      </c>
      <c r="T1464" s="33" t="s">
        <v>77</v>
      </c>
      <c r="U1464" s="157"/>
      <c r="V1464" s="261"/>
      <c r="W1464" s="160"/>
      <c r="X1464" s="163"/>
      <c r="Y1464" s="166"/>
      <c r="Z1464" s="147"/>
      <c r="AA1464" s="147"/>
      <c r="AB1464" s="147"/>
      <c r="AC1464" s="147"/>
      <c r="AD1464" s="147"/>
      <c r="AE1464" s="147"/>
      <c r="AF1464" s="169"/>
      <c r="AG1464" s="169"/>
      <c r="AH1464" s="153"/>
      <c r="AI1464" s="147"/>
      <c r="AJ1464" s="147"/>
      <c r="AK1464" s="147"/>
      <c r="AL1464" s="147"/>
      <c r="AM1464" s="147"/>
      <c r="AN1464" s="147"/>
      <c r="AO1464" s="147"/>
      <c r="AP1464" s="147"/>
      <c r="AQ1464" s="147"/>
      <c r="AR1464" s="147"/>
      <c r="AS1464" s="147"/>
      <c r="AT1464" s="147"/>
      <c r="AU1464" s="147"/>
      <c r="AV1464" s="147"/>
      <c r="AW1464" s="147"/>
    </row>
    <row r="1465" spans="1:49" ht="36" customHeight="1" x14ac:dyDescent="0.25">
      <c r="A1465" s="148"/>
      <c r="B1465" s="148"/>
      <c r="C1465" s="148"/>
      <c r="D1465" s="148"/>
      <c r="E1465" s="151"/>
      <c r="F1465" s="148"/>
      <c r="G1465" s="154"/>
      <c r="H1465" s="148"/>
      <c r="I1465" s="148"/>
      <c r="J1465" s="155"/>
      <c r="K1465" s="155"/>
      <c r="L1465" s="155"/>
      <c r="M1465" s="33" t="s">
        <v>75</v>
      </c>
      <c r="N1465" s="33" t="s">
        <v>76</v>
      </c>
      <c r="O1465" s="33" t="s">
        <v>77</v>
      </c>
      <c r="P1465" s="10" t="s">
        <v>64</v>
      </c>
      <c r="Q1465" s="132" t="s">
        <v>77</v>
      </c>
      <c r="R1465" s="33" t="s">
        <v>75</v>
      </c>
      <c r="S1465" s="33" t="s">
        <v>76</v>
      </c>
      <c r="T1465" s="33" t="s">
        <v>77</v>
      </c>
      <c r="U1465" s="158"/>
      <c r="V1465" s="262"/>
      <c r="W1465" s="161"/>
      <c r="X1465" s="164"/>
      <c r="Y1465" s="167"/>
      <c r="Z1465" s="148"/>
      <c r="AA1465" s="148"/>
      <c r="AB1465" s="148"/>
      <c r="AC1465" s="148"/>
      <c r="AD1465" s="148"/>
      <c r="AE1465" s="148"/>
      <c r="AF1465" s="170"/>
      <c r="AG1465" s="170"/>
      <c r="AH1465" s="154"/>
      <c r="AI1465" s="148"/>
      <c r="AJ1465" s="148"/>
      <c r="AK1465" s="148"/>
      <c r="AL1465" s="148"/>
      <c r="AM1465" s="148"/>
      <c r="AN1465" s="148"/>
      <c r="AO1465" s="148"/>
      <c r="AP1465" s="148"/>
      <c r="AQ1465" s="148"/>
      <c r="AR1465" s="148"/>
      <c r="AS1465" s="148"/>
      <c r="AT1465" s="148"/>
      <c r="AU1465" s="148"/>
      <c r="AV1465" s="148"/>
      <c r="AW1465" s="148"/>
    </row>
    <row r="1466" spans="1:49" ht="36" customHeight="1" x14ac:dyDescent="0.25">
      <c r="A1466" s="146" t="s">
        <v>53</v>
      </c>
      <c r="B1466" s="146" t="s">
        <v>676</v>
      </c>
      <c r="C1466" s="146">
        <v>2016</v>
      </c>
      <c r="D1466" s="146" t="s">
        <v>1362</v>
      </c>
      <c r="E1466" s="149">
        <v>632</v>
      </c>
      <c r="F1466" s="146" t="s">
        <v>56</v>
      </c>
      <c r="G1466" s="152" t="s">
        <v>57</v>
      </c>
      <c r="H1466" s="146" t="s">
        <v>58</v>
      </c>
      <c r="I1466" s="146" t="s">
        <v>58</v>
      </c>
      <c r="J1466" s="155" t="s">
        <v>111</v>
      </c>
      <c r="K1466" s="155" t="s">
        <v>93</v>
      </c>
      <c r="L1466" s="155" t="s">
        <v>93</v>
      </c>
      <c r="M1466" s="33" t="s">
        <v>75</v>
      </c>
      <c r="N1466" s="33" t="s">
        <v>76</v>
      </c>
      <c r="O1466" s="33" t="s">
        <v>77</v>
      </c>
      <c r="P1466" s="10" t="s">
        <v>112</v>
      </c>
      <c r="Q1466" s="12">
        <v>14152</v>
      </c>
      <c r="R1466" s="33" t="s">
        <v>75</v>
      </c>
      <c r="S1466" s="33" t="s">
        <v>76</v>
      </c>
      <c r="T1466" s="33" t="s">
        <v>77</v>
      </c>
      <c r="U1466" s="156" t="s">
        <v>112</v>
      </c>
      <c r="V1466" s="260" t="s">
        <v>1388</v>
      </c>
      <c r="W1466" s="159">
        <v>42711</v>
      </c>
      <c r="X1466" s="162">
        <v>12200</v>
      </c>
      <c r="Y1466" s="165">
        <v>14152</v>
      </c>
      <c r="Z1466" s="146" t="s">
        <v>67</v>
      </c>
      <c r="AA1466" s="146" t="s">
        <v>68</v>
      </c>
      <c r="AB1466" s="146" t="s">
        <v>69</v>
      </c>
      <c r="AC1466" s="146" t="s">
        <v>70</v>
      </c>
      <c r="AD1466" s="146" t="s">
        <v>111</v>
      </c>
      <c r="AE1466" s="146" t="s">
        <v>71</v>
      </c>
      <c r="AF1466" s="168">
        <v>42711</v>
      </c>
      <c r="AG1466" s="168">
        <v>42711</v>
      </c>
      <c r="AH1466" s="152" t="s">
        <v>57</v>
      </c>
      <c r="AI1466" s="146" t="s">
        <v>72</v>
      </c>
      <c r="AJ1466" s="146" t="s">
        <v>73</v>
      </c>
      <c r="AK1466" s="146" t="s">
        <v>72</v>
      </c>
      <c r="AL1466" s="146" t="s">
        <v>72</v>
      </c>
      <c r="AM1466" s="146" t="s">
        <v>72</v>
      </c>
      <c r="AN1466" s="146" t="s">
        <v>72</v>
      </c>
      <c r="AO1466" s="146" t="s">
        <v>74</v>
      </c>
      <c r="AP1466" s="146" t="s">
        <v>74</v>
      </c>
      <c r="AQ1466" s="146" t="s">
        <v>74</v>
      </c>
      <c r="AR1466" s="146" t="s">
        <v>74</v>
      </c>
      <c r="AS1466" s="146" t="s">
        <v>74</v>
      </c>
      <c r="AT1466" s="146" t="s">
        <v>74</v>
      </c>
      <c r="AU1466" s="146" t="s">
        <v>74</v>
      </c>
      <c r="AV1466" s="146" t="s">
        <v>74</v>
      </c>
      <c r="AW1466" s="146" t="s">
        <v>74</v>
      </c>
    </row>
    <row r="1467" spans="1:49" ht="36" customHeight="1" x14ac:dyDescent="0.25">
      <c r="A1467" s="147"/>
      <c r="B1467" s="147"/>
      <c r="C1467" s="147"/>
      <c r="D1467" s="147"/>
      <c r="E1467" s="150"/>
      <c r="F1467" s="147"/>
      <c r="G1467" s="153"/>
      <c r="H1467" s="147"/>
      <c r="I1467" s="147"/>
      <c r="J1467" s="155"/>
      <c r="K1467" s="155"/>
      <c r="L1467" s="155"/>
      <c r="M1467" s="33" t="s">
        <v>75</v>
      </c>
      <c r="N1467" s="33" t="s">
        <v>76</v>
      </c>
      <c r="O1467" s="33" t="s">
        <v>77</v>
      </c>
      <c r="P1467" s="10" t="s">
        <v>64</v>
      </c>
      <c r="Q1467" s="132" t="s">
        <v>77</v>
      </c>
      <c r="R1467" s="33" t="s">
        <v>75</v>
      </c>
      <c r="S1467" s="33" t="s">
        <v>76</v>
      </c>
      <c r="T1467" s="33" t="s">
        <v>77</v>
      </c>
      <c r="U1467" s="157"/>
      <c r="V1467" s="261"/>
      <c r="W1467" s="160"/>
      <c r="X1467" s="163"/>
      <c r="Y1467" s="166"/>
      <c r="Z1467" s="147"/>
      <c r="AA1467" s="147"/>
      <c r="AB1467" s="147"/>
      <c r="AC1467" s="147"/>
      <c r="AD1467" s="147"/>
      <c r="AE1467" s="147"/>
      <c r="AF1467" s="169"/>
      <c r="AG1467" s="169"/>
      <c r="AH1467" s="153"/>
      <c r="AI1467" s="147"/>
      <c r="AJ1467" s="147"/>
      <c r="AK1467" s="147"/>
      <c r="AL1467" s="147"/>
      <c r="AM1467" s="147"/>
      <c r="AN1467" s="147"/>
      <c r="AO1467" s="147"/>
      <c r="AP1467" s="147"/>
      <c r="AQ1467" s="147"/>
      <c r="AR1467" s="147"/>
      <c r="AS1467" s="147"/>
      <c r="AT1467" s="147"/>
      <c r="AU1467" s="147"/>
      <c r="AV1467" s="147"/>
      <c r="AW1467" s="147"/>
    </row>
    <row r="1468" spans="1:49" ht="36" customHeight="1" x14ac:dyDescent="0.25">
      <c r="A1468" s="148"/>
      <c r="B1468" s="148"/>
      <c r="C1468" s="148"/>
      <c r="D1468" s="148"/>
      <c r="E1468" s="151"/>
      <c r="F1468" s="148"/>
      <c r="G1468" s="154"/>
      <c r="H1468" s="148"/>
      <c r="I1468" s="148"/>
      <c r="J1468" s="155"/>
      <c r="K1468" s="155"/>
      <c r="L1468" s="155"/>
      <c r="M1468" s="33" t="s">
        <v>75</v>
      </c>
      <c r="N1468" s="33" t="s">
        <v>76</v>
      </c>
      <c r="O1468" s="33" t="s">
        <v>77</v>
      </c>
      <c r="P1468" s="10" t="s">
        <v>64</v>
      </c>
      <c r="Q1468" s="132" t="s">
        <v>77</v>
      </c>
      <c r="R1468" s="33" t="s">
        <v>75</v>
      </c>
      <c r="S1468" s="33" t="s">
        <v>76</v>
      </c>
      <c r="T1468" s="33" t="s">
        <v>77</v>
      </c>
      <c r="U1468" s="158"/>
      <c r="V1468" s="262"/>
      <c r="W1468" s="161"/>
      <c r="X1468" s="164"/>
      <c r="Y1468" s="167"/>
      <c r="Z1468" s="148"/>
      <c r="AA1468" s="148"/>
      <c r="AB1468" s="148"/>
      <c r="AC1468" s="148"/>
      <c r="AD1468" s="148"/>
      <c r="AE1468" s="148"/>
      <c r="AF1468" s="170"/>
      <c r="AG1468" s="170"/>
      <c r="AH1468" s="154"/>
      <c r="AI1468" s="148"/>
      <c r="AJ1468" s="148"/>
      <c r="AK1468" s="148"/>
      <c r="AL1468" s="148"/>
      <c r="AM1468" s="148"/>
      <c r="AN1468" s="148"/>
      <c r="AO1468" s="148"/>
      <c r="AP1468" s="148"/>
      <c r="AQ1468" s="148"/>
      <c r="AR1468" s="148"/>
      <c r="AS1468" s="148"/>
      <c r="AT1468" s="148"/>
      <c r="AU1468" s="148"/>
      <c r="AV1468" s="148"/>
      <c r="AW1468" s="148"/>
    </row>
    <row r="1469" spans="1:49" ht="36" customHeight="1" x14ac:dyDescent="0.25">
      <c r="A1469" s="146" t="s">
        <v>53</v>
      </c>
      <c r="B1469" s="146" t="s">
        <v>676</v>
      </c>
      <c r="C1469" s="146">
        <v>2016</v>
      </c>
      <c r="D1469" s="146" t="s">
        <v>1362</v>
      </c>
      <c r="E1469" s="149">
        <v>638</v>
      </c>
      <c r="F1469" s="146" t="s">
        <v>56</v>
      </c>
      <c r="G1469" s="152" t="s">
        <v>57</v>
      </c>
      <c r="H1469" s="146" t="s">
        <v>58</v>
      </c>
      <c r="I1469" s="146" t="s">
        <v>58</v>
      </c>
      <c r="J1469" s="155" t="s">
        <v>111</v>
      </c>
      <c r="K1469" s="155" t="s">
        <v>93</v>
      </c>
      <c r="L1469" s="155" t="s">
        <v>93</v>
      </c>
      <c r="M1469" s="33" t="s">
        <v>75</v>
      </c>
      <c r="N1469" s="33" t="s">
        <v>76</v>
      </c>
      <c r="O1469" s="33" t="s">
        <v>77</v>
      </c>
      <c r="P1469" s="10" t="s">
        <v>117</v>
      </c>
      <c r="Q1469" s="12">
        <v>9280</v>
      </c>
      <c r="R1469" s="33" t="s">
        <v>75</v>
      </c>
      <c r="S1469" s="33" t="s">
        <v>76</v>
      </c>
      <c r="T1469" s="33" t="s">
        <v>77</v>
      </c>
      <c r="U1469" s="156" t="s">
        <v>117</v>
      </c>
      <c r="V1469" s="260" t="s">
        <v>1389</v>
      </c>
      <c r="W1469" s="159">
        <v>42712</v>
      </c>
      <c r="X1469" s="162">
        <v>8000</v>
      </c>
      <c r="Y1469" s="165">
        <v>9280</v>
      </c>
      <c r="Z1469" s="146" t="s">
        <v>67</v>
      </c>
      <c r="AA1469" s="146" t="s">
        <v>68</v>
      </c>
      <c r="AB1469" s="146" t="s">
        <v>69</v>
      </c>
      <c r="AC1469" s="146" t="s">
        <v>70</v>
      </c>
      <c r="AD1469" s="146" t="s">
        <v>111</v>
      </c>
      <c r="AE1469" s="146" t="s">
        <v>71</v>
      </c>
      <c r="AF1469" s="168">
        <v>42712</v>
      </c>
      <c r="AG1469" s="168">
        <v>42712</v>
      </c>
      <c r="AH1469" s="152" t="s">
        <v>57</v>
      </c>
      <c r="AI1469" s="146" t="s">
        <v>72</v>
      </c>
      <c r="AJ1469" s="146" t="s">
        <v>73</v>
      </c>
      <c r="AK1469" s="146" t="s">
        <v>72</v>
      </c>
      <c r="AL1469" s="146" t="s">
        <v>72</v>
      </c>
      <c r="AM1469" s="146" t="s">
        <v>72</v>
      </c>
      <c r="AN1469" s="146" t="s">
        <v>72</v>
      </c>
      <c r="AO1469" s="146" t="s">
        <v>74</v>
      </c>
      <c r="AP1469" s="146" t="s">
        <v>74</v>
      </c>
      <c r="AQ1469" s="146" t="s">
        <v>74</v>
      </c>
      <c r="AR1469" s="146" t="s">
        <v>74</v>
      </c>
      <c r="AS1469" s="146" t="s">
        <v>74</v>
      </c>
      <c r="AT1469" s="146" t="s">
        <v>74</v>
      </c>
      <c r="AU1469" s="146" t="s">
        <v>74</v>
      </c>
      <c r="AV1469" s="146" t="s">
        <v>74</v>
      </c>
      <c r="AW1469" s="146" t="s">
        <v>74</v>
      </c>
    </row>
    <row r="1470" spans="1:49" ht="36" customHeight="1" x14ac:dyDescent="0.25">
      <c r="A1470" s="147"/>
      <c r="B1470" s="147"/>
      <c r="C1470" s="147"/>
      <c r="D1470" s="147"/>
      <c r="E1470" s="150"/>
      <c r="F1470" s="147"/>
      <c r="G1470" s="153"/>
      <c r="H1470" s="147"/>
      <c r="I1470" s="147"/>
      <c r="J1470" s="155"/>
      <c r="K1470" s="155"/>
      <c r="L1470" s="155"/>
      <c r="M1470" s="33" t="s">
        <v>75</v>
      </c>
      <c r="N1470" s="33" t="s">
        <v>76</v>
      </c>
      <c r="O1470" s="33" t="s">
        <v>77</v>
      </c>
      <c r="P1470" s="10" t="s">
        <v>64</v>
      </c>
      <c r="Q1470" s="132" t="s">
        <v>77</v>
      </c>
      <c r="R1470" s="33" t="s">
        <v>75</v>
      </c>
      <c r="S1470" s="33" t="s">
        <v>76</v>
      </c>
      <c r="T1470" s="33" t="s">
        <v>77</v>
      </c>
      <c r="U1470" s="157"/>
      <c r="V1470" s="261"/>
      <c r="W1470" s="160"/>
      <c r="X1470" s="163"/>
      <c r="Y1470" s="166"/>
      <c r="Z1470" s="147"/>
      <c r="AA1470" s="147"/>
      <c r="AB1470" s="147"/>
      <c r="AC1470" s="147"/>
      <c r="AD1470" s="147"/>
      <c r="AE1470" s="147"/>
      <c r="AF1470" s="169"/>
      <c r="AG1470" s="169"/>
      <c r="AH1470" s="153"/>
      <c r="AI1470" s="147"/>
      <c r="AJ1470" s="147"/>
      <c r="AK1470" s="147"/>
      <c r="AL1470" s="147"/>
      <c r="AM1470" s="147"/>
      <c r="AN1470" s="147"/>
      <c r="AO1470" s="147"/>
      <c r="AP1470" s="147"/>
      <c r="AQ1470" s="147"/>
      <c r="AR1470" s="147"/>
      <c r="AS1470" s="147"/>
      <c r="AT1470" s="147"/>
      <c r="AU1470" s="147"/>
      <c r="AV1470" s="147"/>
      <c r="AW1470" s="147"/>
    </row>
    <row r="1471" spans="1:49" ht="36" customHeight="1" x14ac:dyDescent="0.25">
      <c r="A1471" s="148"/>
      <c r="B1471" s="148"/>
      <c r="C1471" s="148"/>
      <c r="D1471" s="148"/>
      <c r="E1471" s="151"/>
      <c r="F1471" s="148"/>
      <c r="G1471" s="154"/>
      <c r="H1471" s="148"/>
      <c r="I1471" s="148"/>
      <c r="J1471" s="155"/>
      <c r="K1471" s="155"/>
      <c r="L1471" s="155"/>
      <c r="M1471" s="33" t="s">
        <v>75</v>
      </c>
      <c r="N1471" s="33" t="s">
        <v>76</v>
      </c>
      <c r="O1471" s="33" t="s">
        <v>77</v>
      </c>
      <c r="P1471" s="10" t="s">
        <v>64</v>
      </c>
      <c r="Q1471" s="132" t="s">
        <v>77</v>
      </c>
      <c r="R1471" s="33" t="s">
        <v>75</v>
      </c>
      <c r="S1471" s="33" t="s">
        <v>76</v>
      </c>
      <c r="T1471" s="33" t="s">
        <v>77</v>
      </c>
      <c r="U1471" s="158"/>
      <c r="V1471" s="262"/>
      <c r="W1471" s="161"/>
      <c r="X1471" s="164"/>
      <c r="Y1471" s="167"/>
      <c r="Z1471" s="148"/>
      <c r="AA1471" s="148"/>
      <c r="AB1471" s="148"/>
      <c r="AC1471" s="148"/>
      <c r="AD1471" s="148"/>
      <c r="AE1471" s="148"/>
      <c r="AF1471" s="170"/>
      <c r="AG1471" s="170"/>
      <c r="AH1471" s="154"/>
      <c r="AI1471" s="148"/>
      <c r="AJ1471" s="148"/>
      <c r="AK1471" s="148"/>
      <c r="AL1471" s="148"/>
      <c r="AM1471" s="148"/>
      <c r="AN1471" s="148"/>
      <c r="AO1471" s="148"/>
      <c r="AP1471" s="148"/>
      <c r="AQ1471" s="148"/>
      <c r="AR1471" s="148"/>
      <c r="AS1471" s="148"/>
      <c r="AT1471" s="148"/>
      <c r="AU1471" s="148"/>
      <c r="AV1471" s="148"/>
      <c r="AW1471" s="148"/>
    </row>
    <row r="1472" spans="1:49" ht="36" customHeight="1" x14ac:dyDescent="0.25">
      <c r="A1472" s="146" t="s">
        <v>53</v>
      </c>
      <c r="B1472" s="146" t="s">
        <v>676</v>
      </c>
      <c r="C1472" s="146">
        <v>2016</v>
      </c>
      <c r="D1472" s="146" t="s">
        <v>1362</v>
      </c>
      <c r="E1472" s="149">
        <v>639</v>
      </c>
      <c r="F1472" s="146" t="s">
        <v>56</v>
      </c>
      <c r="G1472" s="152" t="s">
        <v>57</v>
      </c>
      <c r="H1472" s="146" t="s">
        <v>58</v>
      </c>
      <c r="I1472" s="146" t="s">
        <v>58</v>
      </c>
      <c r="J1472" s="155" t="s">
        <v>111</v>
      </c>
      <c r="K1472" s="155" t="s">
        <v>93</v>
      </c>
      <c r="L1472" s="155" t="s">
        <v>93</v>
      </c>
      <c r="M1472" s="33" t="s">
        <v>75</v>
      </c>
      <c r="N1472" s="33" t="s">
        <v>76</v>
      </c>
      <c r="O1472" s="33" t="s">
        <v>77</v>
      </c>
      <c r="P1472" s="10" t="s">
        <v>112</v>
      </c>
      <c r="Q1472" s="12">
        <v>25079.200000000001</v>
      </c>
      <c r="R1472" s="33" t="s">
        <v>75</v>
      </c>
      <c r="S1472" s="33" t="s">
        <v>76</v>
      </c>
      <c r="T1472" s="33" t="s">
        <v>77</v>
      </c>
      <c r="U1472" s="156" t="s">
        <v>112</v>
      </c>
      <c r="V1472" s="260" t="s">
        <v>1390</v>
      </c>
      <c r="W1472" s="159">
        <v>42712</v>
      </c>
      <c r="X1472" s="162">
        <v>21620</v>
      </c>
      <c r="Y1472" s="165">
        <v>25079.200000000001</v>
      </c>
      <c r="Z1472" s="146" t="s">
        <v>67</v>
      </c>
      <c r="AA1472" s="146" t="s">
        <v>68</v>
      </c>
      <c r="AB1472" s="146" t="s">
        <v>69</v>
      </c>
      <c r="AC1472" s="146" t="s">
        <v>70</v>
      </c>
      <c r="AD1472" s="146" t="s">
        <v>111</v>
      </c>
      <c r="AE1472" s="146" t="s">
        <v>71</v>
      </c>
      <c r="AF1472" s="168">
        <v>42712</v>
      </c>
      <c r="AG1472" s="168">
        <v>42712</v>
      </c>
      <c r="AH1472" s="152" t="s">
        <v>57</v>
      </c>
      <c r="AI1472" s="146" t="s">
        <v>72</v>
      </c>
      <c r="AJ1472" s="146" t="s">
        <v>73</v>
      </c>
      <c r="AK1472" s="146" t="s">
        <v>72</v>
      </c>
      <c r="AL1472" s="146" t="s">
        <v>72</v>
      </c>
      <c r="AM1472" s="146" t="s">
        <v>72</v>
      </c>
      <c r="AN1472" s="146" t="s">
        <v>72</v>
      </c>
      <c r="AO1472" s="146" t="s">
        <v>74</v>
      </c>
      <c r="AP1472" s="146" t="s">
        <v>74</v>
      </c>
      <c r="AQ1472" s="146" t="s">
        <v>74</v>
      </c>
      <c r="AR1472" s="146" t="s">
        <v>74</v>
      </c>
      <c r="AS1472" s="146" t="s">
        <v>74</v>
      </c>
      <c r="AT1472" s="146" t="s">
        <v>74</v>
      </c>
      <c r="AU1472" s="146" t="s">
        <v>74</v>
      </c>
      <c r="AV1472" s="146" t="s">
        <v>74</v>
      </c>
      <c r="AW1472" s="146" t="s">
        <v>74</v>
      </c>
    </row>
    <row r="1473" spans="1:49" ht="36" customHeight="1" x14ac:dyDescent="0.25">
      <c r="A1473" s="147"/>
      <c r="B1473" s="147"/>
      <c r="C1473" s="147"/>
      <c r="D1473" s="147"/>
      <c r="E1473" s="150"/>
      <c r="F1473" s="147"/>
      <c r="G1473" s="153"/>
      <c r="H1473" s="147"/>
      <c r="I1473" s="147"/>
      <c r="J1473" s="155"/>
      <c r="K1473" s="155"/>
      <c r="L1473" s="155"/>
      <c r="M1473" s="33" t="s">
        <v>75</v>
      </c>
      <c r="N1473" s="33" t="s">
        <v>76</v>
      </c>
      <c r="O1473" s="33" t="s">
        <v>77</v>
      </c>
      <c r="P1473" s="133" t="s">
        <v>115</v>
      </c>
      <c r="Q1473" s="12">
        <v>27085.54</v>
      </c>
      <c r="R1473" s="33" t="s">
        <v>75</v>
      </c>
      <c r="S1473" s="33" t="s">
        <v>76</v>
      </c>
      <c r="T1473" s="33" t="s">
        <v>77</v>
      </c>
      <c r="U1473" s="157"/>
      <c r="V1473" s="261"/>
      <c r="W1473" s="160"/>
      <c r="X1473" s="163"/>
      <c r="Y1473" s="166"/>
      <c r="Z1473" s="147"/>
      <c r="AA1473" s="147"/>
      <c r="AB1473" s="147"/>
      <c r="AC1473" s="147"/>
      <c r="AD1473" s="147"/>
      <c r="AE1473" s="147"/>
      <c r="AF1473" s="169"/>
      <c r="AG1473" s="169"/>
      <c r="AH1473" s="153"/>
      <c r="AI1473" s="147"/>
      <c r="AJ1473" s="147"/>
      <c r="AK1473" s="147"/>
      <c r="AL1473" s="147"/>
      <c r="AM1473" s="147"/>
      <c r="AN1473" s="147"/>
      <c r="AO1473" s="147"/>
      <c r="AP1473" s="147"/>
      <c r="AQ1473" s="147"/>
      <c r="AR1473" s="147"/>
      <c r="AS1473" s="147"/>
      <c r="AT1473" s="147"/>
      <c r="AU1473" s="147"/>
      <c r="AV1473" s="147"/>
      <c r="AW1473" s="147"/>
    </row>
    <row r="1474" spans="1:49" ht="36" customHeight="1" x14ac:dyDescent="0.25">
      <c r="A1474" s="148"/>
      <c r="B1474" s="148"/>
      <c r="C1474" s="148"/>
      <c r="D1474" s="148"/>
      <c r="E1474" s="151"/>
      <c r="F1474" s="148"/>
      <c r="G1474" s="154"/>
      <c r="H1474" s="148"/>
      <c r="I1474" s="148"/>
      <c r="J1474" s="155"/>
      <c r="K1474" s="155"/>
      <c r="L1474" s="155"/>
      <c r="M1474" s="33" t="s">
        <v>75</v>
      </c>
      <c r="N1474" s="33" t="s">
        <v>76</v>
      </c>
      <c r="O1474" s="33" t="s">
        <v>77</v>
      </c>
      <c r="P1474" s="133" t="s">
        <v>117</v>
      </c>
      <c r="Q1474" s="12">
        <v>26333.16</v>
      </c>
      <c r="R1474" s="33" t="s">
        <v>75</v>
      </c>
      <c r="S1474" s="33" t="s">
        <v>76</v>
      </c>
      <c r="T1474" s="33" t="s">
        <v>77</v>
      </c>
      <c r="U1474" s="158"/>
      <c r="V1474" s="262"/>
      <c r="W1474" s="161"/>
      <c r="X1474" s="164"/>
      <c r="Y1474" s="167"/>
      <c r="Z1474" s="148"/>
      <c r="AA1474" s="148"/>
      <c r="AB1474" s="148"/>
      <c r="AC1474" s="148"/>
      <c r="AD1474" s="148"/>
      <c r="AE1474" s="148"/>
      <c r="AF1474" s="170"/>
      <c r="AG1474" s="170"/>
      <c r="AH1474" s="154"/>
      <c r="AI1474" s="148"/>
      <c r="AJ1474" s="148"/>
      <c r="AK1474" s="148"/>
      <c r="AL1474" s="148"/>
      <c r="AM1474" s="148"/>
      <c r="AN1474" s="148"/>
      <c r="AO1474" s="148"/>
      <c r="AP1474" s="148"/>
      <c r="AQ1474" s="148"/>
      <c r="AR1474" s="148"/>
      <c r="AS1474" s="148"/>
      <c r="AT1474" s="148"/>
      <c r="AU1474" s="148"/>
      <c r="AV1474" s="148"/>
      <c r="AW1474" s="148"/>
    </row>
    <row r="1475" spans="1:49" ht="36" customHeight="1" x14ac:dyDescent="0.25">
      <c r="A1475" s="146" t="s">
        <v>53</v>
      </c>
      <c r="B1475" s="146" t="s">
        <v>676</v>
      </c>
      <c r="C1475" s="146">
        <v>2016</v>
      </c>
      <c r="D1475" s="146" t="s">
        <v>1362</v>
      </c>
      <c r="E1475" s="149">
        <v>650</v>
      </c>
      <c r="F1475" s="146" t="s">
        <v>56</v>
      </c>
      <c r="G1475" s="152" t="s">
        <v>57</v>
      </c>
      <c r="H1475" s="146" t="s">
        <v>58</v>
      </c>
      <c r="I1475" s="146" t="s">
        <v>58</v>
      </c>
      <c r="J1475" s="155" t="s">
        <v>59</v>
      </c>
      <c r="K1475" s="155" t="s">
        <v>60</v>
      </c>
      <c r="L1475" s="155" t="s">
        <v>60</v>
      </c>
      <c r="M1475" s="33" t="s">
        <v>61</v>
      </c>
      <c r="N1475" s="33" t="s">
        <v>62</v>
      </c>
      <c r="O1475" s="33" t="s">
        <v>63</v>
      </c>
      <c r="P1475" s="10" t="s">
        <v>64</v>
      </c>
      <c r="Q1475" s="12">
        <v>25520</v>
      </c>
      <c r="R1475" s="33" t="s">
        <v>61</v>
      </c>
      <c r="S1475" s="33" t="s">
        <v>62</v>
      </c>
      <c r="T1475" s="33" t="s">
        <v>63</v>
      </c>
      <c r="U1475" s="156" t="s">
        <v>64</v>
      </c>
      <c r="V1475" s="260" t="s">
        <v>1391</v>
      </c>
      <c r="W1475" s="159">
        <v>42711</v>
      </c>
      <c r="X1475" s="162">
        <v>22000</v>
      </c>
      <c r="Y1475" s="165">
        <v>25520</v>
      </c>
      <c r="Z1475" s="146" t="s">
        <v>67</v>
      </c>
      <c r="AA1475" s="146" t="s">
        <v>68</v>
      </c>
      <c r="AB1475" s="146" t="s">
        <v>69</v>
      </c>
      <c r="AC1475" s="146" t="s">
        <v>70</v>
      </c>
      <c r="AD1475" s="146" t="s">
        <v>59</v>
      </c>
      <c r="AE1475" s="146" t="s">
        <v>71</v>
      </c>
      <c r="AF1475" s="168">
        <v>42711</v>
      </c>
      <c r="AG1475" s="168">
        <v>42712</v>
      </c>
      <c r="AH1475" s="152" t="s">
        <v>57</v>
      </c>
      <c r="AI1475" s="146" t="s">
        <v>72</v>
      </c>
      <c r="AJ1475" s="146" t="s">
        <v>73</v>
      </c>
      <c r="AK1475" s="146" t="s">
        <v>72</v>
      </c>
      <c r="AL1475" s="146" t="s">
        <v>72</v>
      </c>
      <c r="AM1475" s="146" t="s">
        <v>72</v>
      </c>
      <c r="AN1475" s="146" t="s">
        <v>72</v>
      </c>
      <c r="AO1475" s="146" t="s">
        <v>74</v>
      </c>
      <c r="AP1475" s="146" t="s">
        <v>74</v>
      </c>
      <c r="AQ1475" s="146" t="s">
        <v>74</v>
      </c>
      <c r="AR1475" s="146" t="s">
        <v>74</v>
      </c>
      <c r="AS1475" s="146" t="s">
        <v>74</v>
      </c>
      <c r="AT1475" s="146" t="s">
        <v>74</v>
      </c>
      <c r="AU1475" s="146" t="s">
        <v>74</v>
      </c>
      <c r="AV1475" s="146" t="s">
        <v>74</v>
      </c>
      <c r="AW1475" s="146" t="s">
        <v>74</v>
      </c>
    </row>
    <row r="1476" spans="1:49" ht="36" customHeight="1" x14ac:dyDescent="0.25">
      <c r="A1476" s="147"/>
      <c r="B1476" s="147"/>
      <c r="C1476" s="147"/>
      <c r="D1476" s="147"/>
      <c r="E1476" s="150"/>
      <c r="F1476" s="147"/>
      <c r="G1476" s="153"/>
      <c r="H1476" s="147"/>
      <c r="I1476" s="147"/>
      <c r="J1476" s="155"/>
      <c r="K1476" s="155"/>
      <c r="L1476" s="155"/>
      <c r="M1476" s="33" t="s">
        <v>75</v>
      </c>
      <c r="N1476" s="33" t="s">
        <v>76</v>
      </c>
      <c r="O1476" s="33" t="s">
        <v>77</v>
      </c>
      <c r="P1476" s="10" t="s">
        <v>64</v>
      </c>
      <c r="Q1476" s="132" t="s">
        <v>77</v>
      </c>
      <c r="R1476" s="33" t="s">
        <v>75</v>
      </c>
      <c r="S1476" s="33" t="s">
        <v>76</v>
      </c>
      <c r="T1476" s="33" t="s">
        <v>77</v>
      </c>
      <c r="U1476" s="157"/>
      <c r="V1476" s="261"/>
      <c r="W1476" s="160"/>
      <c r="X1476" s="163"/>
      <c r="Y1476" s="166"/>
      <c r="Z1476" s="147"/>
      <c r="AA1476" s="147"/>
      <c r="AB1476" s="147"/>
      <c r="AC1476" s="147"/>
      <c r="AD1476" s="147"/>
      <c r="AE1476" s="147"/>
      <c r="AF1476" s="169"/>
      <c r="AG1476" s="169"/>
      <c r="AH1476" s="153"/>
      <c r="AI1476" s="147"/>
      <c r="AJ1476" s="147"/>
      <c r="AK1476" s="147"/>
      <c r="AL1476" s="147"/>
      <c r="AM1476" s="147"/>
      <c r="AN1476" s="147"/>
      <c r="AO1476" s="147"/>
      <c r="AP1476" s="147"/>
      <c r="AQ1476" s="147"/>
      <c r="AR1476" s="147"/>
      <c r="AS1476" s="147"/>
      <c r="AT1476" s="147"/>
      <c r="AU1476" s="147"/>
      <c r="AV1476" s="147"/>
      <c r="AW1476" s="147"/>
    </row>
    <row r="1477" spans="1:49" ht="36" customHeight="1" x14ac:dyDescent="0.25">
      <c r="A1477" s="148"/>
      <c r="B1477" s="148"/>
      <c r="C1477" s="148"/>
      <c r="D1477" s="148"/>
      <c r="E1477" s="151"/>
      <c r="F1477" s="148"/>
      <c r="G1477" s="154"/>
      <c r="H1477" s="148"/>
      <c r="I1477" s="148"/>
      <c r="J1477" s="155"/>
      <c r="K1477" s="155"/>
      <c r="L1477" s="155"/>
      <c r="M1477" s="33" t="s">
        <v>75</v>
      </c>
      <c r="N1477" s="33" t="s">
        <v>76</v>
      </c>
      <c r="O1477" s="33" t="s">
        <v>77</v>
      </c>
      <c r="P1477" s="10" t="s">
        <v>64</v>
      </c>
      <c r="Q1477" s="132" t="s">
        <v>77</v>
      </c>
      <c r="R1477" s="33" t="s">
        <v>75</v>
      </c>
      <c r="S1477" s="33" t="s">
        <v>76</v>
      </c>
      <c r="T1477" s="33" t="s">
        <v>77</v>
      </c>
      <c r="U1477" s="158"/>
      <c r="V1477" s="262"/>
      <c r="W1477" s="161"/>
      <c r="X1477" s="164"/>
      <c r="Y1477" s="167"/>
      <c r="Z1477" s="148"/>
      <c r="AA1477" s="148"/>
      <c r="AB1477" s="148"/>
      <c r="AC1477" s="148"/>
      <c r="AD1477" s="148"/>
      <c r="AE1477" s="148"/>
      <c r="AF1477" s="170"/>
      <c r="AG1477" s="170"/>
      <c r="AH1477" s="154"/>
      <c r="AI1477" s="148"/>
      <c r="AJ1477" s="148"/>
      <c r="AK1477" s="148"/>
      <c r="AL1477" s="148"/>
      <c r="AM1477" s="148"/>
      <c r="AN1477" s="148"/>
      <c r="AO1477" s="148"/>
      <c r="AP1477" s="148"/>
      <c r="AQ1477" s="148"/>
      <c r="AR1477" s="148"/>
      <c r="AS1477" s="148"/>
      <c r="AT1477" s="148"/>
      <c r="AU1477" s="148"/>
      <c r="AV1477" s="148"/>
      <c r="AW1477" s="148"/>
    </row>
    <row r="1478" spans="1:49" ht="36" customHeight="1" x14ac:dyDescent="0.25">
      <c r="A1478" s="146" t="s">
        <v>53</v>
      </c>
      <c r="B1478" s="146" t="s">
        <v>676</v>
      </c>
      <c r="C1478" s="146">
        <v>2016</v>
      </c>
      <c r="D1478" s="146" t="s">
        <v>1362</v>
      </c>
      <c r="E1478" s="149">
        <v>641</v>
      </c>
      <c r="F1478" s="146" t="s">
        <v>56</v>
      </c>
      <c r="G1478" s="152" t="s">
        <v>57</v>
      </c>
      <c r="H1478" s="146" t="s">
        <v>58</v>
      </c>
      <c r="I1478" s="146" t="s">
        <v>58</v>
      </c>
      <c r="J1478" s="155" t="s">
        <v>125</v>
      </c>
      <c r="K1478" s="155" t="s">
        <v>93</v>
      </c>
      <c r="L1478" s="155" t="s">
        <v>93</v>
      </c>
      <c r="M1478" s="33" t="s">
        <v>75</v>
      </c>
      <c r="N1478" s="33" t="s">
        <v>76</v>
      </c>
      <c r="O1478" s="33" t="s">
        <v>77</v>
      </c>
      <c r="P1478" s="10" t="s">
        <v>115</v>
      </c>
      <c r="Q1478" s="12">
        <v>13797.84</v>
      </c>
      <c r="R1478" s="33" t="s">
        <v>75</v>
      </c>
      <c r="S1478" s="33" t="s">
        <v>76</v>
      </c>
      <c r="T1478" s="33" t="s">
        <v>77</v>
      </c>
      <c r="U1478" s="156" t="s">
        <v>115</v>
      </c>
      <c r="V1478" s="260" t="s">
        <v>1392</v>
      </c>
      <c r="W1478" s="159">
        <v>42712</v>
      </c>
      <c r="X1478" s="162">
        <v>11894.69</v>
      </c>
      <c r="Y1478" s="165">
        <v>13797.84</v>
      </c>
      <c r="Z1478" s="146" t="s">
        <v>67</v>
      </c>
      <c r="AA1478" s="146" t="s">
        <v>68</v>
      </c>
      <c r="AB1478" s="146" t="s">
        <v>69</v>
      </c>
      <c r="AC1478" s="146" t="s">
        <v>70</v>
      </c>
      <c r="AD1478" s="146" t="s">
        <v>125</v>
      </c>
      <c r="AE1478" s="146" t="s">
        <v>71</v>
      </c>
      <c r="AF1478" s="168">
        <v>42712</v>
      </c>
      <c r="AG1478" s="168">
        <v>42712</v>
      </c>
      <c r="AH1478" s="152" t="s">
        <v>57</v>
      </c>
      <c r="AI1478" s="146" t="s">
        <v>72</v>
      </c>
      <c r="AJ1478" s="146" t="s">
        <v>73</v>
      </c>
      <c r="AK1478" s="146" t="s">
        <v>72</v>
      </c>
      <c r="AL1478" s="146" t="s">
        <v>72</v>
      </c>
      <c r="AM1478" s="146" t="s">
        <v>72</v>
      </c>
      <c r="AN1478" s="146" t="s">
        <v>72</v>
      </c>
      <c r="AO1478" s="146" t="s">
        <v>74</v>
      </c>
      <c r="AP1478" s="146" t="s">
        <v>74</v>
      </c>
      <c r="AQ1478" s="146" t="s">
        <v>74</v>
      </c>
      <c r="AR1478" s="146" t="s">
        <v>74</v>
      </c>
      <c r="AS1478" s="146" t="s">
        <v>74</v>
      </c>
      <c r="AT1478" s="146" t="s">
        <v>74</v>
      </c>
      <c r="AU1478" s="146" t="s">
        <v>74</v>
      </c>
      <c r="AV1478" s="146" t="s">
        <v>74</v>
      </c>
      <c r="AW1478" s="146" t="s">
        <v>74</v>
      </c>
    </row>
    <row r="1479" spans="1:49" ht="36" customHeight="1" x14ac:dyDescent="0.25">
      <c r="A1479" s="147"/>
      <c r="B1479" s="147"/>
      <c r="C1479" s="147"/>
      <c r="D1479" s="147"/>
      <c r="E1479" s="150"/>
      <c r="F1479" s="147"/>
      <c r="G1479" s="153"/>
      <c r="H1479" s="147"/>
      <c r="I1479" s="147"/>
      <c r="J1479" s="155"/>
      <c r="K1479" s="155"/>
      <c r="L1479" s="155"/>
      <c r="M1479" s="33" t="s">
        <v>75</v>
      </c>
      <c r="N1479" s="33" t="s">
        <v>76</v>
      </c>
      <c r="O1479" s="33" t="s">
        <v>77</v>
      </c>
      <c r="P1479" s="10" t="s">
        <v>64</v>
      </c>
      <c r="Q1479" s="132" t="s">
        <v>77</v>
      </c>
      <c r="R1479" s="33" t="s">
        <v>75</v>
      </c>
      <c r="S1479" s="33" t="s">
        <v>76</v>
      </c>
      <c r="T1479" s="33" t="s">
        <v>77</v>
      </c>
      <c r="U1479" s="157"/>
      <c r="V1479" s="261"/>
      <c r="W1479" s="160"/>
      <c r="X1479" s="163"/>
      <c r="Y1479" s="166"/>
      <c r="Z1479" s="147"/>
      <c r="AA1479" s="147"/>
      <c r="AB1479" s="147"/>
      <c r="AC1479" s="147"/>
      <c r="AD1479" s="147"/>
      <c r="AE1479" s="147"/>
      <c r="AF1479" s="169"/>
      <c r="AG1479" s="169"/>
      <c r="AH1479" s="153"/>
      <c r="AI1479" s="147"/>
      <c r="AJ1479" s="147"/>
      <c r="AK1479" s="147"/>
      <c r="AL1479" s="147"/>
      <c r="AM1479" s="147"/>
      <c r="AN1479" s="147"/>
      <c r="AO1479" s="147"/>
      <c r="AP1479" s="147"/>
      <c r="AQ1479" s="147"/>
      <c r="AR1479" s="147"/>
      <c r="AS1479" s="147"/>
      <c r="AT1479" s="147"/>
      <c r="AU1479" s="147"/>
      <c r="AV1479" s="147"/>
      <c r="AW1479" s="147"/>
    </row>
    <row r="1480" spans="1:49" ht="36" customHeight="1" x14ac:dyDescent="0.25">
      <c r="A1480" s="148"/>
      <c r="B1480" s="148"/>
      <c r="C1480" s="148"/>
      <c r="D1480" s="148"/>
      <c r="E1480" s="151"/>
      <c r="F1480" s="148"/>
      <c r="G1480" s="154"/>
      <c r="H1480" s="148"/>
      <c r="I1480" s="148"/>
      <c r="J1480" s="155"/>
      <c r="K1480" s="155"/>
      <c r="L1480" s="155"/>
      <c r="M1480" s="33" t="s">
        <v>75</v>
      </c>
      <c r="N1480" s="33" t="s">
        <v>76</v>
      </c>
      <c r="O1480" s="33" t="s">
        <v>77</v>
      </c>
      <c r="P1480" s="10" t="s">
        <v>64</v>
      </c>
      <c r="Q1480" s="132" t="s">
        <v>77</v>
      </c>
      <c r="R1480" s="33" t="s">
        <v>75</v>
      </c>
      <c r="S1480" s="33" t="s">
        <v>76</v>
      </c>
      <c r="T1480" s="33" t="s">
        <v>77</v>
      </c>
      <c r="U1480" s="158"/>
      <c r="V1480" s="262"/>
      <c r="W1480" s="161"/>
      <c r="X1480" s="164"/>
      <c r="Y1480" s="167"/>
      <c r="Z1480" s="148"/>
      <c r="AA1480" s="148"/>
      <c r="AB1480" s="148"/>
      <c r="AC1480" s="148"/>
      <c r="AD1480" s="148"/>
      <c r="AE1480" s="148"/>
      <c r="AF1480" s="170"/>
      <c r="AG1480" s="170"/>
      <c r="AH1480" s="154"/>
      <c r="AI1480" s="148"/>
      <c r="AJ1480" s="148"/>
      <c r="AK1480" s="148"/>
      <c r="AL1480" s="148"/>
      <c r="AM1480" s="148"/>
      <c r="AN1480" s="148"/>
      <c r="AO1480" s="148"/>
      <c r="AP1480" s="148"/>
      <c r="AQ1480" s="148"/>
      <c r="AR1480" s="148"/>
      <c r="AS1480" s="148"/>
      <c r="AT1480" s="148"/>
      <c r="AU1480" s="148"/>
      <c r="AV1480" s="148"/>
      <c r="AW1480" s="148"/>
    </row>
    <row r="1481" spans="1:49" ht="36" customHeight="1" x14ac:dyDescent="0.25">
      <c r="A1481" s="146" t="s">
        <v>53</v>
      </c>
      <c r="B1481" s="146" t="s">
        <v>676</v>
      </c>
      <c r="C1481" s="146">
        <v>2016</v>
      </c>
      <c r="D1481" s="146" t="s">
        <v>1362</v>
      </c>
      <c r="E1481" s="149">
        <v>644</v>
      </c>
      <c r="F1481" s="146" t="s">
        <v>56</v>
      </c>
      <c r="G1481" s="152" t="s">
        <v>57</v>
      </c>
      <c r="H1481" s="146" t="s">
        <v>58</v>
      </c>
      <c r="I1481" s="146" t="s">
        <v>58</v>
      </c>
      <c r="J1481" s="155" t="s">
        <v>125</v>
      </c>
      <c r="K1481" s="155" t="s">
        <v>93</v>
      </c>
      <c r="L1481" s="155" t="s">
        <v>93</v>
      </c>
      <c r="M1481" s="33" t="s">
        <v>75</v>
      </c>
      <c r="N1481" s="33" t="s">
        <v>76</v>
      </c>
      <c r="O1481" s="33" t="s">
        <v>77</v>
      </c>
      <c r="P1481" s="10" t="s">
        <v>117</v>
      </c>
      <c r="Q1481" s="12">
        <v>6378.34</v>
      </c>
      <c r="R1481" s="33" t="s">
        <v>75</v>
      </c>
      <c r="S1481" s="33" t="s">
        <v>76</v>
      </c>
      <c r="T1481" s="33" t="s">
        <v>77</v>
      </c>
      <c r="U1481" s="156" t="s">
        <v>117</v>
      </c>
      <c r="V1481" s="260" t="s">
        <v>1393</v>
      </c>
      <c r="W1481" s="159">
        <v>42712</v>
      </c>
      <c r="X1481" s="162">
        <v>5498.34</v>
      </c>
      <c r="Y1481" s="165">
        <v>6378.34</v>
      </c>
      <c r="Z1481" s="146" t="s">
        <v>67</v>
      </c>
      <c r="AA1481" s="146" t="s">
        <v>68</v>
      </c>
      <c r="AB1481" s="146" t="s">
        <v>69</v>
      </c>
      <c r="AC1481" s="146" t="s">
        <v>70</v>
      </c>
      <c r="AD1481" s="146" t="s">
        <v>125</v>
      </c>
      <c r="AE1481" s="146" t="s">
        <v>71</v>
      </c>
      <c r="AF1481" s="168">
        <v>42712</v>
      </c>
      <c r="AG1481" s="168">
        <v>42712</v>
      </c>
      <c r="AH1481" s="152" t="s">
        <v>57</v>
      </c>
      <c r="AI1481" s="146" t="s">
        <v>72</v>
      </c>
      <c r="AJ1481" s="146" t="s">
        <v>73</v>
      </c>
      <c r="AK1481" s="146" t="s">
        <v>72</v>
      </c>
      <c r="AL1481" s="146" t="s">
        <v>72</v>
      </c>
      <c r="AM1481" s="146" t="s">
        <v>72</v>
      </c>
      <c r="AN1481" s="146" t="s">
        <v>72</v>
      </c>
      <c r="AO1481" s="146" t="s">
        <v>74</v>
      </c>
      <c r="AP1481" s="146" t="s">
        <v>74</v>
      </c>
      <c r="AQ1481" s="146" t="s">
        <v>74</v>
      </c>
      <c r="AR1481" s="146" t="s">
        <v>74</v>
      </c>
      <c r="AS1481" s="146" t="s">
        <v>74</v>
      </c>
      <c r="AT1481" s="146" t="s">
        <v>74</v>
      </c>
      <c r="AU1481" s="146" t="s">
        <v>74</v>
      </c>
      <c r="AV1481" s="146" t="s">
        <v>74</v>
      </c>
      <c r="AW1481" s="146" t="s">
        <v>74</v>
      </c>
    </row>
    <row r="1482" spans="1:49" ht="36" customHeight="1" x14ac:dyDescent="0.25">
      <c r="A1482" s="147"/>
      <c r="B1482" s="147"/>
      <c r="C1482" s="147"/>
      <c r="D1482" s="147"/>
      <c r="E1482" s="150"/>
      <c r="F1482" s="147"/>
      <c r="G1482" s="153"/>
      <c r="H1482" s="147"/>
      <c r="I1482" s="147"/>
      <c r="J1482" s="155"/>
      <c r="K1482" s="155"/>
      <c r="L1482" s="155"/>
      <c r="M1482" s="33" t="s">
        <v>75</v>
      </c>
      <c r="N1482" s="33" t="s">
        <v>76</v>
      </c>
      <c r="O1482" s="33" t="s">
        <v>77</v>
      </c>
      <c r="P1482" s="10" t="s">
        <v>64</v>
      </c>
      <c r="Q1482" s="132" t="s">
        <v>77</v>
      </c>
      <c r="R1482" s="33" t="s">
        <v>75</v>
      </c>
      <c r="S1482" s="33" t="s">
        <v>76</v>
      </c>
      <c r="T1482" s="33" t="s">
        <v>77</v>
      </c>
      <c r="U1482" s="157"/>
      <c r="V1482" s="261"/>
      <c r="W1482" s="160"/>
      <c r="X1482" s="163"/>
      <c r="Y1482" s="166"/>
      <c r="Z1482" s="147"/>
      <c r="AA1482" s="147"/>
      <c r="AB1482" s="147"/>
      <c r="AC1482" s="147"/>
      <c r="AD1482" s="147"/>
      <c r="AE1482" s="147"/>
      <c r="AF1482" s="169"/>
      <c r="AG1482" s="169"/>
      <c r="AH1482" s="153"/>
      <c r="AI1482" s="147"/>
      <c r="AJ1482" s="147"/>
      <c r="AK1482" s="147"/>
      <c r="AL1482" s="147"/>
      <c r="AM1482" s="147"/>
      <c r="AN1482" s="147"/>
      <c r="AO1482" s="147"/>
      <c r="AP1482" s="147"/>
      <c r="AQ1482" s="147"/>
      <c r="AR1482" s="147"/>
      <c r="AS1482" s="147"/>
      <c r="AT1482" s="147"/>
      <c r="AU1482" s="147"/>
      <c r="AV1482" s="147"/>
      <c r="AW1482" s="147"/>
    </row>
    <row r="1483" spans="1:49" ht="36" customHeight="1" x14ac:dyDescent="0.25">
      <c r="A1483" s="148"/>
      <c r="B1483" s="148"/>
      <c r="C1483" s="148"/>
      <c r="D1483" s="148"/>
      <c r="E1483" s="151"/>
      <c r="F1483" s="148"/>
      <c r="G1483" s="154"/>
      <c r="H1483" s="148"/>
      <c r="I1483" s="148"/>
      <c r="J1483" s="155"/>
      <c r="K1483" s="155"/>
      <c r="L1483" s="155"/>
      <c r="M1483" s="33" t="s">
        <v>75</v>
      </c>
      <c r="N1483" s="33" t="s">
        <v>76</v>
      </c>
      <c r="O1483" s="33" t="s">
        <v>77</v>
      </c>
      <c r="P1483" s="10" t="s">
        <v>64</v>
      </c>
      <c r="Q1483" s="132" t="s">
        <v>77</v>
      </c>
      <c r="R1483" s="33" t="s">
        <v>75</v>
      </c>
      <c r="S1483" s="33" t="s">
        <v>76</v>
      </c>
      <c r="T1483" s="33" t="s">
        <v>77</v>
      </c>
      <c r="U1483" s="158"/>
      <c r="V1483" s="262"/>
      <c r="W1483" s="161"/>
      <c r="X1483" s="164"/>
      <c r="Y1483" s="167"/>
      <c r="Z1483" s="148"/>
      <c r="AA1483" s="148"/>
      <c r="AB1483" s="148"/>
      <c r="AC1483" s="148"/>
      <c r="AD1483" s="148"/>
      <c r="AE1483" s="148"/>
      <c r="AF1483" s="170"/>
      <c r="AG1483" s="170"/>
      <c r="AH1483" s="154"/>
      <c r="AI1483" s="148"/>
      <c r="AJ1483" s="148"/>
      <c r="AK1483" s="148"/>
      <c r="AL1483" s="148"/>
      <c r="AM1483" s="148"/>
      <c r="AN1483" s="148"/>
      <c r="AO1483" s="148"/>
      <c r="AP1483" s="148"/>
      <c r="AQ1483" s="148"/>
      <c r="AR1483" s="148"/>
      <c r="AS1483" s="148"/>
      <c r="AT1483" s="148"/>
      <c r="AU1483" s="148"/>
      <c r="AV1483" s="148"/>
      <c r="AW1483" s="148"/>
    </row>
    <row r="1484" spans="1:49" ht="36" customHeight="1" x14ac:dyDescent="0.25">
      <c r="A1484" s="146" t="s">
        <v>53</v>
      </c>
      <c r="B1484" s="146" t="s">
        <v>54</v>
      </c>
      <c r="C1484" s="146">
        <v>2016</v>
      </c>
      <c r="D1484" s="146" t="s">
        <v>1362</v>
      </c>
      <c r="E1484" s="149">
        <v>654</v>
      </c>
      <c r="F1484" s="146" t="s">
        <v>56</v>
      </c>
      <c r="G1484" s="152" t="s">
        <v>57</v>
      </c>
      <c r="H1484" s="146" t="s">
        <v>58</v>
      </c>
      <c r="I1484" s="146" t="s">
        <v>58</v>
      </c>
      <c r="J1484" s="155" t="s">
        <v>59</v>
      </c>
      <c r="K1484" s="155" t="s">
        <v>60</v>
      </c>
      <c r="L1484" s="155" t="s">
        <v>60</v>
      </c>
      <c r="M1484" s="33" t="s">
        <v>61</v>
      </c>
      <c r="N1484" s="33" t="s">
        <v>62</v>
      </c>
      <c r="O1484" s="33" t="s">
        <v>63</v>
      </c>
      <c r="P1484" s="10" t="s">
        <v>64</v>
      </c>
      <c r="Q1484" s="12">
        <v>151380</v>
      </c>
      <c r="R1484" s="33" t="s">
        <v>61</v>
      </c>
      <c r="S1484" s="33" t="s">
        <v>62</v>
      </c>
      <c r="T1484" s="33" t="s">
        <v>63</v>
      </c>
      <c r="U1484" s="156" t="s">
        <v>64</v>
      </c>
      <c r="V1484" s="260" t="s">
        <v>1394</v>
      </c>
      <c r="W1484" s="159">
        <v>42712</v>
      </c>
      <c r="X1484" s="162">
        <v>130500</v>
      </c>
      <c r="Y1484" s="165">
        <v>151380</v>
      </c>
      <c r="Z1484" s="146" t="s">
        <v>67</v>
      </c>
      <c r="AA1484" s="146" t="s">
        <v>68</v>
      </c>
      <c r="AB1484" s="146" t="s">
        <v>69</v>
      </c>
      <c r="AC1484" s="146" t="s">
        <v>70</v>
      </c>
      <c r="AD1484" s="146" t="s">
        <v>59</v>
      </c>
      <c r="AE1484" s="146" t="s">
        <v>71</v>
      </c>
      <c r="AF1484" s="168">
        <v>42712</v>
      </c>
      <c r="AG1484" s="168">
        <v>42713</v>
      </c>
      <c r="AH1484" s="152" t="s">
        <v>57</v>
      </c>
      <c r="AI1484" s="146" t="s">
        <v>72</v>
      </c>
      <c r="AJ1484" s="146" t="s">
        <v>73</v>
      </c>
      <c r="AK1484" s="146" t="s">
        <v>72</v>
      </c>
      <c r="AL1484" s="146" t="s">
        <v>72</v>
      </c>
      <c r="AM1484" s="146" t="s">
        <v>72</v>
      </c>
      <c r="AN1484" s="146" t="s">
        <v>72</v>
      </c>
      <c r="AO1484" s="146" t="s">
        <v>74</v>
      </c>
      <c r="AP1484" s="146" t="s">
        <v>74</v>
      </c>
      <c r="AQ1484" s="146" t="s">
        <v>74</v>
      </c>
      <c r="AR1484" s="146" t="s">
        <v>74</v>
      </c>
      <c r="AS1484" s="146" t="s">
        <v>74</v>
      </c>
      <c r="AT1484" s="146" t="s">
        <v>74</v>
      </c>
      <c r="AU1484" s="146" t="s">
        <v>74</v>
      </c>
      <c r="AV1484" s="146" t="s">
        <v>74</v>
      </c>
      <c r="AW1484" s="146" t="s">
        <v>74</v>
      </c>
    </row>
    <row r="1485" spans="1:49" ht="36" customHeight="1" x14ac:dyDescent="0.25">
      <c r="A1485" s="147"/>
      <c r="B1485" s="147"/>
      <c r="C1485" s="147"/>
      <c r="D1485" s="147"/>
      <c r="E1485" s="150"/>
      <c r="F1485" s="147"/>
      <c r="G1485" s="153"/>
      <c r="H1485" s="147"/>
      <c r="I1485" s="147"/>
      <c r="J1485" s="155"/>
      <c r="K1485" s="155"/>
      <c r="L1485" s="155"/>
      <c r="M1485" s="33" t="s">
        <v>75</v>
      </c>
      <c r="N1485" s="33" t="s">
        <v>76</v>
      </c>
      <c r="O1485" s="33" t="s">
        <v>77</v>
      </c>
      <c r="P1485" s="10" t="s">
        <v>64</v>
      </c>
      <c r="Q1485" s="132" t="s">
        <v>77</v>
      </c>
      <c r="R1485" s="33" t="s">
        <v>75</v>
      </c>
      <c r="S1485" s="33" t="s">
        <v>76</v>
      </c>
      <c r="T1485" s="33" t="s">
        <v>77</v>
      </c>
      <c r="U1485" s="157"/>
      <c r="V1485" s="261"/>
      <c r="W1485" s="160"/>
      <c r="X1485" s="163"/>
      <c r="Y1485" s="166"/>
      <c r="Z1485" s="147"/>
      <c r="AA1485" s="147"/>
      <c r="AB1485" s="147"/>
      <c r="AC1485" s="147"/>
      <c r="AD1485" s="147"/>
      <c r="AE1485" s="147"/>
      <c r="AF1485" s="169"/>
      <c r="AG1485" s="169"/>
      <c r="AH1485" s="153"/>
      <c r="AI1485" s="147"/>
      <c r="AJ1485" s="147"/>
      <c r="AK1485" s="147"/>
      <c r="AL1485" s="147"/>
      <c r="AM1485" s="147"/>
      <c r="AN1485" s="147"/>
      <c r="AO1485" s="147"/>
      <c r="AP1485" s="147"/>
      <c r="AQ1485" s="147"/>
      <c r="AR1485" s="147"/>
      <c r="AS1485" s="147"/>
      <c r="AT1485" s="147"/>
      <c r="AU1485" s="147"/>
      <c r="AV1485" s="147"/>
      <c r="AW1485" s="147"/>
    </row>
    <row r="1486" spans="1:49" ht="36" customHeight="1" x14ac:dyDescent="0.25">
      <c r="A1486" s="148"/>
      <c r="B1486" s="148"/>
      <c r="C1486" s="148"/>
      <c r="D1486" s="148"/>
      <c r="E1486" s="151"/>
      <c r="F1486" s="148"/>
      <c r="G1486" s="154"/>
      <c r="H1486" s="148"/>
      <c r="I1486" s="148"/>
      <c r="J1486" s="155"/>
      <c r="K1486" s="155"/>
      <c r="L1486" s="155"/>
      <c r="M1486" s="33" t="s">
        <v>75</v>
      </c>
      <c r="N1486" s="33" t="s">
        <v>76</v>
      </c>
      <c r="O1486" s="33" t="s">
        <v>77</v>
      </c>
      <c r="P1486" s="10" t="s">
        <v>64</v>
      </c>
      <c r="Q1486" s="132" t="s">
        <v>77</v>
      </c>
      <c r="R1486" s="33" t="s">
        <v>75</v>
      </c>
      <c r="S1486" s="33" t="s">
        <v>76</v>
      </c>
      <c r="T1486" s="33" t="s">
        <v>77</v>
      </c>
      <c r="U1486" s="158"/>
      <c r="V1486" s="262"/>
      <c r="W1486" s="161"/>
      <c r="X1486" s="164"/>
      <c r="Y1486" s="167"/>
      <c r="Z1486" s="148"/>
      <c r="AA1486" s="148"/>
      <c r="AB1486" s="148"/>
      <c r="AC1486" s="148"/>
      <c r="AD1486" s="148"/>
      <c r="AE1486" s="148"/>
      <c r="AF1486" s="170"/>
      <c r="AG1486" s="170"/>
      <c r="AH1486" s="154"/>
      <c r="AI1486" s="148"/>
      <c r="AJ1486" s="148"/>
      <c r="AK1486" s="148"/>
      <c r="AL1486" s="148"/>
      <c r="AM1486" s="148"/>
      <c r="AN1486" s="148"/>
      <c r="AO1486" s="148"/>
      <c r="AP1486" s="148"/>
      <c r="AQ1486" s="148"/>
      <c r="AR1486" s="148"/>
      <c r="AS1486" s="148"/>
      <c r="AT1486" s="148"/>
      <c r="AU1486" s="148"/>
      <c r="AV1486" s="148"/>
      <c r="AW1486" s="148"/>
    </row>
    <row r="1487" spans="1:49" ht="36" customHeight="1" x14ac:dyDescent="0.25">
      <c r="A1487" s="146" t="s">
        <v>53</v>
      </c>
      <c r="B1487" s="146" t="s">
        <v>54</v>
      </c>
      <c r="C1487" s="146">
        <v>2016</v>
      </c>
      <c r="D1487" s="146" t="s">
        <v>1362</v>
      </c>
      <c r="E1487" s="149">
        <v>652</v>
      </c>
      <c r="F1487" s="146" t="s">
        <v>56</v>
      </c>
      <c r="G1487" s="152" t="s">
        <v>57</v>
      </c>
      <c r="H1487" s="146" t="s">
        <v>58</v>
      </c>
      <c r="I1487" s="146" t="s">
        <v>58</v>
      </c>
      <c r="J1487" s="155" t="s">
        <v>59</v>
      </c>
      <c r="K1487" s="155" t="s">
        <v>60</v>
      </c>
      <c r="L1487" s="155" t="s">
        <v>60</v>
      </c>
      <c r="M1487" s="33" t="s">
        <v>61</v>
      </c>
      <c r="N1487" s="33" t="s">
        <v>62</v>
      </c>
      <c r="O1487" s="33" t="s">
        <v>63</v>
      </c>
      <c r="P1487" s="10" t="s">
        <v>64</v>
      </c>
      <c r="Q1487" s="12">
        <v>31668</v>
      </c>
      <c r="R1487" s="33" t="s">
        <v>61</v>
      </c>
      <c r="S1487" s="33" t="s">
        <v>62</v>
      </c>
      <c r="T1487" s="33" t="s">
        <v>63</v>
      </c>
      <c r="U1487" s="156" t="s">
        <v>64</v>
      </c>
      <c r="V1487" s="260" t="s">
        <v>1395</v>
      </c>
      <c r="W1487" s="159">
        <v>42712</v>
      </c>
      <c r="X1487" s="162">
        <v>27300</v>
      </c>
      <c r="Y1487" s="165">
        <v>31668</v>
      </c>
      <c r="Z1487" s="146" t="s">
        <v>67</v>
      </c>
      <c r="AA1487" s="146" t="s">
        <v>68</v>
      </c>
      <c r="AB1487" s="146" t="s">
        <v>69</v>
      </c>
      <c r="AC1487" s="146" t="s">
        <v>70</v>
      </c>
      <c r="AD1487" s="146" t="s">
        <v>59</v>
      </c>
      <c r="AE1487" s="146" t="s">
        <v>71</v>
      </c>
      <c r="AF1487" s="168">
        <v>42712</v>
      </c>
      <c r="AG1487" s="168">
        <v>42713</v>
      </c>
      <c r="AH1487" s="152" t="s">
        <v>57</v>
      </c>
      <c r="AI1487" s="146" t="s">
        <v>72</v>
      </c>
      <c r="AJ1487" s="146" t="s">
        <v>73</v>
      </c>
      <c r="AK1487" s="146" t="s">
        <v>72</v>
      </c>
      <c r="AL1487" s="146" t="s">
        <v>72</v>
      </c>
      <c r="AM1487" s="146" t="s">
        <v>72</v>
      </c>
      <c r="AN1487" s="146" t="s">
        <v>72</v>
      </c>
      <c r="AO1487" s="146" t="s">
        <v>74</v>
      </c>
      <c r="AP1487" s="146" t="s">
        <v>74</v>
      </c>
      <c r="AQ1487" s="146" t="s">
        <v>74</v>
      </c>
      <c r="AR1487" s="146" t="s">
        <v>74</v>
      </c>
      <c r="AS1487" s="146" t="s">
        <v>74</v>
      </c>
      <c r="AT1487" s="146" t="s">
        <v>74</v>
      </c>
      <c r="AU1487" s="146" t="s">
        <v>74</v>
      </c>
      <c r="AV1487" s="146" t="s">
        <v>74</v>
      </c>
      <c r="AW1487" s="146" t="s">
        <v>74</v>
      </c>
    </row>
    <row r="1488" spans="1:49" ht="36" customHeight="1" x14ac:dyDescent="0.25">
      <c r="A1488" s="147"/>
      <c r="B1488" s="147"/>
      <c r="C1488" s="147"/>
      <c r="D1488" s="147"/>
      <c r="E1488" s="150"/>
      <c r="F1488" s="147"/>
      <c r="G1488" s="153"/>
      <c r="H1488" s="147"/>
      <c r="I1488" s="147"/>
      <c r="J1488" s="155"/>
      <c r="K1488" s="155"/>
      <c r="L1488" s="155"/>
      <c r="M1488" s="33" t="s">
        <v>75</v>
      </c>
      <c r="N1488" s="33" t="s">
        <v>76</v>
      </c>
      <c r="O1488" s="33" t="s">
        <v>77</v>
      </c>
      <c r="P1488" s="10" t="s">
        <v>64</v>
      </c>
      <c r="Q1488" s="132" t="s">
        <v>77</v>
      </c>
      <c r="R1488" s="33" t="s">
        <v>75</v>
      </c>
      <c r="S1488" s="33" t="s">
        <v>76</v>
      </c>
      <c r="T1488" s="33" t="s">
        <v>77</v>
      </c>
      <c r="U1488" s="157"/>
      <c r="V1488" s="261"/>
      <c r="W1488" s="160"/>
      <c r="X1488" s="163"/>
      <c r="Y1488" s="166"/>
      <c r="Z1488" s="147"/>
      <c r="AA1488" s="147"/>
      <c r="AB1488" s="147"/>
      <c r="AC1488" s="147"/>
      <c r="AD1488" s="147"/>
      <c r="AE1488" s="147"/>
      <c r="AF1488" s="169"/>
      <c r="AG1488" s="169"/>
      <c r="AH1488" s="153"/>
      <c r="AI1488" s="147"/>
      <c r="AJ1488" s="147"/>
      <c r="AK1488" s="147"/>
      <c r="AL1488" s="147"/>
      <c r="AM1488" s="147"/>
      <c r="AN1488" s="147"/>
      <c r="AO1488" s="147"/>
      <c r="AP1488" s="147"/>
      <c r="AQ1488" s="147"/>
      <c r="AR1488" s="147"/>
      <c r="AS1488" s="147"/>
      <c r="AT1488" s="147"/>
      <c r="AU1488" s="147"/>
      <c r="AV1488" s="147"/>
      <c r="AW1488" s="147"/>
    </row>
    <row r="1489" spans="1:49" ht="36" customHeight="1" x14ac:dyDescent="0.25">
      <c r="A1489" s="148"/>
      <c r="B1489" s="148"/>
      <c r="C1489" s="148"/>
      <c r="D1489" s="148"/>
      <c r="E1489" s="151"/>
      <c r="F1489" s="148"/>
      <c r="G1489" s="154"/>
      <c r="H1489" s="148"/>
      <c r="I1489" s="148"/>
      <c r="J1489" s="155"/>
      <c r="K1489" s="155"/>
      <c r="L1489" s="155"/>
      <c r="M1489" s="33" t="s">
        <v>75</v>
      </c>
      <c r="N1489" s="33" t="s">
        <v>76</v>
      </c>
      <c r="O1489" s="33" t="s">
        <v>77</v>
      </c>
      <c r="P1489" s="10" t="s">
        <v>64</v>
      </c>
      <c r="Q1489" s="132" t="s">
        <v>77</v>
      </c>
      <c r="R1489" s="33" t="s">
        <v>75</v>
      </c>
      <c r="S1489" s="33" t="s">
        <v>76</v>
      </c>
      <c r="T1489" s="33" t="s">
        <v>77</v>
      </c>
      <c r="U1489" s="158"/>
      <c r="V1489" s="262"/>
      <c r="W1489" s="161"/>
      <c r="X1489" s="164"/>
      <c r="Y1489" s="167"/>
      <c r="Z1489" s="148"/>
      <c r="AA1489" s="148"/>
      <c r="AB1489" s="148"/>
      <c r="AC1489" s="148"/>
      <c r="AD1489" s="148"/>
      <c r="AE1489" s="148"/>
      <c r="AF1489" s="170"/>
      <c r="AG1489" s="170"/>
      <c r="AH1489" s="154"/>
      <c r="AI1489" s="148"/>
      <c r="AJ1489" s="148"/>
      <c r="AK1489" s="148"/>
      <c r="AL1489" s="148"/>
      <c r="AM1489" s="148"/>
      <c r="AN1489" s="148"/>
      <c r="AO1489" s="148"/>
      <c r="AP1489" s="148"/>
      <c r="AQ1489" s="148"/>
      <c r="AR1489" s="148"/>
      <c r="AS1489" s="148"/>
      <c r="AT1489" s="148"/>
      <c r="AU1489" s="148"/>
      <c r="AV1489" s="148"/>
      <c r="AW1489" s="148"/>
    </row>
    <row r="1490" spans="1:49" ht="36" customHeight="1" x14ac:dyDescent="0.25">
      <c r="A1490" s="146" t="s">
        <v>53</v>
      </c>
      <c r="B1490" s="146" t="s">
        <v>676</v>
      </c>
      <c r="C1490" s="146">
        <v>2016</v>
      </c>
      <c r="D1490" s="146" t="s">
        <v>1362</v>
      </c>
      <c r="E1490" s="149">
        <v>643</v>
      </c>
      <c r="F1490" s="146" t="s">
        <v>56</v>
      </c>
      <c r="G1490" s="152" t="s">
        <v>57</v>
      </c>
      <c r="H1490" s="146" t="s">
        <v>58</v>
      </c>
      <c r="I1490" s="146" t="s">
        <v>58</v>
      </c>
      <c r="J1490" s="155" t="s">
        <v>125</v>
      </c>
      <c r="K1490" s="155" t="s">
        <v>243</v>
      </c>
      <c r="L1490" s="155" t="s">
        <v>243</v>
      </c>
      <c r="M1490" s="33" t="s">
        <v>372</v>
      </c>
      <c r="N1490" s="33" t="s">
        <v>373</v>
      </c>
      <c r="O1490" s="33" t="s">
        <v>374</v>
      </c>
      <c r="P1490" s="10" t="s">
        <v>64</v>
      </c>
      <c r="Q1490" s="12">
        <v>177793.2</v>
      </c>
      <c r="R1490" s="33" t="s">
        <v>372</v>
      </c>
      <c r="S1490" s="33" t="s">
        <v>373</v>
      </c>
      <c r="T1490" s="33" t="s">
        <v>374</v>
      </c>
      <c r="U1490" s="156" t="s">
        <v>64</v>
      </c>
      <c r="V1490" s="260" t="s">
        <v>1396</v>
      </c>
      <c r="W1490" s="159">
        <v>42716</v>
      </c>
      <c r="X1490" s="162">
        <v>153270</v>
      </c>
      <c r="Y1490" s="165">
        <v>177793.2</v>
      </c>
      <c r="Z1490" s="146" t="s">
        <v>67</v>
      </c>
      <c r="AA1490" s="146" t="s">
        <v>68</v>
      </c>
      <c r="AB1490" s="146" t="s">
        <v>69</v>
      </c>
      <c r="AC1490" s="146" t="s">
        <v>70</v>
      </c>
      <c r="AD1490" s="146" t="s">
        <v>125</v>
      </c>
      <c r="AE1490" s="146" t="s">
        <v>71</v>
      </c>
      <c r="AF1490" s="168">
        <v>42716</v>
      </c>
      <c r="AG1490" s="168">
        <v>42719</v>
      </c>
      <c r="AH1490" s="152" t="s">
        <v>57</v>
      </c>
      <c r="AI1490" s="146" t="s">
        <v>72</v>
      </c>
      <c r="AJ1490" s="146" t="s">
        <v>73</v>
      </c>
      <c r="AK1490" s="146" t="s">
        <v>72</v>
      </c>
      <c r="AL1490" s="146" t="s">
        <v>72</v>
      </c>
      <c r="AM1490" s="146" t="s">
        <v>72</v>
      </c>
      <c r="AN1490" s="146" t="s">
        <v>72</v>
      </c>
      <c r="AO1490" s="146" t="s">
        <v>74</v>
      </c>
      <c r="AP1490" s="146" t="s">
        <v>74</v>
      </c>
      <c r="AQ1490" s="146" t="s">
        <v>74</v>
      </c>
      <c r="AR1490" s="146" t="s">
        <v>74</v>
      </c>
      <c r="AS1490" s="146" t="s">
        <v>74</v>
      </c>
      <c r="AT1490" s="146" t="s">
        <v>74</v>
      </c>
      <c r="AU1490" s="146" t="s">
        <v>74</v>
      </c>
      <c r="AV1490" s="146" t="s">
        <v>74</v>
      </c>
      <c r="AW1490" s="146" t="s">
        <v>74</v>
      </c>
    </row>
    <row r="1491" spans="1:49" ht="36" customHeight="1" x14ac:dyDescent="0.25">
      <c r="A1491" s="147"/>
      <c r="B1491" s="147"/>
      <c r="C1491" s="147"/>
      <c r="D1491" s="147"/>
      <c r="E1491" s="150"/>
      <c r="F1491" s="147"/>
      <c r="G1491" s="153"/>
      <c r="H1491" s="147"/>
      <c r="I1491" s="147"/>
      <c r="J1491" s="155"/>
      <c r="K1491" s="155"/>
      <c r="L1491" s="155"/>
      <c r="M1491" s="33" t="s">
        <v>75</v>
      </c>
      <c r="N1491" s="33" t="s">
        <v>76</v>
      </c>
      <c r="O1491" s="33" t="s">
        <v>77</v>
      </c>
      <c r="P1491" s="133" t="s">
        <v>115</v>
      </c>
      <c r="Q1491" s="12">
        <v>187224</v>
      </c>
      <c r="R1491" s="33" t="s">
        <v>75</v>
      </c>
      <c r="S1491" s="33" t="s">
        <v>76</v>
      </c>
      <c r="T1491" s="33" t="s">
        <v>77</v>
      </c>
      <c r="U1491" s="157"/>
      <c r="V1491" s="261"/>
      <c r="W1491" s="160"/>
      <c r="X1491" s="163"/>
      <c r="Y1491" s="166"/>
      <c r="Z1491" s="147"/>
      <c r="AA1491" s="147"/>
      <c r="AB1491" s="147"/>
      <c r="AC1491" s="147"/>
      <c r="AD1491" s="147"/>
      <c r="AE1491" s="147"/>
      <c r="AF1491" s="169"/>
      <c r="AG1491" s="169"/>
      <c r="AH1491" s="153"/>
      <c r="AI1491" s="147"/>
      <c r="AJ1491" s="147"/>
      <c r="AK1491" s="147"/>
      <c r="AL1491" s="147"/>
      <c r="AM1491" s="147"/>
      <c r="AN1491" s="147"/>
      <c r="AO1491" s="147"/>
      <c r="AP1491" s="147"/>
      <c r="AQ1491" s="147"/>
      <c r="AR1491" s="147"/>
      <c r="AS1491" s="147"/>
      <c r="AT1491" s="147"/>
      <c r="AU1491" s="147"/>
      <c r="AV1491" s="147"/>
      <c r="AW1491" s="147"/>
    </row>
    <row r="1492" spans="1:49" ht="36" customHeight="1" x14ac:dyDescent="0.25">
      <c r="A1492" s="148"/>
      <c r="B1492" s="148"/>
      <c r="C1492" s="148"/>
      <c r="D1492" s="148"/>
      <c r="E1492" s="151"/>
      <c r="F1492" s="148"/>
      <c r="G1492" s="154"/>
      <c r="H1492" s="148"/>
      <c r="I1492" s="148"/>
      <c r="J1492" s="155"/>
      <c r="K1492" s="155"/>
      <c r="L1492" s="155"/>
      <c r="M1492" s="33" t="s">
        <v>75</v>
      </c>
      <c r="N1492" s="33" t="s">
        <v>76</v>
      </c>
      <c r="O1492" s="33" t="s">
        <v>77</v>
      </c>
      <c r="P1492" s="133" t="s">
        <v>112</v>
      </c>
      <c r="Q1492" s="12">
        <v>181934.4</v>
      </c>
      <c r="R1492" s="33" t="s">
        <v>75</v>
      </c>
      <c r="S1492" s="33" t="s">
        <v>76</v>
      </c>
      <c r="T1492" s="33" t="s">
        <v>77</v>
      </c>
      <c r="U1492" s="158"/>
      <c r="V1492" s="262"/>
      <c r="W1492" s="161"/>
      <c r="X1492" s="164"/>
      <c r="Y1492" s="167"/>
      <c r="Z1492" s="148"/>
      <c r="AA1492" s="148"/>
      <c r="AB1492" s="148"/>
      <c r="AC1492" s="148"/>
      <c r="AD1492" s="148"/>
      <c r="AE1492" s="148"/>
      <c r="AF1492" s="170"/>
      <c r="AG1492" s="170"/>
      <c r="AH1492" s="154"/>
      <c r="AI1492" s="148"/>
      <c r="AJ1492" s="148"/>
      <c r="AK1492" s="148"/>
      <c r="AL1492" s="148"/>
      <c r="AM1492" s="148"/>
      <c r="AN1492" s="148"/>
      <c r="AO1492" s="148"/>
      <c r="AP1492" s="148"/>
      <c r="AQ1492" s="148"/>
      <c r="AR1492" s="148"/>
      <c r="AS1492" s="148"/>
      <c r="AT1492" s="148"/>
      <c r="AU1492" s="148"/>
      <c r="AV1492" s="148"/>
      <c r="AW1492" s="148"/>
    </row>
    <row r="1493" spans="1:49" ht="36" customHeight="1" x14ac:dyDescent="0.25">
      <c r="A1493" s="146" t="s">
        <v>53</v>
      </c>
      <c r="B1493" s="146" t="s">
        <v>54</v>
      </c>
      <c r="C1493" s="146">
        <v>2016</v>
      </c>
      <c r="D1493" s="146" t="s">
        <v>1362</v>
      </c>
      <c r="E1493" s="149">
        <v>649</v>
      </c>
      <c r="F1493" s="146" t="s">
        <v>56</v>
      </c>
      <c r="G1493" s="152" t="s">
        <v>57</v>
      </c>
      <c r="H1493" s="146" t="s">
        <v>58</v>
      </c>
      <c r="I1493" s="146" t="s">
        <v>58</v>
      </c>
      <c r="J1493" s="155" t="s">
        <v>59</v>
      </c>
      <c r="K1493" s="155" t="s">
        <v>60</v>
      </c>
      <c r="L1493" s="155" t="s">
        <v>60</v>
      </c>
      <c r="M1493" s="33" t="s">
        <v>61</v>
      </c>
      <c r="N1493" s="33" t="s">
        <v>62</v>
      </c>
      <c r="O1493" s="33" t="s">
        <v>63</v>
      </c>
      <c r="P1493" s="10" t="s">
        <v>64</v>
      </c>
      <c r="Q1493" s="12">
        <v>9048</v>
      </c>
      <c r="R1493" s="33" t="s">
        <v>61</v>
      </c>
      <c r="S1493" s="33" t="s">
        <v>62</v>
      </c>
      <c r="T1493" s="33" t="s">
        <v>63</v>
      </c>
      <c r="U1493" s="156" t="s">
        <v>64</v>
      </c>
      <c r="V1493" s="260" t="s">
        <v>1397</v>
      </c>
      <c r="W1493" s="159">
        <v>42718</v>
      </c>
      <c r="X1493" s="162">
        <v>7800</v>
      </c>
      <c r="Y1493" s="165">
        <v>9048</v>
      </c>
      <c r="Z1493" s="146" t="s">
        <v>67</v>
      </c>
      <c r="AA1493" s="146" t="s">
        <v>68</v>
      </c>
      <c r="AB1493" s="146" t="s">
        <v>69</v>
      </c>
      <c r="AC1493" s="146" t="s">
        <v>70</v>
      </c>
      <c r="AD1493" s="146" t="s">
        <v>59</v>
      </c>
      <c r="AE1493" s="146" t="s">
        <v>71</v>
      </c>
      <c r="AF1493" s="168">
        <v>42718</v>
      </c>
      <c r="AG1493" s="168">
        <v>42719</v>
      </c>
      <c r="AH1493" s="152" t="s">
        <v>57</v>
      </c>
      <c r="AI1493" s="146" t="s">
        <v>72</v>
      </c>
      <c r="AJ1493" s="146" t="s">
        <v>73</v>
      </c>
      <c r="AK1493" s="146" t="s">
        <v>72</v>
      </c>
      <c r="AL1493" s="146" t="s">
        <v>72</v>
      </c>
      <c r="AM1493" s="146" t="s">
        <v>72</v>
      </c>
      <c r="AN1493" s="146" t="s">
        <v>72</v>
      </c>
      <c r="AO1493" s="146" t="s">
        <v>74</v>
      </c>
      <c r="AP1493" s="146" t="s">
        <v>74</v>
      </c>
      <c r="AQ1493" s="146" t="s">
        <v>74</v>
      </c>
      <c r="AR1493" s="146" t="s">
        <v>74</v>
      </c>
      <c r="AS1493" s="146" t="s">
        <v>74</v>
      </c>
      <c r="AT1493" s="146" t="s">
        <v>74</v>
      </c>
      <c r="AU1493" s="146" t="s">
        <v>74</v>
      </c>
      <c r="AV1493" s="146" t="s">
        <v>74</v>
      </c>
      <c r="AW1493" s="146" t="s">
        <v>74</v>
      </c>
    </row>
    <row r="1494" spans="1:49" ht="36" customHeight="1" x14ac:dyDescent="0.25">
      <c r="A1494" s="147"/>
      <c r="B1494" s="147"/>
      <c r="C1494" s="147"/>
      <c r="D1494" s="147"/>
      <c r="E1494" s="150"/>
      <c r="F1494" s="147"/>
      <c r="G1494" s="153"/>
      <c r="H1494" s="147"/>
      <c r="I1494" s="147"/>
      <c r="J1494" s="155"/>
      <c r="K1494" s="155"/>
      <c r="L1494" s="155"/>
      <c r="M1494" s="33" t="s">
        <v>75</v>
      </c>
      <c r="N1494" s="33" t="s">
        <v>76</v>
      </c>
      <c r="O1494" s="33" t="s">
        <v>77</v>
      </c>
      <c r="P1494" s="10" t="s">
        <v>64</v>
      </c>
      <c r="Q1494" s="132" t="s">
        <v>77</v>
      </c>
      <c r="R1494" s="33" t="s">
        <v>75</v>
      </c>
      <c r="S1494" s="33" t="s">
        <v>76</v>
      </c>
      <c r="T1494" s="33" t="s">
        <v>77</v>
      </c>
      <c r="U1494" s="157"/>
      <c r="V1494" s="261"/>
      <c r="W1494" s="160"/>
      <c r="X1494" s="163"/>
      <c r="Y1494" s="166"/>
      <c r="Z1494" s="147"/>
      <c r="AA1494" s="147"/>
      <c r="AB1494" s="147"/>
      <c r="AC1494" s="147"/>
      <c r="AD1494" s="147"/>
      <c r="AE1494" s="147"/>
      <c r="AF1494" s="169"/>
      <c r="AG1494" s="169"/>
      <c r="AH1494" s="153"/>
      <c r="AI1494" s="147"/>
      <c r="AJ1494" s="147"/>
      <c r="AK1494" s="147"/>
      <c r="AL1494" s="147"/>
      <c r="AM1494" s="147"/>
      <c r="AN1494" s="147"/>
      <c r="AO1494" s="147"/>
      <c r="AP1494" s="147"/>
      <c r="AQ1494" s="147"/>
      <c r="AR1494" s="147"/>
      <c r="AS1494" s="147"/>
      <c r="AT1494" s="147"/>
      <c r="AU1494" s="147"/>
      <c r="AV1494" s="147"/>
      <c r="AW1494" s="147"/>
    </row>
    <row r="1495" spans="1:49" ht="36" customHeight="1" x14ac:dyDescent="0.25">
      <c r="A1495" s="148"/>
      <c r="B1495" s="148"/>
      <c r="C1495" s="148"/>
      <c r="D1495" s="148"/>
      <c r="E1495" s="151"/>
      <c r="F1495" s="148"/>
      <c r="G1495" s="154"/>
      <c r="H1495" s="148"/>
      <c r="I1495" s="148"/>
      <c r="J1495" s="155"/>
      <c r="K1495" s="155"/>
      <c r="L1495" s="155"/>
      <c r="M1495" s="33" t="s">
        <v>75</v>
      </c>
      <c r="N1495" s="33" t="s">
        <v>76</v>
      </c>
      <c r="O1495" s="33" t="s">
        <v>77</v>
      </c>
      <c r="P1495" s="10" t="s">
        <v>64</v>
      </c>
      <c r="Q1495" s="132" t="s">
        <v>77</v>
      </c>
      <c r="R1495" s="33" t="s">
        <v>75</v>
      </c>
      <c r="S1495" s="33" t="s">
        <v>76</v>
      </c>
      <c r="T1495" s="33" t="s">
        <v>77</v>
      </c>
      <c r="U1495" s="158"/>
      <c r="V1495" s="262"/>
      <c r="W1495" s="161"/>
      <c r="X1495" s="164"/>
      <c r="Y1495" s="167"/>
      <c r="Z1495" s="148"/>
      <c r="AA1495" s="148"/>
      <c r="AB1495" s="148"/>
      <c r="AC1495" s="148"/>
      <c r="AD1495" s="148"/>
      <c r="AE1495" s="148"/>
      <c r="AF1495" s="170"/>
      <c r="AG1495" s="170"/>
      <c r="AH1495" s="154"/>
      <c r="AI1495" s="148"/>
      <c r="AJ1495" s="148"/>
      <c r="AK1495" s="148"/>
      <c r="AL1495" s="148"/>
      <c r="AM1495" s="148"/>
      <c r="AN1495" s="148"/>
      <c r="AO1495" s="148"/>
      <c r="AP1495" s="148"/>
      <c r="AQ1495" s="148"/>
      <c r="AR1495" s="148"/>
      <c r="AS1495" s="148"/>
      <c r="AT1495" s="148"/>
      <c r="AU1495" s="148"/>
      <c r="AV1495" s="148"/>
      <c r="AW1495" s="148"/>
    </row>
    <row r="1496" spans="1:49" ht="36" customHeight="1" x14ac:dyDescent="0.25">
      <c r="A1496" s="146" t="s">
        <v>53</v>
      </c>
      <c r="B1496" s="146" t="s">
        <v>54</v>
      </c>
      <c r="C1496" s="146">
        <v>2016</v>
      </c>
      <c r="D1496" s="146" t="s">
        <v>1362</v>
      </c>
      <c r="E1496" s="149">
        <v>645</v>
      </c>
      <c r="F1496" s="146" t="s">
        <v>56</v>
      </c>
      <c r="G1496" s="152" t="s">
        <v>57</v>
      </c>
      <c r="H1496" s="146" t="s">
        <v>58</v>
      </c>
      <c r="I1496" s="146" t="s">
        <v>58</v>
      </c>
      <c r="J1496" s="155" t="s">
        <v>234</v>
      </c>
      <c r="K1496" s="155" t="s">
        <v>60</v>
      </c>
      <c r="L1496" s="155" t="s">
        <v>60</v>
      </c>
      <c r="M1496" s="33" t="s">
        <v>75</v>
      </c>
      <c r="N1496" s="33" t="s">
        <v>76</v>
      </c>
      <c r="O1496" s="33" t="s">
        <v>77</v>
      </c>
      <c r="P1496" s="10" t="s">
        <v>427</v>
      </c>
      <c r="Q1496" s="12">
        <v>74300</v>
      </c>
      <c r="R1496" s="33" t="s">
        <v>75</v>
      </c>
      <c r="S1496" s="33" t="s">
        <v>76</v>
      </c>
      <c r="T1496" s="33" t="s">
        <v>77</v>
      </c>
      <c r="U1496" s="156" t="s">
        <v>427</v>
      </c>
      <c r="V1496" s="260" t="s">
        <v>1398</v>
      </c>
      <c r="W1496" s="159">
        <v>42719</v>
      </c>
      <c r="X1496" s="162">
        <v>64051.72</v>
      </c>
      <c r="Y1496" s="165">
        <v>74300</v>
      </c>
      <c r="Z1496" s="146" t="s">
        <v>67</v>
      </c>
      <c r="AA1496" s="146" t="s">
        <v>68</v>
      </c>
      <c r="AB1496" s="146" t="s">
        <v>69</v>
      </c>
      <c r="AC1496" s="146" t="s">
        <v>70</v>
      </c>
      <c r="AD1496" s="146" t="s">
        <v>234</v>
      </c>
      <c r="AE1496" s="146" t="s">
        <v>71</v>
      </c>
      <c r="AF1496" s="168">
        <v>42719</v>
      </c>
      <c r="AG1496" s="168">
        <v>42723</v>
      </c>
      <c r="AH1496" s="152" t="s">
        <v>57</v>
      </c>
      <c r="AI1496" s="146" t="s">
        <v>72</v>
      </c>
      <c r="AJ1496" s="146" t="s">
        <v>73</v>
      </c>
      <c r="AK1496" s="146" t="s">
        <v>72</v>
      </c>
      <c r="AL1496" s="146" t="s">
        <v>72</v>
      </c>
      <c r="AM1496" s="146" t="s">
        <v>72</v>
      </c>
      <c r="AN1496" s="146" t="s">
        <v>72</v>
      </c>
      <c r="AO1496" s="146" t="s">
        <v>74</v>
      </c>
      <c r="AP1496" s="146" t="s">
        <v>74</v>
      </c>
      <c r="AQ1496" s="146" t="s">
        <v>74</v>
      </c>
      <c r="AR1496" s="146" t="s">
        <v>74</v>
      </c>
      <c r="AS1496" s="146" t="s">
        <v>74</v>
      </c>
      <c r="AT1496" s="146" t="s">
        <v>74</v>
      </c>
      <c r="AU1496" s="146" t="s">
        <v>74</v>
      </c>
      <c r="AV1496" s="146" t="s">
        <v>74</v>
      </c>
      <c r="AW1496" s="146" t="s">
        <v>74</v>
      </c>
    </row>
    <row r="1497" spans="1:49" ht="36" customHeight="1" x14ac:dyDescent="0.25">
      <c r="A1497" s="147"/>
      <c r="B1497" s="147"/>
      <c r="C1497" s="147"/>
      <c r="D1497" s="147"/>
      <c r="E1497" s="150"/>
      <c r="F1497" s="147"/>
      <c r="G1497" s="153"/>
      <c r="H1497" s="147"/>
      <c r="I1497" s="147"/>
      <c r="J1497" s="155"/>
      <c r="K1497" s="155"/>
      <c r="L1497" s="155"/>
      <c r="M1497" s="33" t="s">
        <v>75</v>
      </c>
      <c r="N1497" s="33" t="s">
        <v>76</v>
      </c>
      <c r="O1497" s="33" t="s">
        <v>77</v>
      </c>
      <c r="P1497" s="10" t="s">
        <v>64</v>
      </c>
      <c r="Q1497" s="132" t="s">
        <v>77</v>
      </c>
      <c r="R1497" s="33" t="s">
        <v>75</v>
      </c>
      <c r="S1497" s="33" t="s">
        <v>76</v>
      </c>
      <c r="T1497" s="33" t="s">
        <v>77</v>
      </c>
      <c r="U1497" s="157"/>
      <c r="V1497" s="261"/>
      <c r="W1497" s="160"/>
      <c r="X1497" s="163"/>
      <c r="Y1497" s="166"/>
      <c r="Z1497" s="147"/>
      <c r="AA1497" s="147"/>
      <c r="AB1497" s="147"/>
      <c r="AC1497" s="147"/>
      <c r="AD1497" s="147"/>
      <c r="AE1497" s="147"/>
      <c r="AF1497" s="169"/>
      <c r="AG1497" s="169"/>
      <c r="AH1497" s="153"/>
      <c r="AI1497" s="147"/>
      <c r="AJ1497" s="147"/>
      <c r="AK1497" s="147"/>
      <c r="AL1497" s="147"/>
      <c r="AM1497" s="147"/>
      <c r="AN1497" s="147"/>
      <c r="AO1497" s="147"/>
      <c r="AP1497" s="147"/>
      <c r="AQ1497" s="147"/>
      <c r="AR1497" s="147"/>
      <c r="AS1497" s="147"/>
      <c r="AT1497" s="147"/>
      <c r="AU1497" s="147"/>
      <c r="AV1497" s="147"/>
      <c r="AW1497" s="147"/>
    </row>
    <row r="1498" spans="1:49" ht="36" customHeight="1" x14ac:dyDescent="0.25">
      <c r="A1498" s="148"/>
      <c r="B1498" s="148"/>
      <c r="C1498" s="148"/>
      <c r="D1498" s="148"/>
      <c r="E1498" s="151"/>
      <c r="F1498" s="148"/>
      <c r="G1498" s="154"/>
      <c r="H1498" s="148"/>
      <c r="I1498" s="148"/>
      <c r="J1498" s="155"/>
      <c r="K1498" s="155"/>
      <c r="L1498" s="155"/>
      <c r="M1498" s="33" t="s">
        <v>75</v>
      </c>
      <c r="N1498" s="33" t="s">
        <v>76</v>
      </c>
      <c r="O1498" s="33" t="s">
        <v>77</v>
      </c>
      <c r="P1498" s="10" t="s">
        <v>64</v>
      </c>
      <c r="Q1498" s="132" t="s">
        <v>77</v>
      </c>
      <c r="R1498" s="33" t="s">
        <v>75</v>
      </c>
      <c r="S1498" s="33" t="s">
        <v>76</v>
      </c>
      <c r="T1498" s="33" t="s">
        <v>77</v>
      </c>
      <c r="U1498" s="158"/>
      <c r="V1498" s="262"/>
      <c r="W1498" s="161"/>
      <c r="X1498" s="164"/>
      <c r="Y1498" s="167"/>
      <c r="Z1498" s="148"/>
      <c r="AA1498" s="148"/>
      <c r="AB1498" s="148"/>
      <c r="AC1498" s="148"/>
      <c r="AD1498" s="148"/>
      <c r="AE1498" s="148"/>
      <c r="AF1498" s="170"/>
      <c r="AG1498" s="170"/>
      <c r="AH1498" s="154"/>
      <c r="AI1498" s="148"/>
      <c r="AJ1498" s="148"/>
      <c r="AK1498" s="148"/>
      <c r="AL1498" s="148"/>
      <c r="AM1498" s="148"/>
      <c r="AN1498" s="148"/>
      <c r="AO1498" s="148"/>
      <c r="AP1498" s="148"/>
      <c r="AQ1498" s="148"/>
      <c r="AR1498" s="148"/>
      <c r="AS1498" s="148"/>
      <c r="AT1498" s="148"/>
      <c r="AU1498" s="148"/>
      <c r="AV1498" s="148"/>
      <c r="AW1498" s="148"/>
    </row>
    <row r="1499" spans="1:49" ht="36" customHeight="1" x14ac:dyDescent="0.25">
      <c r="A1499" s="146" t="s">
        <v>53</v>
      </c>
      <c r="B1499" s="146" t="s">
        <v>54</v>
      </c>
      <c r="C1499" s="146">
        <v>2016</v>
      </c>
      <c r="D1499" s="146" t="s">
        <v>1362</v>
      </c>
      <c r="E1499" s="149">
        <v>647</v>
      </c>
      <c r="F1499" s="146" t="s">
        <v>56</v>
      </c>
      <c r="G1499" s="152" t="s">
        <v>57</v>
      </c>
      <c r="H1499" s="146" t="s">
        <v>58</v>
      </c>
      <c r="I1499" s="146" t="s">
        <v>58</v>
      </c>
      <c r="J1499" s="155" t="s">
        <v>1399</v>
      </c>
      <c r="K1499" s="155" t="s">
        <v>202</v>
      </c>
      <c r="L1499" s="155" t="s">
        <v>202</v>
      </c>
      <c r="M1499" s="33" t="s">
        <v>717</v>
      </c>
      <c r="N1499" s="33" t="s">
        <v>718</v>
      </c>
      <c r="O1499" s="33" t="s">
        <v>719</v>
      </c>
      <c r="P1499" s="10" t="s">
        <v>64</v>
      </c>
      <c r="Q1499" s="12">
        <v>19089.82</v>
      </c>
      <c r="R1499" s="33" t="s">
        <v>717</v>
      </c>
      <c r="S1499" s="33" t="s">
        <v>718</v>
      </c>
      <c r="T1499" s="33" t="s">
        <v>719</v>
      </c>
      <c r="U1499" s="156" t="s">
        <v>64</v>
      </c>
      <c r="V1499" s="260" t="s">
        <v>1400</v>
      </c>
      <c r="W1499" s="159">
        <v>42719</v>
      </c>
      <c r="X1499" s="162">
        <v>16456.740000000002</v>
      </c>
      <c r="Y1499" s="165">
        <v>19089.82</v>
      </c>
      <c r="Z1499" s="146" t="s">
        <v>67</v>
      </c>
      <c r="AA1499" s="146" t="s">
        <v>68</v>
      </c>
      <c r="AB1499" s="146" t="s">
        <v>69</v>
      </c>
      <c r="AC1499" s="146" t="s">
        <v>70</v>
      </c>
      <c r="AD1499" s="146" t="s">
        <v>1401</v>
      </c>
      <c r="AE1499" s="146" t="s">
        <v>71</v>
      </c>
      <c r="AF1499" s="168">
        <v>42719</v>
      </c>
      <c r="AG1499" s="168">
        <v>42720</v>
      </c>
      <c r="AH1499" s="152" t="s">
        <v>57</v>
      </c>
      <c r="AI1499" s="146" t="s">
        <v>72</v>
      </c>
      <c r="AJ1499" s="146" t="s">
        <v>73</v>
      </c>
      <c r="AK1499" s="146" t="s">
        <v>72</v>
      </c>
      <c r="AL1499" s="146" t="s">
        <v>72</v>
      </c>
      <c r="AM1499" s="146" t="s">
        <v>72</v>
      </c>
      <c r="AN1499" s="146" t="s">
        <v>72</v>
      </c>
      <c r="AO1499" s="146" t="s">
        <v>74</v>
      </c>
      <c r="AP1499" s="146" t="s">
        <v>74</v>
      </c>
      <c r="AQ1499" s="146" t="s">
        <v>74</v>
      </c>
      <c r="AR1499" s="146" t="s">
        <v>74</v>
      </c>
      <c r="AS1499" s="146" t="s">
        <v>74</v>
      </c>
      <c r="AT1499" s="146" t="s">
        <v>74</v>
      </c>
      <c r="AU1499" s="146" t="s">
        <v>74</v>
      </c>
      <c r="AV1499" s="146" t="s">
        <v>74</v>
      </c>
      <c r="AW1499" s="146" t="s">
        <v>74</v>
      </c>
    </row>
    <row r="1500" spans="1:49" ht="36" customHeight="1" x14ac:dyDescent="0.25">
      <c r="A1500" s="147"/>
      <c r="B1500" s="147"/>
      <c r="C1500" s="147"/>
      <c r="D1500" s="147"/>
      <c r="E1500" s="150"/>
      <c r="F1500" s="147"/>
      <c r="G1500" s="153"/>
      <c r="H1500" s="147"/>
      <c r="I1500" s="147"/>
      <c r="J1500" s="155"/>
      <c r="K1500" s="155"/>
      <c r="L1500" s="155"/>
      <c r="M1500" s="33" t="s">
        <v>75</v>
      </c>
      <c r="N1500" s="33" t="s">
        <v>76</v>
      </c>
      <c r="O1500" s="33" t="s">
        <v>77</v>
      </c>
      <c r="P1500" s="10" t="s">
        <v>64</v>
      </c>
      <c r="Q1500" s="132" t="s">
        <v>77</v>
      </c>
      <c r="R1500" s="33" t="s">
        <v>75</v>
      </c>
      <c r="S1500" s="33" t="s">
        <v>76</v>
      </c>
      <c r="T1500" s="33" t="s">
        <v>77</v>
      </c>
      <c r="U1500" s="157"/>
      <c r="V1500" s="261"/>
      <c r="W1500" s="160"/>
      <c r="X1500" s="163"/>
      <c r="Y1500" s="166"/>
      <c r="Z1500" s="147"/>
      <c r="AA1500" s="147"/>
      <c r="AB1500" s="147"/>
      <c r="AC1500" s="147"/>
      <c r="AD1500" s="147"/>
      <c r="AE1500" s="147"/>
      <c r="AF1500" s="169"/>
      <c r="AG1500" s="169"/>
      <c r="AH1500" s="153"/>
      <c r="AI1500" s="147"/>
      <c r="AJ1500" s="147"/>
      <c r="AK1500" s="147"/>
      <c r="AL1500" s="147"/>
      <c r="AM1500" s="147"/>
      <c r="AN1500" s="147"/>
      <c r="AO1500" s="147"/>
      <c r="AP1500" s="147"/>
      <c r="AQ1500" s="147"/>
      <c r="AR1500" s="147"/>
      <c r="AS1500" s="147"/>
      <c r="AT1500" s="147"/>
      <c r="AU1500" s="147"/>
      <c r="AV1500" s="147"/>
      <c r="AW1500" s="147"/>
    </row>
    <row r="1501" spans="1:49" ht="36" customHeight="1" x14ac:dyDescent="0.25">
      <c r="A1501" s="148"/>
      <c r="B1501" s="148"/>
      <c r="C1501" s="148"/>
      <c r="D1501" s="148"/>
      <c r="E1501" s="151"/>
      <c r="F1501" s="148"/>
      <c r="G1501" s="154"/>
      <c r="H1501" s="148"/>
      <c r="I1501" s="148"/>
      <c r="J1501" s="155"/>
      <c r="K1501" s="155"/>
      <c r="L1501" s="155"/>
      <c r="M1501" s="33" t="s">
        <v>75</v>
      </c>
      <c r="N1501" s="33" t="s">
        <v>76</v>
      </c>
      <c r="O1501" s="33" t="s">
        <v>77</v>
      </c>
      <c r="P1501" s="10" t="s">
        <v>64</v>
      </c>
      <c r="Q1501" s="132" t="s">
        <v>77</v>
      </c>
      <c r="R1501" s="33" t="s">
        <v>75</v>
      </c>
      <c r="S1501" s="33" t="s">
        <v>76</v>
      </c>
      <c r="T1501" s="33" t="s">
        <v>77</v>
      </c>
      <c r="U1501" s="158"/>
      <c r="V1501" s="262"/>
      <c r="W1501" s="161"/>
      <c r="X1501" s="164"/>
      <c r="Y1501" s="167"/>
      <c r="Z1501" s="148"/>
      <c r="AA1501" s="148"/>
      <c r="AB1501" s="148"/>
      <c r="AC1501" s="148"/>
      <c r="AD1501" s="148"/>
      <c r="AE1501" s="148"/>
      <c r="AF1501" s="170"/>
      <c r="AG1501" s="170"/>
      <c r="AH1501" s="154"/>
      <c r="AI1501" s="148"/>
      <c r="AJ1501" s="148"/>
      <c r="AK1501" s="148"/>
      <c r="AL1501" s="148"/>
      <c r="AM1501" s="148"/>
      <c r="AN1501" s="148"/>
      <c r="AO1501" s="148"/>
      <c r="AP1501" s="148"/>
      <c r="AQ1501" s="148"/>
      <c r="AR1501" s="148"/>
      <c r="AS1501" s="148"/>
      <c r="AT1501" s="148"/>
      <c r="AU1501" s="148"/>
      <c r="AV1501" s="148"/>
      <c r="AW1501" s="148"/>
    </row>
    <row r="1502" spans="1:49" ht="36" customHeight="1" x14ac:dyDescent="0.25">
      <c r="A1502" s="146" t="s">
        <v>53</v>
      </c>
      <c r="B1502" s="146" t="s">
        <v>54</v>
      </c>
      <c r="C1502" s="146">
        <v>2016</v>
      </c>
      <c r="D1502" s="146" t="s">
        <v>1362</v>
      </c>
      <c r="E1502" s="149">
        <v>640</v>
      </c>
      <c r="F1502" s="146" t="s">
        <v>56</v>
      </c>
      <c r="G1502" s="152" t="s">
        <v>57</v>
      </c>
      <c r="H1502" s="146" t="s">
        <v>58</v>
      </c>
      <c r="I1502" s="146" t="s">
        <v>58</v>
      </c>
      <c r="J1502" s="155" t="s">
        <v>228</v>
      </c>
      <c r="K1502" s="155" t="s">
        <v>202</v>
      </c>
      <c r="L1502" s="155" t="s">
        <v>202</v>
      </c>
      <c r="M1502" s="33" t="s">
        <v>1402</v>
      </c>
      <c r="N1502" s="33" t="s">
        <v>230</v>
      </c>
      <c r="O1502" s="33" t="s">
        <v>231</v>
      </c>
      <c r="P1502" s="10" t="s">
        <v>64</v>
      </c>
      <c r="Q1502" s="12">
        <v>4640</v>
      </c>
      <c r="R1502" s="33" t="s">
        <v>1402</v>
      </c>
      <c r="S1502" s="33" t="s">
        <v>230</v>
      </c>
      <c r="T1502" s="33" t="s">
        <v>231</v>
      </c>
      <c r="U1502" s="156" t="s">
        <v>64</v>
      </c>
      <c r="V1502" s="260" t="s">
        <v>1403</v>
      </c>
      <c r="W1502" s="159">
        <v>42719</v>
      </c>
      <c r="X1502" s="162">
        <v>4000</v>
      </c>
      <c r="Y1502" s="165">
        <v>4640</v>
      </c>
      <c r="Z1502" s="146" t="s">
        <v>67</v>
      </c>
      <c r="AA1502" s="146" t="s">
        <v>68</v>
      </c>
      <c r="AB1502" s="146" t="s">
        <v>69</v>
      </c>
      <c r="AC1502" s="146" t="s">
        <v>70</v>
      </c>
      <c r="AD1502" s="146" t="s">
        <v>228</v>
      </c>
      <c r="AE1502" s="146" t="s">
        <v>71</v>
      </c>
      <c r="AF1502" s="168">
        <v>42719</v>
      </c>
      <c r="AG1502" s="168">
        <v>42720</v>
      </c>
      <c r="AH1502" s="152" t="s">
        <v>57</v>
      </c>
      <c r="AI1502" s="146" t="s">
        <v>72</v>
      </c>
      <c r="AJ1502" s="146" t="s">
        <v>73</v>
      </c>
      <c r="AK1502" s="146" t="s">
        <v>72</v>
      </c>
      <c r="AL1502" s="146" t="s">
        <v>72</v>
      </c>
      <c r="AM1502" s="146" t="s">
        <v>72</v>
      </c>
      <c r="AN1502" s="146" t="s">
        <v>72</v>
      </c>
      <c r="AO1502" s="146" t="s">
        <v>74</v>
      </c>
      <c r="AP1502" s="146" t="s">
        <v>74</v>
      </c>
      <c r="AQ1502" s="146" t="s">
        <v>74</v>
      </c>
      <c r="AR1502" s="146" t="s">
        <v>74</v>
      </c>
      <c r="AS1502" s="146" t="s">
        <v>74</v>
      </c>
      <c r="AT1502" s="146" t="s">
        <v>74</v>
      </c>
      <c r="AU1502" s="146" t="s">
        <v>74</v>
      </c>
      <c r="AV1502" s="146" t="s">
        <v>74</v>
      </c>
      <c r="AW1502" s="146" t="s">
        <v>74</v>
      </c>
    </row>
    <row r="1503" spans="1:49" ht="36" customHeight="1" x14ac:dyDescent="0.25">
      <c r="A1503" s="147"/>
      <c r="B1503" s="147"/>
      <c r="C1503" s="147"/>
      <c r="D1503" s="147"/>
      <c r="E1503" s="150"/>
      <c r="F1503" s="147"/>
      <c r="G1503" s="153"/>
      <c r="H1503" s="147"/>
      <c r="I1503" s="147"/>
      <c r="J1503" s="155"/>
      <c r="K1503" s="155"/>
      <c r="L1503" s="155"/>
      <c r="M1503" s="33" t="s">
        <v>75</v>
      </c>
      <c r="N1503" s="33" t="s">
        <v>76</v>
      </c>
      <c r="O1503" s="33" t="s">
        <v>77</v>
      </c>
      <c r="P1503" s="10" t="s">
        <v>64</v>
      </c>
      <c r="Q1503" s="132" t="s">
        <v>77</v>
      </c>
      <c r="R1503" s="33" t="s">
        <v>75</v>
      </c>
      <c r="S1503" s="33" t="s">
        <v>76</v>
      </c>
      <c r="T1503" s="33" t="s">
        <v>77</v>
      </c>
      <c r="U1503" s="157"/>
      <c r="V1503" s="261"/>
      <c r="W1503" s="160"/>
      <c r="X1503" s="163"/>
      <c r="Y1503" s="166"/>
      <c r="Z1503" s="147"/>
      <c r="AA1503" s="147"/>
      <c r="AB1503" s="147"/>
      <c r="AC1503" s="147"/>
      <c r="AD1503" s="147"/>
      <c r="AE1503" s="147"/>
      <c r="AF1503" s="169"/>
      <c r="AG1503" s="169"/>
      <c r="AH1503" s="153"/>
      <c r="AI1503" s="147"/>
      <c r="AJ1503" s="147"/>
      <c r="AK1503" s="147"/>
      <c r="AL1503" s="147"/>
      <c r="AM1503" s="147"/>
      <c r="AN1503" s="147"/>
      <c r="AO1503" s="147"/>
      <c r="AP1503" s="147"/>
      <c r="AQ1503" s="147"/>
      <c r="AR1503" s="147"/>
      <c r="AS1503" s="147"/>
      <c r="AT1503" s="147"/>
      <c r="AU1503" s="147"/>
      <c r="AV1503" s="147"/>
      <c r="AW1503" s="147"/>
    </row>
    <row r="1504" spans="1:49" ht="36" customHeight="1" x14ac:dyDescent="0.25">
      <c r="A1504" s="148"/>
      <c r="B1504" s="148"/>
      <c r="C1504" s="148"/>
      <c r="D1504" s="148"/>
      <c r="E1504" s="151"/>
      <c r="F1504" s="148"/>
      <c r="G1504" s="154"/>
      <c r="H1504" s="148"/>
      <c r="I1504" s="148"/>
      <c r="J1504" s="155"/>
      <c r="K1504" s="155"/>
      <c r="L1504" s="155"/>
      <c r="M1504" s="33" t="s">
        <v>75</v>
      </c>
      <c r="N1504" s="33" t="s">
        <v>76</v>
      </c>
      <c r="O1504" s="33" t="s">
        <v>77</v>
      </c>
      <c r="P1504" s="10" t="s">
        <v>64</v>
      </c>
      <c r="Q1504" s="132" t="s">
        <v>77</v>
      </c>
      <c r="R1504" s="33" t="s">
        <v>75</v>
      </c>
      <c r="S1504" s="33" t="s">
        <v>76</v>
      </c>
      <c r="T1504" s="33" t="s">
        <v>77</v>
      </c>
      <c r="U1504" s="158"/>
      <c r="V1504" s="262"/>
      <c r="W1504" s="161"/>
      <c r="X1504" s="164"/>
      <c r="Y1504" s="167"/>
      <c r="Z1504" s="148"/>
      <c r="AA1504" s="148"/>
      <c r="AB1504" s="148"/>
      <c r="AC1504" s="148"/>
      <c r="AD1504" s="148"/>
      <c r="AE1504" s="148"/>
      <c r="AF1504" s="170"/>
      <c r="AG1504" s="170"/>
      <c r="AH1504" s="154"/>
      <c r="AI1504" s="148"/>
      <c r="AJ1504" s="148"/>
      <c r="AK1504" s="148"/>
      <c r="AL1504" s="148"/>
      <c r="AM1504" s="148"/>
      <c r="AN1504" s="148"/>
      <c r="AO1504" s="148"/>
      <c r="AP1504" s="148"/>
      <c r="AQ1504" s="148"/>
      <c r="AR1504" s="148"/>
      <c r="AS1504" s="148"/>
      <c r="AT1504" s="148"/>
      <c r="AU1504" s="148"/>
      <c r="AV1504" s="148"/>
      <c r="AW1504" s="148"/>
    </row>
    <row r="1505" spans="1:49" ht="36" customHeight="1" x14ac:dyDescent="0.25">
      <c r="A1505" s="146" t="s">
        <v>53</v>
      </c>
      <c r="B1505" s="146" t="s">
        <v>676</v>
      </c>
      <c r="C1505" s="146">
        <v>2016</v>
      </c>
      <c r="D1505" s="146" t="s">
        <v>1362</v>
      </c>
      <c r="E1505" s="149">
        <v>627</v>
      </c>
      <c r="F1505" s="146" t="s">
        <v>56</v>
      </c>
      <c r="G1505" s="152" t="s">
        <v>57</v>
      </c>
      <c r="H1505" s="146" t="s">
        <v>58</v>
      </c>
      <c r="I1505" s="146" t="s">
        <v>58</v>
      </c>
      <c r="J1505" s="155" t="s">
        <v>256</v>
      </c>
      <c r="K1505" s="155" t="s">
        <v>207</v>
      </c>
      <c r="L1505" s="155" t="s">
        <v>207</v>
      </c>
      <c r="M1505" s="33" t="s">
        <v>1402</v>
      </c>
      <c r="N1505" s="33" t="s">
        <v>230</v>
      </c>
      <c r="O1505" s="33" t="s">
        <v>231</v>
      </c>
      <c r="P1505" s="10" t="s">
        <v>64</v>
      </c>
      <c r="Q1505" s="12">
        <v>35328.22</v>
      </c>
      <c r="R1505" s="33" t="s">
        <v>1402</v>
      </c>
      <c r="S1505" s="33" t="s">
        <v>230</v>
      </c>
      <c r="T1505" s="33" t="s">
        <v>231</v>
      </c>
      <c r="U1505" s="156" t="s">
        <v>64</v>
      </c>
      <c r="V1505" s="260" t="s">
        <v>1404</v>
      </c>
      <c r="W1505" s="159">
        <v>42719</v>
      </c>
      <c r="X1505" s="162">
        <v>30455.360000000001</v>
      </c>
      <c r="Y1505" s="165">
        <v>35328.22</v>
      </c>
      <c r="Z1505" s="146" t="s">
        <v>67</v>
      </c>
      <c r="AA1505" s="146" t="s">
        <v>68</v>
      </c>
      <c r="AB1505" s="146" t="s">
        <v>69</v>
      </c>
      <c r="AC1505" s="146" t="s">
        <v>70</v>
      </c>
      <c r="AD1505" s="146" t="s">
        <v>256</v>
      </c>
      <c r="AE1505" s="146" t="s">
        <v>71</v>
      </c>
      <c r="AF1505" s="168">
        <v>42719</v>
      </c>
      <c r="AG1505" s="168">
        <v>42723</v>
      </c>
      <c r="AH1505" s="152" t="s">
        <v>57</v>
      </c>
      <c r="AI1505" s="146" t="s">
        <v>72</v>
      </c>
      <c r="AJ1505" s="146" t="s">
        <v>73</v>
      </c>
      <c r="AK1505" s="146" t="s">
        <v>72</v>
      </c>
      <c r="AL1505" s="146" t="s">
        <v>72</v>
      </c>
      <c r="AM1505" s="146" t="s">
        <v>72</v>
      </c>
      <c r="AN1505" s="146" t="s">
        <v>72</v>
      </c>
      <c r="AO1505" s="146" t="s">
        <v>74</v>
      </c>
      <c r="AP1505" s="146" t="s">
        <v>74</v>
      </c>
      <c r="AQ1505" s="146" t="s">
        <v>74</v>
      </c>
      <c r="AR1505" s="146" t="s">
        <v>74</v>
      </c>
      <c r="AS1505" s="146" t="s">
        <v>74</v>
      </c>
      <c r="AT1505" s="146" t="s">
        <v>74</v>
      </c>
      <c r="AU1505" s="146" t="s">
        <v>74</v>
      </c>
      <c r="AV1505" s="146" t="s">
        <v>74</v>
      </c>
      <c r="AW1505" s="146" t="s">
        <v>74</v>
      </c>
    </row>
    <row r="1506" spans="1:49" ht="36" customHeight="1" x14ac:dyDescent="0.25">
      <c r="A1506" s="147"/>
      <c r="B1506" s="147"/>
      <c r="C1506" s="147"/>
      <c r="D1506" s="147"/>
      <c r="E1506" s="150"/>
      <c r="F1506" s="147"/>
      <c r="G1506" s="153"/>
      <c r="H1506" s="147"/>
      <c r="I1506" s="147"/>
      <c r="J1506" s="155"/>
      <c r="K1506" s="155"/>
      <c r="L1506" s="155"/>
      <c r="M1506" s="33" t="s">
        <v>257</v>
      </c>
      <c r="N1506" s="33" t="s">
        <v>258</v>
      </c>
      <c r="O1506" s="33" t="s">
        <v>589</v>
      </c>
      <c r="P1506" s="10" t="s">
        <v>64</v>
      </c>
      <c r="Q1506" s="12">
        <v>38912.199999999997</v>
      </c>
      <c r="R1506" s="33" t="s">
        <v>75</v>
      </c>
      <c r="S1506" s="33" t="s">
        <v>76</v>
      </c>
      <c r="T1506" s="33" t="s">
        <v>77</v>
      </c>
      <c r="U1506" s="157"/>
      <c r="V1506" s="261"/>
      <c r="W1506" s="160"/>
      <c r="X1506" s="163"/>
      <c r="Y1506" s="166"/>
      <c r="Z1506" s="147"/>
      <c r="AA1506" s="147"/>
      <c r="AB1506" s="147"/>
      <c r="AC1506" s="147"/>
      <c r="AD1506" s="147"/>
      <c r="AE1506" s="147"/>
      <c r="AF1506" s="169"/>
      <c r="AG1506" s="169"/>
      <c r="AH1506" s="153"/>
      <c r="AI1506" s="147"/>
      <c r="AJ1506" s="147"/>
      <c r="AK1506" s="147"/>
      <c r="AL1506" s="147"/>
      <c r="AM1506" s="147"/>
      <c r="AN1506" s="147"/>
      <c r="AO1506" s="147"/>
      <c r="AP1506" s="147"/>
      <c r="AQ1506" s="147"/>
      <c r="AR1506" s="147"/>
      <c r="AS1506" s="147"/>
      <c r="AT1506" s="147"/>
      <c r="AU1506" s="147"/>
      <c r="AV1506" s="147"/>
      <c r="AW1506" s="147"/>
    </row>
    <row r="1507" spans="1:49" ht="36" customHeight="1" x14ac:dyDescent="0.25">
      <c r="A1507" s="148"/>
      <c r="B1507" s="148"/>
      <c r="C1507" s="148"/>
      <c r="D1507" s="148"/>
      <c r="E1507" s="151"/>
      <c r="F1507" s="148"/>
      <c r="G1507" s="154"/>
      <c r="H1507" s="148"/>
      <c r="I1507" s="148"/>
      <c r="J1507" s="155"/>
      <c r="K1507" s="155"/>
      <c r="L1507" s="155"/>
      <c r="M1507" s="33" t="s">
        <v>75</v>
      </c>
      <c r="N1507" s="33" t="s">
        <v>76</v>
      </c>
      <c r="O1507" s="33" t="s">
        <v>77</v>
      </c>
      <c r="P1507" s="133" t="s">
        <v>79</v>
      </c>
      <c r="Q1507" s="12">
        <v>38510.839999999997</v>
      </c>
      <c r="R1507" s="33" t="s">
        <v>75</v>
      </c>
      <c r="S1507" s="33" t="s">
        <v>76</v>
      </c>
      <c r="T1507" s="33" t="s">
        <v>77</v>
      </c>
      <c r="U1507" s="158"/>
      <c r="V1507" s="262"/>
      <c r="W1507" s="161"/>
      <c r="X1507" s="164"/>
      <c r="Y1507" s="167"/>
      <c r="Z1507" s="148"/>
      <c r="AA1507" s="148"/>
      <c r="AB1507" s="148"/>
      <c r="AC1507" s="148"/>
      <c r="AD1507" s="148"/>
      <c r="AE1507" s="148"/>
      <c r="AF1507" s="170"/>
      <c r="AG1507" s="170"/>
      <c r="AH1507" s="154"/>
      <c r="AI1507" s="148"/>
      <c r="AJ1507" s="148"/>
      <c r="AK1507" s="148"/>
      <c r="AL1507" s="148"/>
      <c r="AM1507" s="148"/>
      <c r="AN1507" s="148"/>
      <c r="AO1507" s="148"/>
      <c r="AP1507" s="148"/>
      <c r="AQ1507" s="148"/>
      <c r="AR1507" s="148"/>
      <c r="AS1507" s="148"/>
      <c r="AT1507" s="148"/>
      <c r="AU1507" s="148"/>
      <c r="AV1507" s="148"/>
      <c r="AW1507" s="148"/>
    </row>
    <row r="1508" spans="1:49" ht="36" customHeight="1" x14ac:dyDescent="0.25">
      <c r="A1508" s="146" t="s">
        <v>53</v>
      </c>
      <c r="B1508" s="146" t="s">
        <v>54</v>
      </c>
      <c r="C1508" s="146">
        <v>2016</v>
      </c>
      <c r="D1508" s="146" t="s">
        <v>1362</v>
      </c>
      <c r="E1508" s="149">
        <v>642</v>
      </c>
      <c r="F1508" s="146" t="s">
        <v>56</v>
      </c>
      <c r="G1508" s="152" t="s">
        <v>57</v>
      </c>
      <c r="H1508" s="146" t="s">
        <v>58</v>
      </c>
      <c r="I1508" s="146" t="s">
        <v>58</v>
      </c>
      <c r="J1508" s="155" t="s">
        <v>59</v>
      </c>
      <c r="K1508" s="155" t="s">
        <v>60</v>
      </c>
      <c r="L1508" s="155" t="s">
        <v>60</v>
      </c>
      <c r="M1508" s="33" t="s">
        <v>61</v>
      </c>
      <c r="N1508" s="33" t="s">
        <v>62</v>
      </c>
      <c r="O1508" s="33" t="s">
        <v>63</v>
      </c>
      <c r="P1508" s="10" t="s">
        <v>64</v>
      </c>
      <c r="Q1508" s="12">
        <v>25700</v>
      </c>
      <c r="R1508" s="33" t="s">
        <v>61</v>
      </c>
      <c r="S1508" s="33" t="s">
        <v>62</v>
      </c>
      <c r="T1508" s="33" t="s">
        <v>63</v>
      </c>
      <c r="U1508" s="156" t="s">
        <v>64</v>
      </c>
      <c r="V1508" s="260" t="s">
        <v>1405</v>
      </c>
      <c r="W1508" s="159">
        <v>42719</v>
      </c>
      <c r="X1508" s="162">
        <v>22155.17</v>
      </c>
      <c r="Y1508" s="165">
        <v>25700</v>
      </c>
      <c r="Z1508" s="146" t="s">
        <v>67</v>
      </c>
      <c r="AA1508" s="146" t="s">
        <v>68</v>
      </c>
      <c r="AB1508" s="146" t="s">
        <v>69</v>
      </c>
      <c r="AC1508" s="146" t="s">
        <v>70</v>
      </c>
      <c r="AD1508" s="146" t="s">
        <v>59</v>
      </c>
      <c r="AE1508" s="146" t="s">
        <v>71</v>
      </c>
      <c r="AF1508" s="168">
        <v>42719</v>
      </c>
      <c r="AG1508" s="168">
        <v>42720</v>
      </c>
      <c r="AH1508" s="152" t="s">
        <v>57</v>
      </c>
      <c r="AI1508" s="146" t="s">
        <v>72</v>
      </c>
      <c r="AJ1508" s="146" t="s">
        <v>73</v>
      </c>
      <c r="AK1508" s="146" t="s">
        <v>72</v>
      </c>
      <c r="AL1508" s="146" t="s">
        <v>72</v>
      </c>
      <c r="AM1508" s="146" t="s">
        <v>72</v>
      </c>
      <c r="AN1508" s="146" t="s">
        <v>72</v>
      </c>
      <c r="AO1508" s="146" t="s">
        <v>74</v>
      </c>
      <c r="AP1508" s="146" t="s">
        <v>74</v>
      </c>
      <c r="AQ1508" s="146" t="s">
        <v>74</v>
      </c>
      <c r="AR1508" s="146" t="s">
        <v>74</v>
      </c>
      <c r="AS1508" s="146" t="s">
        <v>74</v>
      </c>
      <c r="AT1508" s="146" t="s">
        <v>74</v>
      </c>
      <c r="AU1508" s="146" t="s">
        <v>74</v>
      </c>
      <c r="AV1508" s="146" t="s">
        <v>74</v>
      </c>
      <c r="AW1508" s="146" t="s">
        <v>74</v>
      </c>
    </row>
    <row r="1509" spans="1:49" ht="36" customHeight="1" x14ac:dyDescent="0.25">
      <c r="A1509" s="147"/>
      <c r="B1509" s="147"/>
      <c r="C1509" s="147"/>
      <c r="D1509" s="147"/>
      <c r="E1509" s="150"/>
      <c r="F1509" s="147"/>
      <c r="G1509" s="153"/>
      <c r="H1509" s="147"/>
      <c r="I1509" s="147"/>
      <c r="J1509" s="155"/>
      <c r="K1509" s="155"/>
      <c r="L1509" s="155"/>
      <c r="M1509" s="33" t="s">
        <v>75</v>
      </c>
      <c r="N1509" s="33" t="s">
        <v>76</v>
      </c>
      <c r="O1509" s="33" t="s">
        <v>77</v>
      </c>
      <c r="P1509" s="10" t="s">
        <v>64</v>
      </c>
      <c r="Q1509" s="132" t="s">
        <v>77</v>
      </c>
      <c r="R1509" s="33" t="s">
        <v>75</v>
      </c>
      <c r="S1509" s="33" t="s">
        <v>76</v>
      </c>
      <c r="T1509" s="33" t="s">
        <v>77</v>
      </c>
      <c r="U1509" s="157"/>
      <c r="V1509" s="261"/>
      <c r="W1509" s="160"/>
      <c r="X1509" s="163"/>
      <c r="Y1509" s="166"/>
      <c r="Z1509" s="147"/>
      <c r="AA1509" s="147"/>
      <c r="AB1509" s="147"/>
      <c r="AC1509" s="147"/>
      <c r="AD1509" s="147"/>
      <c r="AE1509" s="147"/>
      <c r="AF1509" s="169"/>
      <c r="AG1509" s="169"/>
      <c r="AH1509" s="153"/>
      <c r="AI1509" s="147"/>
      <c r="AJ1509" s="147"/>
      <c r="AK1509" s="147"/>
      <c r="AL1509" s="147"/>
      <c r="AM1509" s="147"/>
      <c r="AN1509" s="147"/>
      <c r="AO1509" s="147"/>
      <c r="AP1509" s="147"/>
      <c r="AQ1509" s="147"/>
      <c r="AR1509" s="147"/>
      <c r="AS1509" s="147"/>
      <c r="AT1509" s="147"/>
      <c r="AU1509" s="147"/>
      <c r="AV1509" s="147"/>
      <c r="AW1509" s="147"/>
    </row>
    <row r="1510" spans="1:49" ht="36" customHeight="1" x14ac:dyDescent="0.25">
      <c r="A1510" s="148"/>
      <c r="B1510" s="148"/>
      <c r="C1510" s="148"/>
      <c r="D1510" s="148"/>
      <c r="E1510" s="151"/>
      <c r="F1510" s="148"/>
      <c r="G1510" s="154"/>
      <c r="H1510" s="148"/>
      <c r="I1510" s="148"/>
      <c r="J1510" s="155"/>
      <c r="K1510" s="155"/>
      <c r="L1510" s="155"/>
      <c r="M1510" s="33" t="s">
        <v>75</v>
      </c>
      <c r="N1510" s="33" t="s">
        <v>76</v>
      </c>
      <c r="O1510" s="33" t="s">
        <v>77</v>
      </c>
      <c r="P1510" s="10" t="s">
        <v>64</v>
      </c>
      <c r="Q1510" s="132" t="s">
        <v>77</v>
      </c>
      <c r="R1510" s="33" t="s">
        <v>75</v>
      </c>
      <c r="S1510" s="33" t="s">
        <v>76</v>
      </c>
      <c r="T1510" s="33" t="s">
        <v>77</v>
      </c>
      <c r="U1510" s="158"/>
      <c r="V1510" s="262"/>
      <c r="W1510" s="161"/>
      <c r="X1510" s="164"/>
      <c r="Y1510" s="167"/>
      <c r="Z1510" s="148"/>
      <c r="AA1510" s="148"/>
      <c r="AB1510" s="148"/>
      <c r="AC1510" s="148"/>
      <c r="AD1510" s="148"/>
      <c r="AE1510" s="148"/>
      <c r="AF1510" s="170"/>
      <c r="AG1510" s="170"/>
      <c r="AH1510" s="154"/>
      <c r="AI1510" s="148"/>
      <c r="AJ1510" s="148"/>
      <c r="AK1510" s="148"/>
      <c r="AL1510" s="148"/>
      <c r="AM1510" s="148"/>
      <c r="AN1510" s="148"/>
      <c r="AO1510" s="148"/>
      <c r="AP1510" s="148"/>
      <c r="AQ1510" s="148"/>
      <c r="AR1510" s="148"/>
      <c r="AS1510" s="148"/>
      <c r="AT1510" s="148"/>
      <c r="AU1510" s="148"/>
      <c r="AV1510" s="148"/>
      <c r="AW1510" s="148"/>
    </row>
    <row r="1511" spans="1:49" ht="36" customHeight="1" x14ac:dyDescent="0.25">
      <c r="A1511" s="146" t="s">
        <v>53</v>
      </c>
      <c r="B1511" s="146" t="s">
        <v>676</v>
      </c>
      <c r="C1511" s="146">
        <v>2016</v>
      </c>
      <c r="D1511" s="146" t="s">
        <v>1362</v>
      </c>
      <c r="E1511" s="149">
        <v>646</v>
      </c>
      <c r="F1511" s="146" t="s">
        <v>56</v>
      </c>
      <c r="G1511" s="152" t="s">
        <v>57</v>
      </c>
      <c r="H1511" s="146" t="s">
        <v>58</v>
      </c>
      <c r="I1511" s="146" t="s">
        <v>58</v>
      </c>
      <c r="J1511" s="155" t="s">
        <v>379</v>
      </c>
      <c r="K1511" s="155" t="s">
        <v>93</v>
      </c>
      <c r="L1511" s="155" t="s">
        <v>93</v>
      </c>
      <c r="M1511" s="33" t="s">
        <v>717</v>
      </c>
      <c r="N1511" s="33" t="s">
        <v>718</v>
      </c>
      <c r="O1511" s="33" t="s">
        <v>719</v>
      </c>
      <c r="P1511" s="10" t="s">
        <v>64</v>
      </c>
      <c r="Q1511" s="12">
        <v>3232.36</v>
      </c>
      <c r="R1511" s="33" t="s">
        <v>717</v>
      </c>
      <c r="S1511" s="33" t="s">
        <v>718</v>
      </c>
      <c r="T1511" s="33" t="s">
        <v>719</v>
      </c>
      <c r="U1511" s="156" t="s">
        <v>64</v>
      </c>
      <c r="V1511" s="260" t="s">
        <v>1406</v>
      </c>
      <c r="W1511" s="159">
        <v>42719</v>
      </c>
      <c r="X1511" s="162">
        <v>2786.52</v>
      </c>
      <c r="Y1511" s="165">
        <v>3232.36</v>
      </c>
      <c r="Z1511" s="146" t="s">
        <v>67</v>
      </c>
      <c r="AA1511" s="146" t="s">
        <v>68</v>
      </c>
      <c r="AB1511" s="146" t="s">
        <v>69</v>
      </c>
      <c r="AC1511" s="146" t="s">
        <v>70</v>
      </c>
      <c r="AD1511" s="146" t="s">
        <v>379</v>
      </c>
      <c r="AE1511" s="146" t="s">
        <v>71</v>
      </c>
      <c r="AF1511" s="168">
        <v>42719</v>
      </c>
      <c r="AG1511" s="168">
        <v>42719</v>
      </c>
      <c r="AH1511" s="152" t="s">
        <v>57</v>
      </c>
      <c r="AI1511" s="146" t="s">
        <v>72</v>
      </c>
      <c r="AJ1511" s="146" t="s">
        <v>73</v>
      </c>
      <c r="AK1511" s="146" t="s">
        <v>72</v>
      </c>
      <c r="AL1511" s="146" t="s">
        <v>72</v>
      </c>
      <c r="AM1511" s="146" t="s">
        <v>72</v>
      </c>
      <c r="AN1511" s="146" t="s">
        <v>72</v>
      </c>
      <c r="AO1511" s="146" t="s">
        <v>74</v>
      </c>
      <c r="AP1511" s="146" t="s">
        <v>74</v>
      </c>
      <c r="AQ1511" s="146" t="s">
        <v>74</v>
      </c>
      <c r="AR1511" s="146" t="s">
        <v>74</v>
      </c>
      <c r="AS1511" s="146" t="s">
        <v>74</v>
      </c>
      <c r="AT1511" s="146" t="s">
        <v>74</v>
      </c>
      <c r="AU1511" s="146" t="s">
        <v>74</v>
      </c>
      <c r="AV1511" s="146" t="s">
        <v>74</v>
      </c>
      <c r="AW1511" s="146" t="s">
        <v>74</v>
      </c>
    </row>
    <row r="1512" spans="1:49" ht="36" customHeight="1" x14ac:dyDescent="0.25">
      <c r="A1512" s="147"/>
      <c r="B1512" s="147"/>
      <c r="C1512" s="147"/>
      <c r="D1512" s="147"/>
      <c r="E1512" s="150"/>
      <c r="F1512" s="147"/>
      <c r="G1512" s="153"/>
      <c r="H1512" s="147"/>
      <c r="I1512" s="147"/>
      <c r="J1512" s="155"/>
      <c r="K1512" s="155"/>
      <c r="L1512" s="155"/>
      <c r="M1512" s="33" t="s">
        <v>75</v>
      </c>
      <c r="N1512" s="33" t="s">
        <v>76</v>
      </c>
      <c r="O1512" s="33" t="s">
        <v>77</v>
      </c>
      <c r="P1512" s="10" t="s">
        <v>64</v>
      </c>
      <c r="Q1512" s="132" t="s">
        <v>77</v>
      </c>
      <c r="R1512" s="33" t="s">
        <v>75</v>
      </c>
      <c r="S1512" s="33" t="s">
        <v>76</v>
      </c>
      <c r="T1512" s="33" t="s">
        <v>77</v>
      </c>
      <c r="U1512" s="157"/>
      <c r="V1512" s="261"/>
      <c r="W1512" s="160"/>
      <c r="X1512" s="163"/>
      <c r="Y1512" s="166"/>
      <c r="Z1512" s="147"/>
      <c r="AA1512" s="147"/>
      <c r="AB1512" s="147"/>
      <c r="AC1512" s="147"/>
      <c r="AD1512" s="147"/>
      <c r="AE1512" s="147"/>
      <c r="AF1512" s="169"/>
      <c r="AG1512" s="169"/>
      <c r="AH1512" s="153"/>
      <c r="AI1512" s="147"/>
      <c r="AJ1512" s="147"/>
      <c r="AK1512" s="147"/>
      <c r="AL1512" s="147"/>
      <c r="AM1512" s="147"/>
      <c r="AN1512" s="147"/>
      <c r="AO1512" s="147"/>
      <c r="AP1512" s="147"/>
      <c r="AQ1512" s="147"/>
      <c r="AR1512" s="147"/>
      <c r="AS1512" s="147"/>
      <c r="AT1512" s="147"/>
      <c r="AU1512" s="147"/>
      <c r="AV1512" s="147"/>
      <c r="AW1512" s="147"/>
    </row>
    <row r="1513" spans="1:49" ht="36" customHeight="1" x14ac:dyDescent="0.25">
      <c r="A1513" s="148"/>
      <c r="B1513" s="148"/>
      <c r="C1513" s="148"/>
      <c r="D1513" s="148"/>
      <c r="E1513" s="151"/>
      <c r="F1513" s="148"/>
      <c r="G1513" s="154"/>
      <c r="H1513" s="148"/>
      <c r="I1513" s="148"/>
      <c r="J1513" s="155"/>
      <c r="K1513" s="155"/>
      <c r="L1513" s="155"/>
      <c r="M1513" s="33" t="s">
        <v>75</v>
      </c>
      <c r="N1513" s="33" t="s">
        <v>76</v>
      </c>
      <c r="O1513" s="33" t="s">
        <v>77</v>
      </c>
      <c r="P1513" s="10" t="s">
        <v>64</v>
      </c>
      <c r="Q1513" s="132" t="s">
        <v>77</v>
      </c>
      <c r="R1513" s="33" t="s">
        <v>75</v>
      </c>
      <c r="S1513" s="33" t="s">
        <v>76</v>
      </c>
      <c r="T1513" s="33" t="s">
        <v>77</v>
      </c>
      <c r="U1513" s="158"/>
      <c r="V1513" s="262"/>
      <c r="W1513" s="161"/>
      <c r="X1513" s="164"/>
      <c r="Y1513" s="167"/>
      <c r="Z1513" s="148"/>
      <c r="AA1513" s="148"/>
      <c r="AB1513" s="148"/>
      <c r="AC1513" s="148"/>
      <c r="AD1513" s="148"/>
      <c r="AE1513" s="148"/>
      <c r="AF1513" s="170"/>
      <c r="AG1513" s="170"/>
      <c r="AH1513" s="154"/>
      <c r="AI1513" s="148"/>
      <c r="AJ1513" s="148"/>
      <c r="AK1513" s="148"/>
      <c r="AL1513" s="148"/>
      <c r="AM1513" s="148"/>
      <c r="AN1513" s="148"/>
      <c r="AO1513" s="148"/>
      <c r="AP1513" s="148"/>
      <c r="AQ1513" s="148"/>
      <c r="AR1513" s="148"/>
      <c r="AS1513" s="148"/>
      <c r="AT1513" s="148"/>
      <c r="AU1513" s="148"/>
      <c r="AV1513" s="148"/>
      <c r="AW1513" s="148"/>
    </row>
    <row r="1514" spans="1:49" ht="36" customHeight="1" x14ac:dyDescent="0.25">
      <c r="A1514" s="146" t="s">
        <v>53</v>
      </c>
      <c r="B1514" s="146" t="s">
        <v>676</v>
      </c>
      <c r="C1514" s="146">
        <v>2016</v>
      </c>
      <c r="D1514" s="146" t="s">
        <v>1362</v>
      </c>
      <c r="E1514" s="149">
        <v>651</v>
      </c>
      <c r="F1514" s="146" t="s">
        <v>56</v>
      </c>
      <c r="G1514" s="152" t="s">
        <v>57</v>
      </c>
      <c r="H1514" s="146" t="s">
        <v>58</v>
      </c>
      <c r="I1514" s="146" t="s">
        <v>58</v>
      </c>
      <c r="J1514" s="155" t="s">
        <v>111</v>
      </c>
      <c r="K1514" s="155" t="s">
        <v>1407</v>
      </c>
      <c r="L1514" s="155" t="s">
        <v>1407</v>
      </c>
      <c r="M1514" s="33" t="s">
        <v>75</v>
      </c>
      <c r="N1514" s="33" t="s">
        <v>76</v>
      </c>
      <c r="O1514" s="33" t="s">
        <v>77</v>
      </c>
      <c r="P1514" s="10" t="s">
        <v>112</v>
      </c>
      <c r="Q1514" s="12">
        <v>15539.36</v>
      </c>
      <c r="R1514" s="33" t="s">
        <v>75</v>
      </c>
      <c r="S1514" s="33" t="s">
        <v>76</v>
      </c>
      <c r="T1514" s="33" t="s">
        <v>77</v>
      </c>
      <c r="U1514" s="156" t="s">
        <v>112</v>
      </c>
      <c r="V1514" s="260" t="s">
        <v>1408</v>
      </c>
      <c r="W1514" s="159">
        <v>42719</v>
      </c>
      <c r="X1514" s="162">
        <v>13396</v>
      </c>
      <c r="Y1514" s="165">
        <v>15539</v>
      </c>
      <c r="Z1514" s="146" t="s">
        <v>67</v>
      </c>
      <c r="AA1514" s="146" t="s">
        <v>68</v>
      </c>
      <c r="AB1514" s="146" t="s">
        <v>69</v>
      </c>
      <c r="AC1514" s="146" t="s">
        <v>70</v>
      </c>
      <c r="AD1514" s="146" t="s">
        <v>111</v>
      </c>
      <c r="AE1514" s="146" t="s">
        <v>71</v>
      </c>
      <c r="AF1514" s="168">
        <v>42719</v>
      </c>
      <c r="AG1514" s="168">
        <v>42719</v>
      </c>
      <c r="AH1514" s="152" t="s">
        <v>57</v>
      </c>
      <c r="AI1514" s="146" t="s">
        <v>72</v>
      </c>
      <c r="AJ1514" s="146" t="s">
        <v>73</v>
      </c>
      <c r="AK1514" s="146" t="s">
        <v>72</v>
      </c>
      <c r="AL1514" s="146" t="s">
        <v>72</v>
      </c>
      <c r="AM1514" s="146" t="s">
        <v>72</v>
      </c>
      <c r="AN1514" s="146" t="s">
        <v>72</v>
      </c>
      <c r="AO1514" s="146" t="s">
        <v>74</v>
      </c>
      <c r="AP1514" s="146" t="s">
        <v>74</v>
      </c>
      <c r="AQ1514" s="146" t="s">
        <v>74</v>
      </c>
      <c r="AR1514" s="146" t="s">
        <v>74</v>
      </c>
      <c r="AS1514" s="146" t="s">
        <v>74</v>
      </c>
      <c r="AT1514" s="146" t="s">
        <v>74</v>
      </c>
      <c r="AU1514" s="146" t="s">
        <v>74</v>
      </c>
      <c r="AV1514" s="146" t="s">
        <v>74</v>
      </c>
      <c r="AW1514" s="146" t="s">
        <v>74</v>
      </c>
    </row>
    <row r="1515" spans="1:49" ht="36" customHeight="1" x14ac:dyDescent="0.25">
      <c r="A1515" s="147"/>
      <c r="B1515" s="147"/>
      <c r="C1515" s="147"/>
      <c r="D1515" s="147"/>
      <c r="E1515" s="150"/>
      <c r="F1515" s="147"/>
      <c r="G1515" s="153"/>
      <c r="H1515" s="147"/>
      <c r="I1515" s="147"/>
      <c r="J1515" s="155"/>
      <c r="K1515" s="155"/>
      <c r="L1515" s="155"/>
      <c r="M1515" s="33" t="s">
        <v>75</v>
      </c>
      <c r="N1515" s="33" t="s">
        <v>76</v>
      </c>
      <c r="O1515" s="33" t="s">
        <v>77</v>
      </c>
      <c r="P1515" s="10" t="s">
        <v>64</v>
      </c>
      <c r="Q1515" s="132" t="s">
        <v>77</v>
      </c>
      <c r="R1515" s="33" t="s">
        <v>75</v>
      </c>
      <c r="S1515" s="33" t="s">
        <v>76</v>
      </c>
      <c r="T1515" s="33" t="s">
        <v>77</v>
      </c>
      <c r="U1515" s="157"/>
      <c r="V1515" s="261"/>
      <c r="W1515" s="160"/>
      <c r="X1515" s="163"/>
      <c r="Y1515" s="166"/>
      <c r="Z1515" s="147"/>
      <c r="AA1515" s="147"/>
      <c r="AB1515" s="147"/>
      <c r="AC1515" s="147"/>
      <c r="AD1515" s="147"/>
      <c r="AE1515" s="147"/>
      <c r="AF1515" s="169"/>
      <c r="AG1515" s="169"/>
      <c r="AH1515" s="153"/>
      <c r="AI1515" s="147"/>
      <c r="AJ1515" s="147"/>
      <c r="AK1515" s="147"/>
      <c r="AL1515" s="147"/>
      <c r="AM1515" s="147"/>
      <c r="AN1515" s="147"/>
      <c r="AO1515" s="147"/>
      <c r="AP1515" s="147"/>
      <c r="AQ1515" s="147"/>
      <c r="AR1515" s="147"/>
      <c r="AS1515" s="147"/>
      <c r="AT1515" s="147"/>
      <c r="AU1515" s="147"/>
      <c r="AV1515" s="147"/>
      <c r="AW1515" s="147"/>
    </row>
    <row r="1516" spans="1:49" ht="36" customHeight="1" x14ac:dyDescent="0.25">
      <c r="A1516" s="148"/>
      <c r="B1516" s="148"/>
      <c r="C1516" s="148"/>
      <c r="D1516" s="148"/>
      <c r="E1516" s="151"/>
      <c r="F1516" s="148"/>
      <c r="G1516" s="154"/>
      <c r="H1516" s="148"/>
      <c r="I1516" s="148"/>
      <c r="J1516" s="155"/>
      <c r="K1516" s="155"/>
      <c r="L1516" s="155"/>
      <c r="M1516" s="33" t="s">
        <v>75</v>
      </c>
      <c r="N1516" s="33" t="s">
        <v>76</v>
      </c>
      <c r="O1516" s="33" t="s">
        <v>77</v>
      </c>
      <c r="P1516" s="10" t="s">
        <v>64</v>
      </c>
      <c r="Q1516" s="132" t="s">
        <v>77</v>
      </c>
      <c r="R1516" s="33" t="s">
        <v>75</v>
      </c>
      <c r="S1516" s="33" t="s">
        <v>76</v>
      </c>
      <c r="T1516" s="33" t="s">
        <v>77</v>
      </c>
      <c r="U1516" s="158"/>
      <c r="V1516" s="262"/>
      <c r="W1516" s="161"/>
      <c r="X1516" s="164"/>
      <c r="Y1516" s="167"/>
      <c r="Z1516" s="148"/>
      <c r="AA1516" s="148"/>
      <c r="AB1516" s="148"/>
      <c r="AC1516" s="148"/>
      <c r="AD1516" s="148"/>
      <c r="AE1516" s="148"/>
      <c r="AF1516" s="170"/>
      <c r="AG1516" s="170"/>
      <c r="AH1516" s="154"/>
      <c r="AI1516" s="148"/>
      <c r="AJ1516" s="148"/>
      <c r="AK1516" s="148"/>
      <c r="AL1516" s="148"/>
      <c r="AM1516" s="148"/>
      <c r="AN1516" s="148"/>
      <c r="AO1516" s="148"/>
      <c r="AP1516" s="148"/>
      <c r="AQ1516" s="148"/>
      <c r="AR1516" s="148"/>
      <c r="AS1516" s="148"/>
      <c r="AT1516" s="148"/>
      <c r="AU1516" s="148"/>
      <c r="AV1516" s="148"/>
      <c r="AW1516" s="148"/>
    </row>
    <row r="1517" spans="1:49" ht="36" customHeight="1" x14ac:dyDescent="0.25">
      <c r="A1517" s="146" t="s">
        <v>53</v>
      </c>
      <c r="B1517" s="146" t="s">
        <v>676</v>
      </c>
      <c r="C1517" s="146">
        <v>2016</v>
      </c>
      <c r="D1517" s="146" t="s">
        <v>1362</v>
      </c>
      <c r="E1517" s="149">
        <v>653</v>
      </c>
      <c r="F1517" s="146" t="s">
        <v>56</v>
      </c>
      <c r="G1517" s="152" t="s">
        <v>57</v>
      </c>
      <c r="H1517" s="146" t="s">
        <v>58</v>
      </c>
      <c r="I1517" s="146" t="s">
        <v>58</v>
      </c>
      <c r="J1517" s="155" t="s">
        <v>1409</v>
      </c>
      <c r="K1517" s="155" t="s">
        <v>93</v>
      </c>
      <c r="L1517" s="155" t="s">
        <v>93</v>
      </c>
      <c r="M1517" s="33" t="s">
        <v>75</v>
      </c>
      <c r="N1517" s="33" t="s">
        <v>76</v>
      </c>
      <c r="O1517" s="33" t="s">
        <v>77</v>
      </c>
      <c r="P1517" s="10" t="s">
        <v>117</v>
      </c>
      <c r="Q1517" s="12">
        <v>556.79999999999995</v>
      </c>
      <c r="R1517" s="33" t="s">
        <v>75</v>
      </c>
      <c r="S1517" s="33" t="s">
        <v>76</v>
      </c>
      <c r="T1517" s="33" t="s">
        <v>77</v>
      </c>
      <c r="U1517" s="10" t="s">
        <v>117</v>
      </c>
      <c r="V1517" s="107" t="s">
        <v>1410</v>
      </c>
      <c r="W1517" s="297">
        <v>42719</v>
      </c>
      <c r="X1517" s="47">
        <v>480</v>
      </c>
      <c r="Y1517" s="47">
        <v>556.79999999999995</v>
      </c>
      <c r="Z1517" s="146" t="s">
        <v>67</v>
      </c>
      <c r="AA1517" s="146" t="s">
        <v>68</v>
      </c>
      <c r="AB1517" s="146" t="s">
        <v>69</v>
      </c>
      <c r="AC1517" s="146" t="s">
        <v>70</v>
      </c>
      <c r="AD1517" s="146" t="s">
        <v>1409</v>
      </c>
      <c r="AE1517" s="146" t="s">
        <v>71</v>
      </c>
      <c r="AF1517" s="168">
        <v>42719</v>
      </c>
      <c r="AG1517" s="168">
        <v>42719</v>
      </c>
      <c r="AH1517" s="152" t="s">
        <v>57</v>
      </c>
      <c r="AI1517" s="146" t="s">
        <v>72</v>
      </c>
      <c r="AJ1517" s="146" t="s">
        <v>73</v>
      </c>
      <c r="AK1517" s="146" t="s">
        <v>72</v>
      </c>
      <c r="AL1517" s="146" t="s">
        <v>72</v>
      </c>
      <c r="AM1517" s="146" t="s">
        <v>72</v>
      </c>
      <c r="AN1517" s="146" t="s">
        <v>72</v>
      </c>
      <c r="AO1517" s="146" t="s">
        <v>74</v>
      </c>
      <c r="AP1517" s="146" t="s">
        <v>74</v>
      </c>
      <c r="AQ1517" s="146" t="s">
        <v>74</v>
      </c>
      <c r="AR1517" s="146" t="s">
        <v>74</v>
      </c>
      <c r="AS1517" s="146" t="s">
        <v>74</v>
      </c>
      <c r="AT1517" s="146" t="s">
        <v>74</v>
      </c>
      <c r="AU1517" s="146" t="s">
        <v>74</v>
      </c>
      <c r="AV1517" s="146" t="s">
        <v>74</v>
      </c>
      <c r="AW1517" s="146" t="s">
        <v>74</v>
      </c>
    </row>
    <row r="1518" spans="1:49" ht="36" customHeight="1" x14ac:dyDescent="0.25">
      <c r="A1518" s="147"/>
      <c r="B1518" s="147"/>
      <c r="C1518" s="147"/>
      <c r="D1518" s="147"/>
      <c r="E1518" s="150"/>
      <c r="F1518" s="147"/>
      <c r="G1518" s="153"/>
      <c r="H1518" s="147"/>
      <c r="I1518" s="147"/>
      <c r="J1518" s="155"/>
      <c r="K1518" s="155"/>
      <c r="L1518" s="155"/>
      <c r="M1518" s="33" t="s">
        <v>75</v>
      </c>
      <c r="N1518" s="33" t="s">
        <v>76</v>
      </c>
      <c r="O1518" s="33" t="s">
        <v>77</v>
      </c>
      <c r="P1518" s="133" t="s">
        <v>121</v>
      </c>
      <c r="Q1518" s="12">
        <v>10355.32</v>
      </c>
      <c r="R1518" s="33" t="s">
        <v>75</v>
      </c>
      <c r="S1518" s="33" t="s">
        <v>76</v>
      </c>
      <c r="T1518" s="33" t="s">
        <v>77</v>
      </c>
      <c r="U1518" s="133" t="s">
        <v>121</v>
      </c>
      <c r="V1518" s="107" t="s">
        <v>1411</v>
      </c>
      <c r="W1518" s="298"/>
      <c r="X1518" s="47">
        <v>8927</v>
      </c>
      <c r="Y1518" s="47">
        <v>10355.32</v>
      </c>
      <c r="Z1518" s="147"/>
      <c r="AA1518" s="147"/>
      <c r="AB1518" s="147"/>
      <c r="AC1518" s="147"/>
      <c r="AD1518" s="147"/>
      <c r="AE1518" s="147"/>
      <c r="AF1518" s="169"/>
      <c r="AG1518" s="169"/>
      <c r="AH1518" s="153"/>
      <c r="AI1518" s="147"/>
      <c r="AJ1518" s="147"/>
      <c r="AK1518" s="147"/>
      <c r="AL1518" s="147"/>
      <c r="AM1518" s="147"/>
      <c r="AN1518" s="147"/>
      <c r="AO1518" s="147"/>
      <c r="AP1518" s="147"/>
      <c r="AQ1518" s="147"/>
      <c r="AR1518" s="147"/>
      <c r="AS1518" s="147"/>
      <c r="AT1518" s="147"/>
      <c r="AU1518" s="147"/>
      <c r="AV1518" s="147"/>
      <c r="AW1518" s="147"/>
    </row>
    <row r="1519" spans="1:49" ht="36" customHeight="1" x14ac:dyDescent="0.25">
      <c r="A1519" s="148"/>
      <c r="B1519" s="148"/>
      <c r="C1519" s="148"/>
      <c r="D1519" s="148"/>
      <c r="E1519" s="151"/>
      <c r="F1519" s="148"/>
      <c r="G1519" s="154"/>
      <c r="H1519" s="148"/>
      <c r="I1519" s="148"/>
      <c r="J1519" s="155"/>
      <c r="K1519" s="155"/>
      <c r="L1519" s="155"/>
      <c r="M1519" s="33" t="s">
        <v>75</v>
      </c>
      <c r="N1519" s="33" t="s">
        <v>76</v>
      </c>
      <c r="O1519" s="33" t="s">
        <v>77</v>
      </c>
      <c r="P1519" s="10" t="s">
        <v>64</v>
      </c>
      <c r="Q1519" s="132" t="s">
        <v>77</v>
      </c>
      <c r="R1519" s="33" t="s">
        <v>75</v>
      </c>
      <c r="S1519" s="33" t="s">
        <v>76</v>
      </c>
      <c r="T1519" s="33" t="s">
        <v>77</v>
      </c>
      <c r="U1519" s="136"/>
      <c r="V1519" s="137"/>
      <c r="W1519" s="299"/>
      <c r="X1519" s="138"/>
      <c r="Y1519" s="138"/>
      <c r="Z1519" s="148"/>
      <c r="AA1519" s="148"/>
      <c r="AB1519" s="148"/>
      <c r="AC1519" s="148"/>
      <c r="AD1519" s="148"/>
      <c r="AE1519" s="148"/>
      <c r="AF1519" s="170"/>
      <c r="AG1519" s="170"/>
      <c r="AH1519" s="154"/>
      <c r="AI1519" s="148"/>
      <c r="AJ1519" s="148"/>
      <c r="AK1519" s="148"/>
      <c r="AL1519" s="148"/>
      <c r="AM1519" s="148"/>
      <c r="AN1519" s="148"/>
      <c r="AO1519" s="148"/>
      <c r="AP1519" s="148"/>
      <c r="AQ1519" s="148"/>
      <c r="AR1519" s="148"/>
      <c r="AS1519" s="148"/>
      <c r="AT1519" s="148"/>
      <c r="AU1519" s="148"/>
      <c r="AV1519" s="148"/>
      <c r="AW1519" s="148"/>
    </row>
    <row r="1520" spans="1:49" ht="36" customHeight="1" x14ac:dyDescent="0.25">
      <c r="A1520" s="146" t="s">
        <v>53</v>
      </c>
      <c r="B1520" s="146" t="s">
        <v>676</v>
      </c>
      <c r="C1520" s="146">
        <v>2016</v>
      </c>
      <c r="D1520" s="146" t="s">
        <v>1362</v>
      </c>
      <c r="E1520" s="149">
        <v>655</v>
      </c>
      <c r="F1520" s="146" t="s">
        <v>56</v>
      </c>
      <c r="G1520" s="152" t="s">
        <v>57</v>
      </c>
      <c r="H1520" s="146" t="s">
        <v>58</v>
      </c>
      <c r="I1520" s="146" t="s">
        <v>58</v>
      </c>
      <c r="J1520" s="155" t="s">
        <v>125</v>
      </c>
      <c r="K1520" s="155" t="s">
        <v>93</v>
      </c>
      <c r="L1520" s="155" t="s">
        <v>93</v>
      </c>
      <c r="M1520" s="33" t="s">
        <v>75</v>
      </c>
      <c r="N1520" s="33" t="s">
        <v>76</v>
      </c>
      <c r="O1520" s="33" t="s">
        <v>77</v>
      </c>
      <c r="P1520" s="10" t="s">
        <v>112</v>
      </c>
      <c r="Q1520" s="12">
        <v>13101.04</v>
      </c>
      <c r="R1520" s="33" t="s">
        <v>75</v>
      </c>
      <c r="S1520" s="33" t="s">
        <v>76</v>
      </c>
      <c r="T1520" s="33" t="s">
        <v>77</v>
      </c>
      <c r="U1520" s="156" t="s">
        <v>112</v>
      </c>
      <c r="V1520" s="260" t="s">
        <v>1412</v>
      </c>
      <c r="W1520" s="159">
        <v>42719</v>
      </c>
      <c r="X1520" s="162">
        <v>11294</v>
      </c>
      <c r="Y1520" s="165">
        <v>13101.04</v>
      </c>
      <c r="Z1520" s="146" t="s">
        <v>67</v>
      </c>
      <c r="AA1520" s="146" t="s">
        <v>68</v>
      </c>
      <c r="AB1520" s="146" t="s">
        <v>69</v>
      </c>
      <c r="AC1520" s="146" t="s">
        <v>70</v>
      </c>
      <c r="AD1520" s="146" t="s">
        <v>125</v>
      </c>
      <c r="AE1520" s="146" t="s">
        <v>71</v>
      </c>
      <c r="AF1520" s="168">
        <v>42719</v>
      </c>
      <c r="AG1520" s="168">
        <v>42719</v>
      </c>
      <c r="AH1520" s="152" t="s">
        <v>57</v>
      </c>
      <c r="AI1520" s="146" t="s">
        <v>72</v>
      </c>
      <c r="AJ1520" s="146" t="s">
        <v>73</v>
      </c>
      <c r="AK1520" s="146" t="s">
        <v>72</v>
      </c>
      <c r="AL1520" s="146" t="s">
        <v>72</v>
      </c>
      <c r="AM1520" s="146" t="s">
        <v>72</v>
      </c>
      <c r="AN1520" s="146" t="s">
        <v>72</v>
      </c>
      <c r="AO1520" s="146" t="s">
        <v>74</v>
      </c>
      <c r="AP1520" s="146" t="s">
        <v>74</v>
      </c>
      <c r="AQ1520" s="146" t="s">
        <v>74</v>
      </c>
      <c r="AR1520" s="146" t="s">
        <v>74</v>
      </c>
      <c r="AS1520" s="146" t="s">
        <v>74</v>
      </c>
      <c r="AT1520" s="146" t="s">
        <v>74</v>
      </c>
      <c r="AU1520" s="146" t="s">
        <v>74</v>
      </c>
      <c r="AV1520" s="146" t="s">
        <v>74</v>
      </c>
      <c r="AW1520" s="146" t="s">
        <v>74</v>
      </c>
    </row>
    <row r="1521" spans="1:49" ht="36" customHeight="1" x14ac:dyDescent="0.25">
      <c r="A1521" s="147"/>
      <c r="B1521" s="147"/>
      <c r="C1521" s="147"/>
      <c r="D1521" s="147"/>
      <c r="E1521" s="150"/>
      <c r="F1521" s="147"/>
      <c r="G1521" s="153"/>
      <c r="H1521" s="147"/>
      <c r="I1521" s="147"/>
      <c r="J1521" s="155"/>
      <c r="K1521" s="155"/>
      <c r="L1521" s="155"/>
      <c r="M1521" s="33" t="s">
        <v>75</v>
      </c>
      <c r="N1521" s="33" t="s">
        <v>76</v>
      </c>
      <c r="O1521" s="33" t="s">
        <v>77</v>
      </c>
      <c r="P1521" s="10" t="s">
        <v>64</v>
      </c>
      <c r="Q1521" s="132" t="s">
        <v>77</v>
      </c>
      <c r="R1521" s="33" t="s">
        <v>75</v>
      </c>
      <c r="S1521" s="33" t="s">
        <v>76</v>
      </c>
      <c r="T1521" s="33" t="s">
        <v>77</v>
      </c>
      <c r="U1521" s="157"/>
      <c r="V1521" s="261"/>
      <c r="W1521" s="160"/>
      <c r="X1521" s="163"/>
      <c r="Y1521" s="166"/>
      <c r="Z1521" s="147"/>
      <c r="AA1521" s="147"/>
      <c r="AB1521" s="147"/>
      <c r="AC1521" s="147"/>
      <c r="AD1521" s="147"/>
      <c r="AE1521" s="147"/>
      <c r="AF1521" s="169"/>
      <c r="AG1521" s="169"/>
      <c r="AH1521" s="153"/>
      <c r="AI1521" s="147"/>
      <c r="AJ1521" s="147"/>
      <c r="AK1521" s="147"/>
      <c r="AL1521" s="147"/>
      <c r="AM1521" s="147"/>
      <c r="AN1521" s="147"/>
      <c r="AO1521" s="147"/>
      <c r="AP1521" s="147"/>
      <c r="AQ1521" s="147"/>
      <c r="AR1521" s="147"/>
      <c r="AS1521" s="147"/>
      <c r="AT1521" s="147"/>
      <c r="AU1521" s="147"/>
      <c r="AV1521" s="147"/>
      <c r="AW1521" s="147"/>
    </row>
    <row r="1522" spans="1:49" ht="36" customHeight="1" x14ac:dyDescent="0.25">
      <c r="A1522" s="148"/>
      <c r="B1522" s="148"/>
      <c r="C1522" s="148"/>
      <c r="D1522" s="148"/>
      <c r="E1522" s="151"/>
      <c r="F1522" s="148"/>
      <c r="G1522" s="154"/>
      <c r="H1522" s="148"/>
      <c r="I1522" s="148"/>
      <c r="J1522" s="155"/>
      <c r="K1522" s="155"/>
      <c r="L1522" s="155"/>
      <c r="M1522" s="33" t="s">
        <v>75</v>
      </c>
      <c r="N1522" s="33" t="s">
        <v>76</v>
      </c>
      <c r="O1522" s="33" t="s">
        <v>77</v>
      </c>
      <c r="P1522" s="10" t="s">
        <v>64</v>
      </c>
      <c r="Q1522" s="132" t="s">
        <v>77</v>
      </c>
      <c r="R1522" s="33" t="s">
        <v>75</v>
      </c>
      <c r="S1522" s="33" t="s">
        <v>76</v>
      </c>
      <c r="T1522" s="33" t="s">
        <v>77</v>
      </c>
      <c r="U1522" s="158"/>
      <c r="V1522" s="262"/>
      <c r="W1522" s="161"/>
      <c r="X1522" s="164"/>
      <c r="Y1522" s="167"/>
      <c r="Z1522" s="148"/>
      <c r="AA1522" s="148"/>
      <c r="AB1522" s="148"/>
      <c r="AC1522" s="148"/>
      <c r="AD1522" s="148"/>
      <c r="AE1522" s="148"/>
      <c r="AF1522" s="170"/>
      <c r="AG1522" s="170"/>
      <c r="AH1522" s="154"/>
      <c r="AI1522" s="148"/>
      <c r="AJ1522" s="148"/>
      <c r="AK1522" s="148"/>
      <c r="AL1522" s="148"/>
      <c r="AM1522" s="148"/>
      <c r="AN1522" s="148"/>
      <c r="AO1522" s="148"/>
      <c r="AP1522" s="148"/>
      <c r="AQ1522" s="148"/>
      <c r="AR1522" s="148"/>
      <c r="AS1522" s="148"/>
      <c r="AT1522" s="148"/>
      <c r="AU1522" s="148"/>
      <c r="AV1522" s="148"/>
      <c r="AW1522" s="148"/>
    </row>
    <row r="1523" spans="1:49" ht="36" customHeight="1" x14ac:dyDescent="0.25">
      <c r="A1523" s="146" t="s">
        <v>53</v>
      </c>
      <c r="B1523" s="146" t="s">
        <v>676</v>
      </c>
      <c r="C1523" s="146">
        <v>2016</v>
      </c>
      <c r="D1523" s="146" t="s">
        <v>1362</v>
      </c>
      <c r="E1523" s="149">
        <v>656</v>
      </c>
      <c r="F1523" s="146" t="s">
        <v>56</v>
      </c>
      <c r="G1523" s="152" t="s">
        <v>57</v>
      </c>
      <c r="H1523" s="146" t="s">
        <v>58</v>
      </c>
      <c r="I1523" s="146" t="s">
        <v>58</v>
      </c>
      <c r="J1523" s="155" t="s">
        <v>125</v>
      </c>
      <c r="K1523" s="155" t="s">
        <v>93</v>
      </c>
      <c r="L1523" s="155" t="s">
        <v>93</v>
      </c>
      <c r="M1523" s="33" t="s">
        <v>75</v>
      </c>
      <c r="N1523" s="33" t="s">
        <v>76</v>
      </c>
      <c r="O1523" s="33" t="s">
        <v>77</v>
      </c>
      <c r="P1523" s="10" t="s">
        <v>112</v>
      </c>
      <c r="Q1523" s="12">
        <v>15950</v>
      </c>
      <c r="R1523" s="33" t="s">
        <v>75</v>
      </c>
      <c r="S1523" s="33" t="s">
        <v>76</v>
      </c>
      <c r="T1523" s="33" t="s">
        <v>77</v>
      </c>
      <c r="U1523" s="156" t="s">
        <v>112</v>
      </c>
      <c r="V1523" s="260" t="s">
        <v>1413</v>
      </c>
      <c r="W1523" s="159">
        <v>42719</v>
      </c>
      <c r="X1523" s="162">
        <v>13750</v>
      </c>
      <c r="Y1523" s="165">
        <v>15950</v>
      </c>
      <c r="Z1523" s="146" t="s">
        <v>67</v>
      </c>
      <c r="AA1523" s="146" t="s">
        <v>68</v>
      </c>
      <c r="AB1523" s="146" t="s">
        <v>69</v>
      </c>
      <c r="AC1523" s="146" t="s">
        <v>70</v>
      </c>
      <c r="AD1523" s="146" t="s">
        <v>125</v>
      </c>
      <c r="AE1523" s="146" t="s">
        <v>71</v>
      </c>
      <c r="AF1523" s="168">
        <v>42719</v>
      </c>
      <c r="AG1523" s="168">
        <v>42719</v>
      </c>
      <c r="AH1523" s="152" t="s">
        <v>57</v>
      </c>
      <c r="AI1523" s="146" t="s">
        <v>72</v>
      </c>
      <c r="AJ1523" s="146" t="s">
        <v>73</v>
      </c>
      <c r="AK1523" s="146" t="s">
        <v>72</v>
      </c>
      <c r="AL1523" s="146" t="s">
        <v>72</v>
      </c>
      <c r="AM1523" s="146" t="s">
        <v>72</v>
      </c>
      <c r="AN1523" s="146" t="s">
        <v>72</v>
      </c>
      <c r="AO1523" s="146" t="s">
        <v>74</v>
      </c>
      <c r="AP1523" s="146" t="s">
        <v>74</v>
      </c>
      <c r="AQ1523" s="146" t="s">
        <v>74</v>
      </c>
      <c r="AR1523" s="146" t="s">
        <v>74</v>
      </c>
      <c r="AS1523" s="146" t="s">
        <v>74</v>
      </c>
      <c r="AT1523" s="146" t="s">
        <v>74</v>
      </c>
      <c r="AU1523" s="146" t="s">
        <v>74</v>
      </c>
      <c r="AV1523" s="146" t="s">
        <v>74</v>
      </c>
      <c r="AW1523" s="146" t="s">
        <v>74</v>
      </c>
    </row>
    <row r="1524" spans="1:49" ht="36" customHeight="1" x14ac:dyDescent="0.25">
      <c r="A1524" s="147"/>
      <c r="B1524" s="147"/>
      <c r="C1524" s="147"/>
      <c r="D1524" s="147"/>
      <c r="E1524" s="150"/>
      <c r="F1524" s="147"/>
      <c r="G1524" s="153"/>
      <c r="H1524" s="147"/>
      <c r="I1524" s="147"/>
      <c r="J1524" s="155"/>
      <c r="K1524" s="155"/>
      <c r="L1524" s="155"/>
      <c r="M1524" s="33" t="s">
        <v>75</v>
      </c>
      <c r="N1524" s="33" t="s">
        <v>76</v>
      </c>
      <c r="O1524" s="33" t="s">
        <v>77</v>
      </c>
      <c r="P1524" s="10" t="s">
        <v>64</v>
      </c>
      <c r="Q1524" s="132" t="s">
        <v>77</v>
      </c>
      <c r="R1524" s="33" t="s">
        <v>75</v>
      </c>
      <c r="S1524" s="33" t="s">
        <v>76</v>
      </c>
      <c r="T1524" s="33" t="s">
        <v>77</v>
      </c>
      <c r="U1524" s="157"/>
      <c r="V1524" s="261"/>
      <c r="W1524" s="160"/>
      <c r="X1524" s="163"/>
      <c r="Y1524" s="166"/>
      <c r="Z1524" s="147"/>
      <c r="AA1524" s="147"/>
      <c r="AB1524" s="147"/>
      <c r="AC1524" s="147"/>
      <c r="AD1524" s="147"/>
      <c r="AE1524" s="147"/>
      <c r="AF1524" s="169"/>
      <c r="AG1524" s="169"/>
      <c r="AH1524" s="153"/>
      <c r="AI1524" s="147"/>
      <c r="AJ1524" s="147"/>
      <c r="AK1524" s="147"/>
      <c r="AL1524" s="147"/>
      <c r="AM1524" s="147"/>
      <c r="AN1524" s="147"/>
      <c r="AO1524" s="147"/>
      <c r="AP1524" s="147"/>
      <c r="AQ1524" s="147"/>
      <c r="AR1524" s="147"/>
      <c r="AS1524" s="147"/>
      <c r="AT1524" s="147"/>
      <c r="AU1524" s="147"/>
      <c r="AV1524" s="147"/>
      <c r="AW1524" s="147"/>
    </row>
    <row r="1525" spans="1:49" ht="36" customHeight="1" x14ac:dyDescent="0.25">
      <c r="A1525" s="148"/>
      <c r="B1525" s="148"/>
      <c r="C1525" s="148"/>
      <c r="D1525" s="148"/>
      <c r="E1525" s="151"/>
      <c r="F1525" s="148"/>
      <c r="G1525" s="154"/>
      <c r="H1525" s="148"/>
      <c r="I1525" s="148"/>
      <c r="J1525" s="155"/>
      <c r="K1525" s="155"/>
      <c r="L1525" s="155"/>
      <c r="M1525" s="33" t="s">
        <v>75</v>
      </c>
      <c r="N1525" s="33" t="s">
        <v>76</v>
      </c>
      <c r="O1525" s="33" t="s">
        <v>77</v>
      </c>
      <c r="P1525" s="10" t="s">
        <v>64</v>
      </c>
      <c r="Q1525" s="132" t="s">
        <v>77</v>
      </c>
      <c r="R1525" s="33" t="s">
        <v>75</v>
      </c>
      <c r="S1525" s="33" t="s">
        <v>76</v>
      </c>
      <c r="T1525" s="33" t="s">
        <v>77</v>
      </c>
      <c r="U1525" s="158"/>
      <c r="V1525" s="262"/>
      <c r="W1525" s="161"/>
      <c r="X1525" s="164"/>
      <c r="Y1525" s="167"/>
      <c r="Z1525" s="148"/>
      <c r="AA1525" s="148"/>
      <c r="AB1525" s="148"/>
      <c r="AC1525" s="148"/>
      <c r="AD1525" s="148"/>
      <c r="AE1525" s="148"/>
      <c r="AF1525" s="170"/>
      <c r="AG1525" s="170"/>
      <c r="AH1525" s="154"/>
      <c r="AI1525" s="148"/>
      <c r="AJ1525" s="148"/>
      <c r="AK1525" s="148"/>
      <c r="AL1525" s="148"/>
      <c r="AM1525" s="148"/>
      <c r="AN1525" s="148"/>
      <c r="AO1525" s="148"/>
      <c r="AP1525" s="148"/>
      <c r="AQ1525" s="148"/>
      <c r="AR1525" s="148"/>
      <c r="AS1525" s="148"/>
      <c r="AT1525" s="148"/>
      <c r="AU1525" s="148"/>
      <c r="AV1525" s="148"/>
      <c r="AW1525" s="148"/>
    </row>
    <row r="1526" spans="1:49" ht="36" customHeight="1" x14ac:dyDescent="0.25">
      <c r="A1526" s="146" t="s">
        <v>53</v>
      </c>
      <c r="B1526" s="146" t="s">
        <v>676</v>
      </c>
      <c r="C1526" s="146">
        <v>2016</v>
      </c>
      <c r="D1526" s="146" t="s">
        <v>1362</v>
      </c>
      <c r="E1526" s="149">
        <v>657</v>
      </c>
      <c r="F1526" s="146" t="s">
        <v>56</v>
      </c>
      <c r="G1526" s="152" t="s">
        <v>57</v>
      </c>
      <c r="H1526" s="146" t="s">
        <v>58</v>
      </c>
      <c r="I1526" s="146" t="s">
        <v>58</v>
      </c>
      <c r="J1526" s="155" t="s">
        <v>111</v>
      </c>
      <c r="K1526" s="155" t="s">
        <v>93</v>
      </c>
      <c r="L1526" s="155" t="s">
        <v>93</v>
      </c>
      <c r="M1526" s="33" t="s">
        <v>75</v>
      </c>
      <c r="N1526" s="33" t="s">
        <v>76</v>
      </c>
      <c r="O1526" s="33" t="s">
        <v>77</v>
      </c>
      <c r="P1526" s="10" t="s">
        <v>112</v>
      </c>
      <c r="Q1526" s="12">
        <v>42688</v>
      </c>
      <c r="R1526" s="33" t="s">
        <v>75</v>
      </c>
      <c r="S1526" s="33" t="s">
        <v>76</v>
      </c>
      <c r="T1526" s="33" t="s">
        <v>77</v>
      </c>
      <c r="U1526" s="156" t="s">
        <v>112</v>
      </c>
      <c r="V1526" s="260" t="s">
        <v>1414</v>
      </c>
      <c r="W1526" s="159">
        <v>42719</v>
      </c>
      <c r="X1526" s="162">
        <v>36800</v>
      </c>
      <c r="Y1526" s="165">
        <v>42688</v>
      </c>
      <c r="Z1526" s="146" t="s">
        <v>67</v>
      </c>
      <c r="AA1526" s="146" t="s">
        <v>68</v>
      </c>
      <c r="AB1526" s="146" t="s">
        <v>69</v>
      </c>
      <c r="AC1526" s="146" t="s">
        <v>70</v>
      </c>
      <c r="AD1526" s="146" t="s">
        <v>111</v>
      </c>
      <c r="AE1526" s="146" t="s">
        <v>71</v>
      </c>
      <c r="AF1526" s="168">
        <v>42719</v>
      </c>
      <c r="AG1526" s="168">
        <v>42719</v>
      </c>
      <c r="AH1526" s="152" t="s">
        <v>57</v>
      </c>
      <c r="AI1526" s="146" t="s">
        <v>72</v>
      </c>
      <c r="AJ1526" s="146" t="s">
        <v>73</v>
      </c>
      <c r="AK1526" s="146" t="s">
        <v>72</v>
      </c>
      <c r="AL1526" s="146" t="s">
        <v>72</v>
      </c>
      <c r="AM1526" s="146" t="s">
        <v>72</v>
      </c>
      <c r="AN1526" s="146" t="s">
        <v>72</v>
      </c>
      <c r="AO1526" s="146" t="s">
        <v>74</v>
      </c>
      <c r="AP1526" s="146" t="s">
        <v>74</v>
      </c>
      <c r="AQ1526" s="146" t="s">
        <v>74</v>
      </c>
      <c r="AR1526" s="146" t="s">
        <v>74</v>
      </c>
      <c r="AS1526" s="146" t="s">
        <v>74</v>
      </c>
      <c r="AT1526" s="146" t="s">
        <v>74</v>
      </c>
      <c r="AU1526" s="146" t="s">
        <v>74</v>
      </c>
      <c r="AV1526" s="146" t="s">
        <v>74</v>
      </c>
      <c r="AW1526" s="146" t="s">
        <v>74</v>
      </c>
    </row>
    <row r="1527" spans="1:49" ht="36" customHeight="1" x14ac:dyDescent="0.25">
      <c r="A1527" s="147"/>
      <c r="B1527" s="147"/>
      <c r="C1527" s="147"/>
      <c r="D1527" s="147"/>
      <c r="E1527" s="150"/>
      <c r="F1527" s="147"/>
      <c r="G1527" s="153"/>
      <c r="H1527" s="147"/>
      <c r="I1527" s="147"/>
      <c r="J1527" s="155"/>
      <c r="K1527" s="155"/>
      <c r="L1527" s="155"/>
      <c r="M1527" s="33" t="s">
        <v>75</v>
      </c>
      <c r="N1527" s="33" t="s">
        <v>76</v>
      </c>
      <c r="O1527" s="33" t="s">
        <v>77</v>
      </c>
      <c r="P1527" s="133" t="s">
        <v>117</v>
      </c>
      <c r="Q1527" s="12">
        <v>59114.76</v>
      </c>
      <c r="R1527" s="33" t="s">
        <v>75</v>
      </c>
      <c r="S1527" s="33" t="s">
        <v>76</v>
      </c>
      <c r="T1527" s="33" t="s">
        <v>77</v>
      </c>
      <c r="U1527" s="157"/>
      <c r="V1527" s="261"/>
      <c r="W1527" s="160"/>
      <c r="X1527" s="163"/>
      <c r="Y1527" s="166"/>
      <c r="Z1527" s="147"/>
      <c r="AA1527" s="147"/>
      <c r="AB1527" s="147"/>
      <c r="AC1527" s="147"/>
      <c r="AD1527" s="147"/>
      <c r="AE1527" s="147"/>
      <c r="AF1527" s="169"/>
      <c r="AG1527" s="169"/>
      <c r="AH1527" s="153"/>
      <c r="AI1527" s="147"/>
      <c r="AJ1527" s="147"/>
      <c r="AK1527" s="147"/>
      <c r="AL1527" s="147"/>
      <c r="AM1527" s="147"/>
      <c r="AN1527" s="147"/>
      <c r="AO1527" s="147"/>
      <c r="AP1527" s="147"/>
      <c r="AQ1527" s="147"/>
      <c r="AR1527" s="147"/>
      <c r="AS1527" s="147"/>
      <c r="AT1527" s="147"/>
      <c r="AU1527" s="147"/>
      <c r="AV1527" s="147"/>
      <c r="AW1527" s="147"/>
    </row>
    <row r="1528" spans="1:49" ht="36" customHeight="1" x14ac:dyDescent="0.25">
      <c r="A1528" s="148"/>
      <c r="B1528" s="148"/>
      <c r="C1528" s="148"/>
      <c r="D1528" s="148"/>
      <c r="E1528" s="151"/>
      <c r="F1528" s="148"/>
      <c r="G1528" s="154"/>
      <c r="H1528" s="148"/>
      <c r="I1528" s="148"/>
      <c r="J1528" s="155"/>
      <c r="K1528" s="155"/>
      <c r="L1528" s="155"/>
      <c r="M1528" s="33" t="s">
        <v>75</v>
      </c>
      <c r="N1528" s="33" t="s">
        <v>76</v>
      </c>
      <c r="O1528" s="33" t="s">
        <v>77</v>
      </c>
      <c r="P1528" s="133" t="s">
        <v>121</v>
      </c>
      <c r="Q1528" s="12">
        <v>58243.6</v>
      </c>
      <c r="R1528" s="33" t="s">
        <v>75</v>
      </c>
      <c r="S1528" s="33" t="s">
        <v>76</v>
      </c>
      <c r="T1528" s="33" t="s">
        <v>77</v>
      </c>
      <c r="U1528" s="158"/>
      <c r="V1528" s="262"/>
      <c r="W1528" s="161"/>
      <c r="X1528" s="164"/>
      <c r="Y1528" s="167"/>
      <c r="Z1528" s="148"/>
      <c r="AA1528" s="148"/>
      <c r="AB1528" s="148"/>
      <c r="AC1528" s="148"/>
      <c r="AD1528" s="148"/>
      <c r="AE1528" s="148"/>
      <c r="AF1528" s="170"/>
      <c r="AG1528" s="170"/>
      <c r="AH1528" s="154"/>
      <c r="AI1528" s="148"/>
      <c r="AJ1528" s="148"/>
      <c r="AK1528" s="148"/>
      <c r="AL1528" s="148"/>
      <c r="AM1528" s="148"/>
      <c r="AN1528" s="148"/>
      <c r="AO1528" s="148"/>
      <c r="AP1528" s="148"/>
      <c r="AQ1528" s="148"/>
      <c r="AR1528" s="148"/>
      <c r="AS1528" s="148"/>
      <c r="AT1528" s="148"/>
      <c r="AU1528" s="148"/>
      <c r="AV1528" s="148"/>
      <c r="AW1528" s="148"/>
    </row>
    <row r="1529" spans="1:49" ht="36" customHeight="1" x14ac:dyDescent="0.25">
      <c r="A1529" s="146" t="s">
        <v>53</v>
      </c>
      <c r="B1529" s="146" t="s">
        <v>676</v>
      </c>
      <c r="C1529" s="146">
        <v>2016</v>
      </c>
      <c r="D1529" s="146" t="s">
        <v>1362</v>
      </c>
      <c r="E1529" s="149">
        <v>660</v>
      </c>
      <c r="F1529" s="146" t="s">
        <v>56</v>
      </c>
      <c r="G1529" s="152" t="s">
        <v>57</v>
      </c>
      <c r="H1529" s="146" t="s">
        <v>58</v>
      </c>
      <c r="I1529" s="146" t="s">
        <v>58</v>
      </c>
      <c r="J1529" s="155" t="s">
        <v>1415</v>
      </c>
      <c r="K1529" s="155" t="s">
        <v>93</v>
      </c>
      <c r="L1529" s="155" t="s">
        <v>93</v>
      </c>
      <c r="M1529" s="33" t="s">
        <v>75</v>
      </c>
      <c r="N1529" s="33" t="s">
        <v>76</v>
      </c>
      <c r="O1529" s="33" t="s">
        <v>77</v>
      </c>
      <c r="P1529" s="10" t="s">
        <v>115</v>
      </c>
      <c r="Q1529" s="12">
        <v>2078.7199999999998</v>
      </c>
      <c r="R1529" s="33" t="s">
        <v>75</v>
      </c>
      <c r="S1529" s="33" t="s">
        <v>76</v>
      </c>
      <c r="T1529" s="33" t="s">
        <v>77</v>
      </c>
      <c r="U1529" s="156" t="s">
        <v>115</v>
      </c>
      <c r="V1529" s="260" t="s">
        <v>1416</v>
      </c>
      <c r="W1529" s="159">
        <v>42719</v>
      </c>
      <c r="X1529" s="162">
        <v>1792</v>
      </c>
      <c r="Y1529" s="165">
        <v>2078.7199999999998</v>
      </c>
      <c r="Z1529" s="146" t="s">
        <v>67</v>
      </c>
      <c r="AA1529" s="146" t="s">
        <v>68</v>
      </c>
      <c r="AB1529" s="146" t="s">
        <v>69</v>
      </c>
      <c r="AC1529" s="146" t="s">
        <v>70</v>
      </c>
      <c r="AD1529" s="146" t="s">
        <v>1415</v>
      </c>
      <c r="AE1529" s="146" t="s">
        <v>71</v>
      </c>
      <c r="AF1529" s="168">
        <v>42719</v>
      </c>
      <c r="AG1529" s="168">
        <v>42719</v>
      </c>
      <c r="AH1529" s="152" t="s">
        <v>57</v>
      </c>
      <c r="AI1529" s="146" t="s">
        <v>72</v>
      </c>
      <c r="AJ1529" s="146" t="s">
        <v>73</v>
      </c>
      <c r="AK1529" s="146" t="s">
        <v>72</v>
      </c>
      <c r="AL1529" s="146" t="s">
        <v>72</v>
      </c>
      <c r="AM1529" s="146" t="s">
        <v>72</v>
      </c>
      <c r="AN1529" s="146" t="s">
        <v>72</v>
      </c>
      <c r="AO1529" s="146" t="s">
        <v>74</v>
      </c>
      <c r="AP1529" s="146" t="s">
        <v>74</v>
      </c>
      <c r="AQ1529" s="146" t="s">
        <v>74</v>
      </c>
      <c r="AR1529" s="146" t="s">
        <v>74</v>
      </c>
      <c r="AS1529" s="146" t="s">
        <v>74</v>
      </c>
      <c r="AT1529" s="146" t="s">
        <v>74</v>
      </c>
      <c r="AU1529" s="146" t="s">
        <v>74</v>
      </c>
      <c r="AV1529" s="146" t="s">
        <v>74</v>
      </c>
      <c r="AW1529" s="146" t="s">
        <v>74</v>
      </c>
    </row>
    <row r="1530" spans="1:49" ht="36" customHeight="1" x14ac:dyDescent="0.25">
      <c r="A1530" s="147"/>
      <c r="B1530" s="147"/>
      <c r="C1530" s="147"/>
      <c r="D1530" s="147"/>
      <c r="E1530" s="150"/>
      <c r="F1530" s="147"/>
      <c r="G1530" s="153"/>
      <c r="H1530" s="147"/>
      <c r="I1530" s="147"/>
      <c r="J1530" s="155"/>
      <c r="K1530" s="155"/>
      <c r="L1530" s="155"/>
      <c r="M1530" s="33" t="s">
        <v>75</v>
      </c>
      <c r="N1530" s="33" t="s">
        <v>76</v>
      </c>
      <c r="O1530" s="33" t="s">
        <v>77</v>
      </c>
      <c r="P1530" s="10" t="s">
        <v>64</v>
      </c>
      <c r="Q1530" s="132" t="s">
        <v>77</v>
      </c>
      <c r="R1530" s="33" t="s">
        <v>75</v>
      </c>
      <c r="S1530" s="33" t="s">
        <v>76</v>
      </c>
      <c r="T1530" s="33" t="s">
        <v>77</v>
      </c>
      <c r="U1530" s="157"/>
      <c r="V1530" s="261"/>
      <c r="W1530" s="160"/>
      <c r="X1530" s="163"/>
      <c r="Y1530" s="166"/>
      <c r="Z1530" s="147"/>
      <c r="AA1530" s="147"/>
      <c r="AB1530" s="147"/>
      <c r="AC1530" s="147"/>
      <c r="AD1530" s="147"/>
      <c r="AE1530" s="147"/>
      <c r="AF1530" s="169"/>
      <c r="AG1530" s="169"/>
      <c r="AH1530" s="153"/>
      <c r="AI1530" s="147"/>
      <c r="AJ1530" s="147"/>
      <c r="AK1530" s="147"/>
      <c r="AL1530" s="147"/>
      <c r="AM1530" s="147"/>
      <c r="AN1530" s="147"/>
      <c r="AO1530" s="147"/>
      <c r="AP1530" s="147"/>
      <c r="AQ1530" s="147"/>
      <c r="AR1530" s="147"/>
      <c r="AS1530" s="147"/>
      <c r="AT1530" s="147"/>
      <c r="AU1530" s="147"/>
      <c r="AV1530" s="147"/>
      <c r="AW1530" s="147"/>
    </row>
    <row r="1531" spans="1:49" ht="36" customHeight="1" x14ac:dyDescent="0.25">
      <c r="A1531" s="148"/>
      <c r="B1531" s="148"/>
      <c r="C1531" s="148"/>
      <c r="D1531" s="148"/>
      <c r="E1531" s="151"/>
      <c r="F1531" s="148"/>
      <c r="G1531" s="154"/>
      <c r="H1531" s="148"/>
      <c r="I1531" s="148"/>
      <c r="J1531" s="155"/>
      <c r="K1531" s="155"/>
      <c r="L1531" s="155"/>
      <c r="M1531" s="33" t="s">
        <v>75</v>
      </c>
      <c r="N1531" s="33" t="s">
        <v>76</v>
      </c>
      <c r="O1531" s="33" t="s">
        <v>77</v>
      </c>
      <c r="P1531" s="10" t="s">
        <v>64</v>
      </c>
      <c r="Q1531" s="132" t="s">
        <v>77</v>
      </c>
      <c r="R1531" s="33" t="s">
        <v>75</v>
      </c>
      <c r="S1531" s="33" t="s">
        <v>76</v>
      </c>
      <c r="T1531" s="33" t="s">
        <v>77</v>
      </c>
      <c r="U1531" s="158"/>
      <c r="V1531" s="262"/>
      <c r="W1531" s="161"/>
      <c r="X1531" s="164"/>
      <c r="Y1531" s="167"/>
      <c r="Z1531" s="148"/>
      <c r="AA1531" s="148"/>
      <c r="AB1531" s="148"/>
      <c r="AC1531" s="148"/>
      <c r="AD1531" s="148"/>
      <c r="AE1531" s="148"/>
      <c r="AF1531" s="170"/>
      <c r="AG1531" s="170"/>
      <c r="AH1531" s="154"/>
      <c r="AI1531" s="148"/>
      <c r="AJ1531" s="148"/>
      <c r="AK1531" s="148"/>
      <c r="AL1531" s="148"/>
      <c r="AM1531" s="148"/>
      <c r="AN1531" s="148"/>
      <c r="AO1531" s="148"/>
      <c r="AP1531" s="148"/>
      <c r="AQ1531" s="148"/>
      <c r="AR1531" s="148"/>
      <c r="AS1531" s="148"/>
      <c r="AT1531" s="148"/>
      <c r="AU1531" s="148"/>
      <c r="AV1531" s="148"/>
      <c r="AW1531" s="148"/>
    </row>
    <row r="1532" spans="1:49" ht="36" customHeight="1" x14ac:dyDescent="0.25">
      <c r="A1532" s="146" t="s">
        <v>53</v>
      </c>
      <c r="B1532" s="146" t="s">
        <v>676</v>
      </c>
      <c r="C1532" s="146">
        <v>2016</v>
      </c>
      <c r="D1532" s="146" t="s">
        <v>1362</v>
      </c>
      <c r="E1532" s="149">
        <v>659</v>
      </c>
      <c r="F1532" s="146" t="s">
        <v>56</v>
      </c>
      <c r="G1532" s="152" t="s">
        <v>57</v>
      </c>
      <c r="H1532" s="146" t="s">
        <v>58</v>
      </c>
      <c r="I1532" s="146" t="s">
        <v>58</v>
      </c>
      <c r="J1532" s="155" t="s">
        <v>111</v>
      </c>
      <c r="K1532" s="155" t="s">
        <v>93</v>
      </c>
      <c r="L1532" s="155" t="s">
        <v>93</v>
      </c>
      <c r="M1532" s="33" t="s">
        <v>75</v>
      </c>
      <c r="N1532" s="33" t="s">
        <v>76</v>
      </c>
      <c r="O1532" s="33" t="s">
        <v>77</v>
      </c>
      <c r="P1532" s="10" t="s">
        <v>112</v>
      </c>
      <c r="Q1532" s="12">
        <v>3359.36</v>
      </c>
      <c r="R1532" s="33" t="s">
        <v>75</v>
      </c>
      <c r="S1532" s="33" t="s">
        <v>76</v>
      </c>
      <c r="T1532" s="33" t="s">
        <v>77</v>
      </c>
      <c r="U1532" s="156" t="s">
        <v>112</v>
      </c>
      <c r="V1532" s="260" t="s">
        <v>1417</v>
      </c>
      <c r="W1532" s="159">
        <v>42719</v>
      </c>
      <c r="X1532" s="162">
        <v>2896</v>
      </c>
      <c r="Y1532" s="165">
        <v>3359.36</v>
      </c>
      <c r="Z1532" s="146" t="s">
        <v>67</v>
      </c>
      <c r="AA1532" s="146" t="s">
        <v>68</v>
      </c>
      <c r="AB1532" s="146" t="s">
        <v>69</v>
      </c>
      <c r="AC1532" s="146" t="s">
        <v>70</v>
      </c>
      <c r="AD1532" s="146" t="s">
        <v>111</v>
      </c>
      <c r="AE1532" s="146" t="s">
        <v>71</v>
      </c>
      <c r="AF1532" s="168">
        <v>42719</v>
      </c>
      <c r="AG1532" s="168">
        <v>42719</v>
      </c>
      <c r="AH1532" s="152" t="s">
        <v>57</v>
      </c>
      <c r="AI1532" s="146" t="s">
        <v>72</v>
      </c>
      <c r="AJ1532" s="146" t="s">
        <v>73</v>
      </c>
      <c r="AK1532" s="146" t="s">
        <v>72</v>
      </c>
      <c r="AL1532" s="146" t="s">
        <v>72</v>
      </c>
      <c r="AM1532" s="146" t="s">
        <v>72</v>
      </c>
      <c r="AN1532" s="146" t="s">
        <v>72</v>
      </c>
      <c r="AO1532" s="146" t="s">
        <v>74</v>
      </c>
      <c r="AP1532" s="146" t="s">
        <v>74</v>
      </c>
      <c r="AQ1532" s="146" t="s">
        <v>74</v>
      </c>
      <c r="AR1532" s="146" t="s">
        <v>74</v>
      </c>
      <c r="AS1532" s="146" t="s">
        <v>74</v>
      </c>
      <c r="AT1532" s="146" t="s">
        <v>74</v>
      </c>
      <c r="AU1532" s="146" t="s">
        <v>74</v>
      </c>
      <c r="AV1532" s="146" t="s">
        <v>74</v>
      </c>
      <c r="AW1532" s="146" t="s">
        <v>74</v>
      </c>
    </row>
    <row r="1533" spans="1:49" ht="36" customHeight="1" x14ac:dyDescent="0.25">
      <c r="A1533" s="147"/>
      <c r="B1533" s="147"/>
      <c r="C1533" s="147"/>
      <c r="D1533" s="147"/>
      <c r="E1533" s="150"/>
      <c r="F1533" s="147"/>
      <c r="G1533" s="153"/>
      <c r="H1533" s="147"/>
      <c r="I1533" s="147"/>
      <c r="J1533" s="155"/>
      <c r="K1533" s="155"/>
      <c r="L1533" s="155"/>
      <c r="M1533" s="33" t="s">
        <v>75</v>
      </c>
      <c r="N1533" s="33" t="s">
        <v>76</v>
      </c>
      <c r="O1533" s="33" t="s">
        <v>77</v>
      </c>
      <c r="P1533" s="10" t="s">
        <v>64</v>
      </c>
      <c r="Q1533" s="132" t="s">
        <v>77</v>
      </c>
      <c r="R1533" s="33" t="s">
        <v>75</v>
      </c>
      <c r="S1533" s="33" t="s">
        <v>76</v>
      </c>
      <c r="T1533" s="33" t="s">
        <v>77</v>
      </c>
      <c r="U1533" s="157"/>
      <c r="V1533" s="261"/>
      <c r="W1533" s="160"/>
      <c r="X1533" s="163"/>
      <c r="Y1533" s="166"/>
      <c r="Z1533" s="147"/>
      <c r="AA1533" s="147"/>
      <c r="AB1533" s="147"/>
      <c r="AC1533" s="147"/>
      <c r="AD1533" s="147"/>
      <c r="AE1533" s="147"/>
      <c r="AF1533" s="169"/>
      <c r="AG1533" s="169"/>
      <c r="AH1533" s="153"/>
      <c r="AI1533" s="147"/>
      <c r="AJ1533" s="147"/>
      <c r="AK1533" s="147"/>
      <c r="AL1533" s="147"/>
      <c r="AM1533" s="147"/>
      <c r="AN1533" s="147"/>
      <c r="AO1533" s="147"/>
      <c r="AP1533" s="147"/>
      <c r="AQ1533" s="147"/>
      <c r="AR1533" s="147"/>
      <c r="AS1533" s="147"/>
      <c r="AT1533" s="147"/>
      <c r="AU1533" s="147"/>
      <c r="AV1533" s="147"/>
      <c r="AW1533" s="147"/>
    </row>
    <row r="1534" spans="1:49" ht="36" customHeight="1" x14ac:dyDescent="0.25">
      <c r="A1534" s="148"/>
      <c r="B1534" s="148"/>
      <c r="C1534" s="148"/>
      <c r="D1534" s="148"/>
      <c r="E1534" s="151"/>
      <c r="F1534" s="148"/>
      <c r="G1534" s="154"/>
      <c r="H1534" s="148"/>
      <c r="I1534" s="148"/>
      <c r="J1534" s="155"/>
      <c r="K1534" s="155"/>
      <c r="L1534" s="155"/>
      <c r="M1534" s="33" t="s">
        <v>75</v>
      </c>
      <c r="N1534" s="33" t="s">
        <v>76</v>
      </c>
      <c r="O1534" s="33" t="s">
        <v>77</v>
      </c>
      <c r="P1534" s="10" t="s">
        <v>64</v>
      </c>
      <c r="Q1534" s="132" t="s">
        <v>77</v>
      </c>
      <c r="R1534" s="33" t="s">
        <v>75</v>
      </c>
      <c r="S1534" s="33" t="s">
        <v>76</v>
      </c>
      <c r="T1534" s="33" t="s">
        <v>77</v>
      </c>
      <c r="U1534" s="158"/>
      <c r="V1534" s="262"/>
      <c r="W1534" s="161"/>
      <c r="X1534" s="164"/>
      <c r="Y1534" s="167"/>
      <c r="Z1534" s="148"/>
      <c r="AA1534" s="148"/>
      <c r="AB1534" s="148"/>
      <c r="AC1534" s="148"/>
      <c r="AD1534" s="148"/>
      <c r="AE1534" s="148"/>
      <c r="AF1534" s="170"/>
      <c r="AG1534" s="170"/>
      <c r="AH1534" s="154"/>
      <c r="AI1534" s="148"/>
      <c r="AJ1534" s="148"/>
      <c r="AK1534" s="148"/>
      <c r="AL1534" s="148"/>
      <c r="AM1534" s="148"/>
      <c r="AN1534" s="148"/>
      <c r="AO1534" s="148"/>
      <c r="AP1534" s="148"/>
      <c r="AQ1534" s="148"/>
      <c r="AR1534" s="148"/>
      <c r="AS1534" s="148"/>
      <c r="AT1534" s="148"/>
      <c r="AU1534" s="148"/>
      <c r="AV1534" s="148"/>
      <c r="AW1534" s="148"/>
    </row>
    <row r="1535" spans="1:49" ht="36" customHeight="1" x14ac:dyDescent="0.25">
      <c r="A1535" s="146" t="s">
        <v>53</v>
      </c>
      <c r="B1535" s="146" t="s">
        <v>676</v>
      </c>
      <c r="C1535" s="146">
        <v>2016</v>
      </c>
      <c r="D1535" s="146" t="s">
        <v>1362</v>
      </c>
      <c r="E1535" s="149">
        <v>663</v>
      </c>
      <c r="F1535" s="146" t="s">
        <v>56</v>
      </c>
      <c r="G1535" s="152" t="s">
        <v>57</v>
      </c>
      <c r="H1535" s="146" t="s">
        <v>58</v>
      </c>
      <c r="I1535" s="146" t="s">
        <v>58</v>
      </c>
      <c r="J1535" s="155" t="s">
        <v>92</v>
      </c>
      <c r="K1535" s="155" t="s">
        <v>243</v>
      </c>
      <c r="L1535" s="155" t="s">
        <v>243</v>
      </c>
      <c r="M1535" s="33" t="s">
        <v>75</v>
      </c>
      <c r="N1535" s="33" t="s">
        <v>76</v>
      </c>
      <c r="O1535" s="33" t="s">
        <v>77</v>
      </c>
      <c r="P1535" s="10" t="s">
        <v>94</v>
      </c>
      <c r="Q1535" s="12">
        <v>359136</v>
      </c>
      <c r="R1535" s="33" t="s">
        <v>75</v>
      </c>
      <c r="S1535" s="33" t="s">
        <v>76</v>
      </c>
      <c r="T1535" s="33" t="s">
        <v>77</v>
      </c>
      <c r="U1535" s="156" t="s">
        <v>94</v>
      </c>
      <c r="V1535" s="260" t="s">
        <v>1418</v>
      </c>
      <c r="W1535" s="159">
        <v>42720</v>
      </c>
      <c r="X1535" s="162">
        <v>309600</v>
      </c>
      <c r="Y1535" s="165">
        <v>359136</v>
      </c>
      <c r="Z1535" s="146" t="s">
        <v>67</v>
      </c>
      <c r="AA1535" s="146" t="s">
        <v>68</v>
      </c>
      <c r="AB1535" s="146" t="s">
        <v>69</v>
      </c>
      <c r="AC1535" s="146" t="s">
        <v>70</v>
      </c>
      <c r="AD1535" s="146" t="s">
        <v>92</v>
      </c>
      <c r="AE1535" s="146" t="s">
        <v>71</v>
      </c>
      <c r="AF1535" s="168">
        <v>42720</v>
      </c>
      <c r="AG1535" s="168">
        <v>42725</v>
      </c>
      <c r="AH1535" s="152" t="s">
        <v>57</v>
      </c>
      <c r="AI1535" s="146" t="s">
        <v>72</v>
      </c>
      <c r="AJ1535" s="146" t="s">
        <v>73</v>
      </c>
      <c r="AK1535" s="146" t="s">
        <v>72</v>
      </c>
      <c r="AL1535" s="146" t="s">
        <v>72</v>
      </c>
      <c r="AM1535" s="146" t="s">
        <v>72</v>
      </c>
      <c r="AN1535" s="146" t="s">
        <v>72</v>
      </c>
      <c r="AO1535" s="146" t="s">
        <v>74</v>
      </c>
      <c r="AP1535" s="146" t="s">
        <v>74</v>
      </c>
      <c r="AQ1535" s="146" t="s">
        <v>74</v>
      </c>
      <c r="AR1535" s="146" t="s">
        <v>74</v>
      </c>
      <c r="AS1535" s="146" t="s">
        <v>74</v>
      </c>
      <c r="AT1535" s="146" t="s">
        <v>74</v>
      </c>
      <c r="AU1535" s="146" t="s">
        <v>74</v>
      </c>
      <c r="AV1535" s="146" t="s">
        <v>74</v>
      </c>
      <c r="AW1535" s="146" t="s">
        <v>74</v>
      </c>
    </row>
    <row r="1536" spans="1:49" ht="36" customHeight="1" x14ac:dyDescent="0.25">
      <c r="A1536" s="147"/>
      <c r="B1536" s="147"/>
      <c r="C1536" s="147"/>
      <c r="D1536" s="147"/>
      <c r="E1536" s="150"/>
      <c r="F1536" s="147"/>
      <c r="G1536" s="153"/>
      <c r="H1536" s="147"/>
      <c r="I1536" s="147"/>
      <c r="J1536" s="155"/>
      <c r="K1536" s="155"/>
      <c r="L1536" s="155"/>
      <c r="M1536" s="33" t="s">
        <v>75</v>
      </c>
      <c r="N1536" s="33" t="s">
        <v>76</v>
      </c>
      <c r="O1536" s="33" t="s">
        <v>77</v>
      </c>
      <c r="P1536" s="133" t="s">
        <v>1170</v>
      </c>
      <c r="Q1536" s="12">
        <v>448224</v>
      </c>
      <c r="R1536" s="33" t="s">
        <v>75</v>
      </c>
      <c r="S1536" s="33" t="s">
        <v>76</v>
      </c>
      <c r="T1536" s="33" t="s">
        <v>77</v>
      </c>
      <c r="U1536" s="157"/>
      <c r="V1536" s="261"/>
      <c r="W1536" s="160"/>
      <c r="X1536" s="163"/>
      <c r="Y1536" s="166"/>
      <c r="Z1536" s="147"/>
      <c r="AA1536" s="147"/>
      <c r="AB1536" s="147"/>
      <c r="AC1536" s="147"/>
      <c r="AD1536" s="147"/>
      <c r="AE1536" s="147"/>
      <c r="AF1536" s="169"/>
      <c r="AG1536" s="169"/>
      <c r="AH1536" s="153"/>
      <c r="AI1536" s="147"/>
      <c r="AJ1536" s="147"/>
      <c r="AK1536" s="147"/>
      <c r="AL1536" s="147"/>
      <c r="AM1536" s="147"/>
      <c r="AN1536" s="147"/>
      <c r="AO1536" s="147"/>
      <c r="AP1536" s="147"/>
      <c r="AQ1536" s="147"/>
      <c r="AR1536" s="147"/>
      <c r="AS1536" s="147"/>
      <c r="AT1536" s="147"/>
      <c r="AU1536" s="147"/>
      <c r="AV1536" s="147"/>
      <c r="AW1536" s="147"/>
    </row>
    <row r="1537" spans="1:49" ht="36" customHeight="1" x14ac:dyDescent="0.25">
      <c r="A1537" s="148"/>
      <c r="B1537" s="148"/>
      <c r="C1537" s="148"/>
      <c r="D1537" s="148"/>
      <c r="E1537" s="151"/>
      <c r="F1537" s="148"/>
      <c r="G1537" s="154"/>
      <c r="H1537" s="148"/>
      <c r="I1537" s="148"/>
      <c r="J1537" s="155"/>
      <c r="K1537" s="155"/>
      <c r="L1537" s="155"/>
      <c r="M1537" s="33" t="s">
        <v>75</v>
      </c>
      <c r="N1537" s="33" t="s">
        <v>76</v>
      </c>
      <c r="O1537" s="33" t="s">
        <v>77</v>
      </c>
      <c r="P1537" s="133" t="s">
        <v>310</v>
      </c>
      <c r="Q1537" s="12">
        <v>62510.080000000002</v>
      </c>
      <c r="R1537" s="33" t="s">
        <v>75</v>
      </c>
      <c r="S1537" s="33" t="s">
        <v>76</v>
      </c>
      <c r="T1537" s="33" t="s">
        <v>77</v>
      </c>
      <c r="U1537" s="158"/>
      <c r="V1537" s="262"/>
      <c r="W1537" s="161"/>
      <c r="X1537" s="164"/>
      <c r="Y1537" s="167"/>
      <c r="Z1537" s="148"/>
      <c r="AA1537" s="148"/>
      <c r="AB1537" s="148"/>
      <c r="AC1537" s="148"/>
      <c r="AD1537" s="148"/>
      <c r="AE1537" s="148"/>
      <c r="AF1537" s="170"/>
      <c r="AG1537" s="170"/>
      <c r="AH1537" s="154"/>
      <c r="AI1537" s="148"/>
      <c r="AJ1537" s="148"/>
      <c r="AK1537" s="148"/>
      <c r="AL1537" s="148"/>
      <c r="AM1537" s="148"/>
      <c r="AN1537" s="148"/>
      <c r="AO1537" s="148"/>
      <c r="AP1537" s="148"/>
      <c r="AQ1537" s="148"/>
      <c r="AR1537" s="148"/>
      <c r="AS1537" s="148"/>
      <c r="AT1537" s="148"/>
      <c r="AU1537" s="148"/>
      <c r="AV1537" s="148"/>
      <c r="AW1537" s="148"/>
    </row>
    <row r="1538" spans="1:49" ht="36" customHeight="1" x14ac:dyDescent="0.25">
      <c r="A1538" s="146" t="s">
        <v>53</v>
      </c>
      <c r="B1538" s="146" t="s">
        <v>676</v>
      </c>
      <c r="C1538" s="146">
        <v>2016</v>
      </c>
      <c r="D1538" s="146" t="s">
        <v>1362</v>
      </c>
      <c r="E1538" s="149">
        <v>666</v>
      </c>
      <c r="F1538" s="146" t="s">
        <v>56</v>
      </c>
      <c r="G1538" s="152" t="s">
        <v>57</v>
      </c>
      <c r="H1538" s="146" t="s">
        <v>58</v>
      </c>
      <c r="I1538" s="146" t="s">
        <v>58</v>
      </c>
      <c r="J1538" s="155" t="s">
        <v>125</v>
      </c>
      <c r="K1538" s="155" t="s">
        <v>93</v>
      </c>
      <c r="L1538" s="155" t="s">
        <v>93</v>
      </c>
      <c r="M1538" s="33" t="s">
        <v>75</v>
      </c>
      <c r="N1538" s="33" t="s">
        <v>76</v>
      </c>
      <c r="O1538" s="33" t="s">
        <v>77</v>
      </c>
      <c r="P1538" s="10" t="s">
        <v>117</v>
      </c>
      <c r="Q1538" s="12">
        <v>672.8</v>
      </c>
      <c r="R1538" s="33" t="s">
        <v>75</v>
      </c>
      <c r="S1538" s="33" t="s">
        <v>76</v>
      </c>
      <c r="T1538" s="33" t="s">
        <v>77</v>
      </c>
      <c r="U1538" s="10" t="s">
        <v>117</v>
      </c>
      <c r="V1538" s="105" t="s">
        <v>1419</v>
      </c>
      <c r="W1538" s="297">
        <v>42720</v>
      </c>
      <c r="X1538" s="47">
        <v>580</v>
      </c>
      <c r="Y1538" s="47">
        <v>672.8</v>
      </c>
      <c r="Z1538" s="146" t="s">
        <v>67</v>
      </c>
      <c r="AA1538" s="146" t="s">
        <v>68</v>
      </c>
      <c r="AB1538" s="146" t="s">
        <v>69</v>
      </c>
      <c r="AC1538" s="146" t="s">
        <v>70</v>
      </c>
      <c r="AD1538" s="146" t="s">
        <v>125</v>
      </c>
      <c r="AE1538" s="146" t="s">
        <v>71</v>
      </c>
      <c r="AF1538" s="168">
        <v>42720</v>
      </c>
      <c r="AG1538" s="168">
        <v>42720</v>
      </c>
      <c r="AH1538" s="152" t="s">
        <v>57</v>
      </c>
      <c r="AI1538" s="146" t="s">
        <v>72</v>
      </c>
      <c r="AJ1538" s="146" t="s">
        <v>73</v>
      </c>
      <c r="AK1538" s="146" t="s">
        <v>72</v>
      </c>
      <c r="AL1538" s="146" t="s">
        <v>72</v>
      </c>
      <c r="AM1538" s="146" t="s">
        <v>72</v>
      </c>
      <c r="AN1538" s="146" t="s">
        <v>72</v>
      </c>
      <c r="AO1538" s="146" t="s">
        <v>74</v>
      </c>
      <c r="AP1538" s="146" t="s">
        <v>74</v>
      </c>
      <c r="AQ1538" s="146" t="s">
        <v>74</v>
      </c>
      <c r="AR1538" s="146" t="s">
        <v>74</v>
      </c>
      <c r="AS1538" s="146" t="s">
        <v>74</v>
      </c>
      <c r="AT1538" s="146" t="s">
        <v>74</v>
      </c>
      <c r="AU1538" s="146" t="s">
        <v>74</v>
      </c>
      <c r="AV1538" s="146" t="s">
        <v>74</v>
      </c>
      <c r="AW1538" s="146" t="s">
        <v>74</v>
      </c>
    </row>
    <row r="1539" spans="1:49" ht="36" customHeight="1" x14ac:dyDescent="0.25">
      <c r="A1539" s="147"/>
      <c r="B1539" s="147"/>
      <c r="C1539" s="147"/>
      <c r="D1539" s="147"/>
      <c r="E1539" s="150"/>
      <c r="F1539" s="147"/>
      <c r="G1539" s="153"/>
      <c r="H1539" s="147"/>
      <c r="I1539" s="147"/>
      <c r="J1539" s="155"/>
      <c r="K1539" s="155"/>
      <c r="L1539" s="155"/>
      <c r="M1539" s="33" t="s">
        <v>75</v>
      </c>
      <c r="N1539" s="33" t="s">
        <v>76</v>
      </c>
      <c r="O1539" s="33" t="s">
        <v>77</v>
      </c>
      <c r="P1539" s="133" t="s">
        <v>115</v>
      </c>
      <c r="Q1539" s="12">
        <v>8084.04</v>
      </c>
      <c r="R1539" s="33" t="s">
        <v>75</v>
      </c>
      <c r="S1539" s="33" t="s">
        <v>76</v>
      </c>
      <c r="T1539" s="33" t="s">
        <v>77</v>
      </c>
      <c r="U1539" s="133" t="s">
        <v>115</v>
      </c>
      <c r="V1539" s="107" t="s">
        <v>1420</v>
      </c>
      <c r="W1539" s="298"/>
      <c r="X1539" s="47">
        <v>6969</v>
      </c>
      <c r="Y1539" s="47">
        <v>8084.04</v>
      </c>
      <c r="Z1539" s="147"/>
      <c r="AA1539" s="147"/>
      <c r="AB1539" s="147"/>
      <c r="AC1539" s="147"/>
      <c r="AD1539" s="147"/>
      <c r="AE1539" s="147"/>
      <c r="AF1539" s="169"/>
      <c r="AG1539" s="169"/>
      <c r="AH1539" s="153"/>
      <c r="AI1539" s="147"/>
      <c r="AJ1539" s="147"/>
      <c r="AK1539" s="147"/>
      <c r="AL1539" s="147"/>
      <c r="AM1539" s="147"/>
      <c r="AN1539" s="147"/>
      <c r="AO1539" s="147"/>
      <c r="AP1539" s="147"/>
      <c r="AQ1539" s="147"/>
      <c r="AR1539" s="147"/>
      <c r="AS1539" s="147"/>
      <c r="AT1539" s="147"/>
      <c r="AU1539" s="147"/>
      <c r="AV1539" s="147"/>
      <c r="AW1539" s="147"/>
    </row>
    <row r="1540" spans="1:49" ht="36" customHeight="1" x14ac:dyDescent="0.25">
      <c r="A1540" s="148"/>
      <c r="B1540" s="148"/>
      <c r="C1540" s="148"/>
      <c r="D1540" s="148"/>
      <c r="E1540" s="151"/>
      <c r="F1540" s="148"/>
      <c r="G1540" s="154"/>
      <c r="H1540" s="148"/>
      <c r="I1540" s="148"/>
      <c r="J1540" s="155"/>
      <c r="K1540" s="155"/>
      <c r="L1540" s="155"/>
      <c r="M1540" s="33" t="s">
        <v>75</v>
      </c>
      <c r="N1540" s="33" t="s">
        <v>76</v>
      </c>
      <c r="O1540" s="33" t="s">
        <v>77</v>
      </c>
      <c r="P1540" s="10" t="s">
        <v>64</v>
      </c>
      <c r="Q1540" s="132" t="s">
        <v>77</v>
      </c>
      <c r="R1540" s="33" t="s">
        <v>75</v>
      </c>
      <c r="S1540" s="33" t="s">
        <v>76</v>
      </c>
      <c r="T1540" s="33" t="s">
        <v>77</v>
      </c>
      <c r="U1540" s="136"/>
      <c r="V1540" s="137"/>
      <c r="W1540" s="299"/>
      <c r="X1540" s="138"/>
      <c r="Y1540" s="138"/>
      <c r="Z1540" s="148"/>
      <c r="AA1540" s="148"/>
      <c r="AB1540" s="148"/>
      <c r="AC1540" s="148"/>
      <c r="AD1540" s="148"/>
      <c r="AE1540" s="148"/>
      <c r="AF1540" s="170"/>
      <c r="AG1540" s="170"/>
      <c r="AH1540" s="154"/>
      <c r="AI1540" s="148"/>
      <c r="AJ1540" s="148"/>
      <c r="AK1540" s="148"/>
      <c r="AL1540" s="148"/>
      <c r="AM1540" s="148"/>
      <c r="AN1540" s="148"/>
      <c r="AO1540" s="148"/>
      <c r="AP1540" s="148"/>
      <c r="AQ1540" s="148"/>
      <c r="AR1540" s="148"/>
      <c r="AS1540" s="148"/>
      <c r="AT1540" s="148"/>
      <c r="AU1540" s="148"/>
      <c r="AV1540" s="148"/>
      <c r="AW1540" s="148"/>
    </row>
    <row r="1541" spans="1:49" ht="36" customHeight="1" x14ac:dyDescent="0.25">
      <c r="A1541" s="146" t="s">
        <v>53</v>
      </c>
      <c r="B1541" s="146" t="s">
        <v>676</v>
      </c>
      <c r="C1541" s="146">
        <v>2016</v>
      </c>
      <c r="D1541" s="146" t="s">
        <v>1362</v>
      </c>
      <c r="E1541" s="149">
        <v>668</v>
      </c>
      <c r="F1541" s="146" t="s">
        <v>56</v>
      </c>
      <c r="G1541" s="152" t="s">
        <v>57</v>
      </c>
      <c r="H1541" s="146" t="s">
        <v>58</v>
      </c>
      <c r="I1541" s="146" t="s">
        <v>58</v>
      </c>
      <c r="J1541" s="155" t="s">
        <v>1218</v>
      </c>
      <c r="K1541" s="155" t="s">
        <v>60</v>
      </c>
      <c r="L1541" s="155" t="s">
        <v>60</v>
      </c>
      <c r="M1541" s="33" t="s">
        <v>75</v>
      </c>
      <c r="N1541" s="33" t="s">
        <v>76</v>
      </c>
      <c r="O1541" s="33" t="s">
        <v>77</v>
      </c>
      <c r="P1541" s="10" t="s">
        <v>79</v>
      </c>
      <c r="Q1541" s="12">
        <v>21000</v>
      </c>
      <c r="R1541" s="33" t="s">
        <v>75</v>
      </c>
      <c r="S1541" s="33" t="s">
        <v>76</v>
      </c>
      <c r="T1541" s="33" t="s">
        <v>77</v>
      </c>
      <c r="U1541" s="156" t="s">
        <v>79</v>
      </c>
      <c r="V1541" s="260" t="s">
        <v>1421</v>
      </c>
      <c r="W1541" s="159">
        <v>42720</v>
      </c>
      <c r="X1541" s="162">
        <v>21000</v>
      </c>
      <c r="Y1541" s="165">
        <v>21000</v>
      </c>
      <c r="Z1541" s="146" t="s">
        <v>67</v>
      </c>
      <c r="AA1541" s="146" t="s">
        <v>68</v>
      </c>
      <c r="AB1541" s="146" t="s">
        <v>69</v>
      </c>
      <c r="AC1541" s="146" t="s">
        <v>70</v>
      </c>
      <c r="AD1541" s="146" t="s">
        <v>1218</v>
      </c>
      <c r="AE1541" s="146" t="s">
        <v>71</v>
      </c>
      <c r="AF1541" s="168">
        <v>42720</v>
      </c>
      <c r="AG1541" s="168">
        <v>42725</v>
      </c>
      <c r="AH1541" s="152" t="s">
        <v>57</v>
      </c>
      <c r="AI1541" s="146" t="s">
        <v>72</v>
      </c>
      <c r="AJ1541" s="146" t="s">
        <v>73</v>
      </c>
      <c r="AK1541" s="146" t="s">
        <v>72</v>
      </c>
      <c r="AL1541" s="146" t="s">
        <v>72</v>
      </c>
      <c r="AM1541" s="146" t="s">
        <v>72</v>
      </c>
      <c r="AN1541" s="146" t="s">
        <v>72</v>
      </c>
      <c r="AO1541" s="146" t="s">
        <v>74</v>
      </c>
      <c r="AP1541" s="146" t="s">
        <v>74</v>
      </c>
      <c r="AQ1541" s="146" t="s">
        <v>74</v>
      </c>
      <c r="AR1541" s="146" t="s">
        <v>74</v>
      </c>
      <c r="AS1541" s="146" t="s">
        <v>74</v>
      </c>
      <c r="AT1541" s="146" t="s">
        <v>74</v>
      </c>
      <c r="AU1541" s="146" t="s">
        <v>74</v>
      </c>
      <c r="AV1541" s="146" t="s">
        <v>74</v>
      </c>
      <c r="AW1541" s="146" t="s">
        <v>74</v>
      </c>
    </row>
    <row r="1542" spans="1:49" ht="36" customHeight="1" x14ac:dyDescent="0.25">
      <c r="A1542" s="147"/>
      <c r="B1542" s="147"/>
      <c r="C1542" s="147"/>
      <c r="D1542" s="147"/>
      <c r="E1542" s="150"/>
      <c r="F1542" s="147"/>
      <c r="G1542" s="153"/>
      <c r="H1542" s="147"/>
      <c r="I1542" s="147"/>
      <c r="J1542" s="155"/>
      <c r="K1542" s="155"/>
      <c r="L1542" s="155"/>
      <c r="M1542" s="33" t="s">
        <v>75</v>
      </c>
      <c r="N1542" s="33" t="s">
        <v>76</v>
      </c>
      <c r="O1542" s="33" t="s">
        <v>77</v>
      </c>
      <c r="P1542" s="10" t="s">
        <v>64</v>
      </c>
      <c r="Q1542" s="132" t="s">
        <v>77</v>
      </c>
      <c r="R1542" s="33" t="s">
        <v>75</v>
      </c>
      <c r="S1542" s="33" t="s">
        <v>76</v>
      </c>
      <c r="T1542" s="33" t="s">
        <v>77</v>
      </c>
      <c r="U1542" s="157"/>
      <c r="V1542" s="261"/>
      <c r="W1542" s="160"/>
      <c r="X1542" s="163"/>
      <c r="Y1542" s="166"/>
      <c r="Z1542" s="147"/>
      <c r="AA1542" s="147"/>
      <c r="AB1542" s="147"/>
      <c r="AC1542" s="147"/>
      <c r="AD1542" s="147"/>
      <c r="AE1542" s="147"/>
      <c r="AF1542" s="169"/>
      <c r="AG1542" s="169"/>
      <c r="AH1542" s="153"/>
      <c r="AI1542" s="147"/>
      <c r="AJ1542" s="147"/>
      <c r="AK1542" s="147"/>
      <c r="AL1542" s="147"/>
      <c r="AM1542" s="147"/>
      <c r="AN1542" s="147"/>
      <c r="AO1542" s="147"/>
      <c r="AP1542" s="147"/>
      <c r="AQ1542" s="147"/>
      <c r="AR1542" s="147"/>
      <c r="AS1542" s="147"/>
      <c r="AT1542" s="147"/>
      <c r="AU1542" s="147"/>
      <c r="AV1542" s="147"/>
      <c r="AW1542" s="147"/>
    </row>
    <row r="1543" spans="1:49" ht="36" customHeight="1" x14ac:dyDescent="0.25">
      <c r="A1543" s="148"/>
      <c r="B1543" s="148"/>
      <c r="C1543" s="148"/>
      <c r="D1543" s="148"/>
      <c r="E1543" s="151"/>
      <c r="F1543" s="148"/>
      <c r="G1543" s="154"/>
      <c r="H1543" s="148"/>
      <c r="I1543" s="148"/>
      <c r="J1543" s="155"/>
      <c r="K1543" s="155"/>
      <c r="L1543" s="155"/>
      <c r="M1543" s="33" t="s">
        <v>75</v>
      </c>
      <c r="N1543" s="33" t="s">
        <v>76</v>
      </c>
      <c r="O1543" s="33" t="s">
        <v>77</v>
      </c>
      <c r="P1543" s="10" t="s">
        <v>64</v>
      </c>
      <c r="Q1543" s="132" t="s">
        <v>77</v>
      </c>
      <c r="R1543" s="33" t="s">
        <v>75</v>
      </c>
      <c r="S1543" s="33" t="s">
        <v>76</v>
      </c>
      <c r="T1543" s="33" t="s">
        <v>77</v>
      </c>
      <c r="U1543" s="158"/>
      <c r="V1543" s="262"/>
      <c r="W1543" s="161"/>
      <c r="X1543" s="164"/>
      <c r="Y1543" s="167"/>
      <c r="Z1543" s="148"/>
      <c r="AA1543" s="148"/>
      <c r="AB1543" s="148"/>
      <c r="AC1543" s="148"/>
      <c r="AD1543" s="148"/>
      <c r="AE1543" s="148"/>
      <c r="AF1543" s="170"/>
      <c r="AG1543" s="170"/>
      <c r="AH1543" s="154"/>
      <c r="AI1543" s="148"/>
      <c r="AJ1543" s="148"/>
      <c r="AK1543" s="148"/>
      <c r="AL1543" s="148"/>
      <c r="AM1543" s="148"/>
      <c r="AN1543" s="148"/>
      <c r="AO1543" s="148"/>
      <c r="AP1543" s="148"/>
      <c r="AQ1543" s="148"/>
      <c r="AR1543" s="148"/>
      <c r="AS1543" s="148"/>
      <c r="AT1543" s="148"/>
      <c r="AU1543" s="148"/>
      <c r="AV1543" s="148"/>
      <c r="AW1543" s="148"/>
    </row>
    <row r="1544" spans="1:49" ht="36" customHeight="1" x14ac:dyDescent="0.25">
      <c r="A1544" s="146" t="s">
        <v>53</v>
      </c>
      <c r="B1544" s="146" t="s">
        <v>676</v>
      </c>
      <c r="C1544" s="146">
        <v>2016</v>
      </c>
      <c r="D1544" s="146" t="s">
        <v>1362</v>
      </c>
      <c r="E1544" s="149">
        <v>669</v>
      </c>
      <c r="F1544" s="146" t="s">
        <v>56</v>
      </c>
      <c r="G1544" s="152" t="s">
        <v>57</v>
      </c>
      <c r="H1544" s="146" t="s">
        <v>58</v>
      </c>
      <c r="I1544" s="146" t="s">
        <v>58</v>
      </c>
      <c r="J1544" s="155" t="s">
        <v>1422</v>
      </c>
      <c r="K1544" s="155" t="s">
        <v>243</v>
      </c>
      <c r="L1544" s="155" t="s">
        <v>243</v>
      </c>
      <c r="M1544" s="33" t="s">
        <v>518</v>
      </c>
      <c r="N1544" s="33" t="s">
        <v>109</v>
      </c>
      <c r="O1544" s="33" t="s">
        <v>110</v>
      </c>
      <c r="P1544" s="10" t="s">
        <v>64</v>
      </c>
      <c r="Q1544" s="12">
        <v>226200</v>
      </c>
      <c r="R1544" s="33" t="s">
        <v>518</v>
      </c>
      <c r="S1544" s="33" t="s">
        <v>109</v>
      </c>
      <c r="T1544" s="33" t="s">
        <v>110</v>
      </c>
      <c r="U1544" s="156" t="s">
        <v>64</v>
      </c>
      <c r="V1544" s="260" t="s">
        <v>1423</v>
      </c>
      <c r="W1544" s="159">
        <v>42716</v>
      </c>
      <c r="X1544" s="162">
        <v>195000</v>
      </c>
      <c r="Y1544" s="165">
        <v>226200</v>
      </c>
      <c r="Z1544" s="146" t="s">
        <v>67</v>
      </c>
      <c r="AA1544" s="146" t="s">
        <v>68</v>
      </c>
      <c r="AB1544" s="146" t="s">
        <v>69</v>
      </c>
      <c r="AC1544" s="146" t="s">
        <v>70</v>
      </c>
      <c r="AD1544" s="146" t="s">
        <v>1422</v>
      </c>
      <c r="AE1544" s="146" t="s">
        <v>71</v>
      </c>
      <c r="AF1544" s="168">
        <v>42720</v>
      </c>
      <c r="AG1544" s="168">
        <v>42730</v>
      </c>
      <c r="AH1544" s="152" t="s">
        <v>57</v>
      </c>
      <c r="AI1544" s="146" t="s">
        <v>72</v>
      </c>
      <c r="AJ1544" s="146" t="s">
        <v>73</v>
      </c>
      <c r="AK1544" s="146" t="s">
        <v>72</v>
      </c>
      <c r="AL1544" s="146" t="s">
        <v>72</v>
      </c>
      <c r="AM1544" s="146" t="s">
        <v>72</v>
      </c>
      <c r="AN1544" s="146" t="s">
        <v>72</v>
      </c>
      <c r="AO1544" s="146" t="s">
        <v>74</v>
      </c>
      <c r="AP1544" s="146" t="s">
        <v>74</v>
      </c>
      <c r="AQ1544" s="146" t="s">
        <v>74</v>
      </c>
      <c r="AR1544" s="146" t="s">
        <v>74</v>
      </c>
      <c r="AS1544" s="146" t="s">
        <v>74</v>
      </c>
      <c r="AT1544" s="146" t="s">
        <v>74</v>
      </c>
      <c r="AU1544" s="146" t="s">
        <v>74</v>
      </c>
      <c r="AV1544" s="146" t="s">
        <v>74</v>
      </c>
      <c r="AW1544" s="146" t="s">
        <v>74</v>
      </c>
    </row>
    <row r="1545" spans="1:49" ht="36" customHeight="1" x14ac:dyDescent="0.25">
      <c r="A1545" s="147"/>
      <c r="B1545" s="147"/>
      <c r="C1545" s="147"/>
      <c r="D1545" s="147"/>
      <c r="E1545" s="150"/>
      <c r="F1545" s="147"/>
      <c r="G1545" s="153"/>
      <c r="H1545" s="147"/>
      <c r="I1545" s="147"/>
      <c r="J1545" s="155"/>
      <c r="K1545" s="155"/>
      <c r="L1545" s="155"/>
      <c r="M1545" s="33" t="s">
        <v>75</v>
      </c>
      <c r="N1545" s="33" t="s">
        <v>76</v>
      </c>
      <c r="O1545" s="33" t="s">
        <v>77</v>
      </c>
      <c r="P1545" s="133" t="s">
        <v>311</v>
      </c>
      <c r="Q1545" s="12">
        <v>237510</v>
      </c>
      <c r="R1545" s="33" t="s">
        <v>75</v>
      </c>
      <c r="S1545" s="33" t="s">
        <v>76</v>
      </c>
      <c r="T1545" s="33" t="s">
        <v>77</v>
      </c>
      <c r="U1545" s="157"/>
      <c r="V1545" s="261"/>
      <c r="W1545" s="160"/>
      <c r="X1545" s="163"/>
      <c r="Y1545" s="166"/>
      <c r="Z1545" s="147"/>
      <c r="AA1545" s="147"/>
      <c r="AB1545" s="147"/>
      <c r="AC1545" s="147"/>
      <c r="AD1545" s="147"/>
      <c r="AE1545" s="147"/>
      <c r="AF1545" s="169"/>
      <c r="AG1545" s="169"/>
      <c r="AH1545" s="153"/>
      <c r="AI1545" s="147"/>
      <c r="AJ1545" s="147"/>
      <c r="AK1545" s="147"/>
      <c r="AL1545" s="147"/>
      <c r="AM1545" s="147"/>
      <c r="AN1545" s="147"/>
      <c r="AO1545" s="147"/>
      <c r="AP1545" s="147"/>
      <c r="AQ1545" s="147"/>
      <c r="AR1545" s="147"/>
      <c r="AS1545" s="147"/>
      <c r="AT1545" s="147"/>
      <c r="AU1545" s="147"/>
      <c r="AV1545" s="147"/>
      <c r="AW1545" s="147"/>
    </row>
    <row r="1546" spans="1:49" ht="36" customHeight="1" x14ac:dyDescent="0.25">
      <c r="A1546" s="148"/>
      <c r="B1546" s="148"/>
      <c r="C1546" s="148"/>
      <c r="D1546" s="148"/>
      <c r="E1546" s="151"/>
      <c r="F1546" s="148"/>
      <c r="G1546" s="154"/>
      <c r="H1546" s="148"/>
      <c r="I1546" s="148"/>
      <c r="J1546" s="155"/>
      <c r="K1546" s="155"/>
      <c r="L1546" s="155"/>
      <c r="M1546" s="33" t="s">
        <v>75</v>
      </c>
      <c r="N1546" s="33" t="s">
        <v>76</v>
      </c>
      <c r="O1546" s="33" t="s">
        <v>77</v>
      </c>
      <c r="P1546" s="133" t="s">
        <v>94</v>
      </c>
      <c r="Q1546" s="12">
        <v>244296</v>
      </c>
      <c r="R1546" s="33" t="s">
        <v>75</v>
      </c>
      <c r="S1546" s="33" t="s">
        <v>76</v>
      </c>
      <c r="T1546" s="33" t="s">
        <v>77</v>
      </c>
      <c r="U1546" s="158"/>
      <c r="V1546" s="262"/>
      <c r="W1546" s="161"/>
      <c r="X1546" s="164"/>
      <c r="Y1546" s="167"/>
      <c r="Z1546" s="148"/>
      <c r="AA1546" s="148"/>
      <c r="AB1546" s="148"/>
      <c r="AC1546" s="148"/>
      <c r="AD1546" s="148"/>
      <c r="AE1546" s="148"/>
      <c r="AF1546" s="170"/>
      <c r="AG1546" s="170"/>
      <c r="AH1546" s="154"/>
      <c r="AI1546" s="148"/>
      <c r="AJ1546" s="148"/>
      <c r="AK1546" s="148"/>
      <c r="AL1546" s="148"/>
      <c r="AM1546" s="148"/>
      <c r="AN1546" s="148"/>
      <c r="AO1546" s="148"/>
      <c r="AP1546" s="148"/>
      <c r="AQ1546" s="148"/>
      <c r="AR1546" s="148"/>
      <c r="AS1546" s="148"/>
      <c r="AT1546" s="148"/>
      <c r="AU1546" s="148"/>
      <c r="AV1546" s="148"/>
      <c r="AW1546" s="148"/>
    </row>
    <row r="1547" spans="1:49" ht="36" customHeight="1" x14ac:dyDescent="0.25">
      <c r="A1547" s="146" t="s">
        <v>53</v>
      </c>
      <c r="B1547" s="146" t="s">
        <v>676</v>
      </c>
      <c r="C1547" s="146">
        <v>2016</v>
      </c>
      <c r="D1547" s="146" t="s">
        <v>1362</v>
      </c>
      <c r="E1547" s="149">
        <v>672</v>
      </c>
      <c r="F1547" s="146" t="s">
        <v>56</v>
      </c>
      <c r="G1547" s="152" t="s">
        <v>57</v>
      </c>
      <c r="H1547" s="146" t="s">
        <v>58</v>
      </c>
      <c r="I1547" s="146" t="s">
        <v>58</v>
      </c>
      <c r="J1547" s="155" t="s">
        <v>111</v>
      </c>
      <c r="K1547" s="155" t="s">
        <v>93</v>
      </c>
      <c r="L1547" s="155" t="s">
        <v>93</v>
      </c>
      <c r="M1547" s="33" t="s">
        <v>75</v>
      </c>
      <c r="N1547" s="33" t="s">
        <v>76</v>
      </c>
      <c r="O1547" s="33" t="s">
        <v>77</v>
      </c>
      <c r="P1547" s="10" t="s">
        <v>117</v>
      </c>
      <c r="Q1547" s="12">
        <v>68883.12</v>
      </c>
      <c r="R1547" s="33" t="s">
        <v>75</v>
      </c>
      <c r="S1547" s="33" t="s">
        <v>76</v>
      </c>
      <c r="T1547" s="33" t="s">
        <v>77</v>
      </c>
      <c r="U1547" s="156" t="s">
        <v>117</v>
      </c>
      <c r="V1547" s="260" t="s">
        <v>1424</v>
      </c>
      <c r="W1547" s="159">
        <v>42720</v>
      </c>
      <c r="X1547" s="162">
        <v>59382</v>
      </c>
      <c r="Y1547" s="165">
        <v>68883.12</v>
      </c>
      <c r="Z1547" s="146" t="s">
        <v>67</v>
      </c>
      <c r="AA1547" s="146" t="s">
        <v>68</v>
      </c>
      <c r="AB1547" s="146" t="s">
        <v>69</v>
      </c>
      <c r="AC1547" s="146" t="s">
        <v>70</v>
      </c>
      <c r="AD1547" s="146" t="s">
        <v>111</v>
      </c>
      <c r="AE1547" s="146" t="s">
        <v>71</v>
      </c>
      <c r="AF1547" s="168">
        <v>42720</v>
      </c>
      <c r="AG1547" s="168">
        <v>42720</v>
      </c>
      <c r="AH1547" s="152" t="s">
        <v>57</v>
      </c>
      <c r="AI1547" s="146" t="s">
        <v>72</v>
      </c>
      <c r="AJ1547" s="146" t="s">
        <v>73</v>
      </c>
      <c r="AK1547" s="146" t="s">
        <v>72</v>
      </c>
      <c r="AL1547" s="146" t="s">
        <v>72</v>
      </c>
      <c r="AM1547" s="146" t="s">
        <v>72</v>
      </c>
      <c r="AN1547" s="146" t="s">
        <v>72</v>
      </c>
      <c r="AO1547" s="146" t="s">
        <v>74</v>
      </c>
      <c r="AP1547" s="146" t="s">
        <v>74</v>
      </c>
      <c r="AQ1547" s="146" t="s">
        <v>74</v>
      </c>
      <c r="AR1547" s="146" t="s">
        <v>74</v>
      </c>
      <c r="AS1547" s="146" t="s">
        <v>74</v>
      </c>
      <c r="AT1547" s="146" t="s">
        <v>74</v>
      </c>
      <c r="AU1547" s="146" t="s">
        <v>74</v>
      </c>
      <c r="AV1547" s="146" t="s">
        <v>74</v>
      </c>
      <c r="AW1547" s="146" t="s">
        <v>74</v>
      </c>
    </row>
    <row r="1548" spans="1:49" ht="36" customHeight="1" x14ac:dyDescent="0.25">
      <c r="A1548" s="147"/>
      <c r="B1548" s="147"/>
      <c r="C1548" s="147"/>
      <c r="D1548" s="147"/>
      <c r="E1548" s="150"/>
      <c r="F1548" s="147"/>
      <c r="G1548" s="153"/>
      <c r="H1548" s="147"/>
      <c r="I1548" s="147"/>
      <c r="J1548" s="155"/>
      <c r="K1548" s="155"/>
      <c r="L1548" s="155"/>
      <c r="M1548" s="33" t="s">
        <v>75</v>
      </c>
      <c r="N1548" s="33" t="s">
        <v>76</v>
      </c>
      <c r="O1548" s="33" t="s">
        <v>77</v>
      </c>
      <c r="P1548" s="133" t="s">
        <v>115</v>
      </c>
      <c r="Q1548" s="12">
        <v>73320.12</v>
      </c>
      <c r="R1548" s="33" t="s">
        <v>75</v>
      </c>
      <c r="S1548" s="33" t="s">
        <v>76</v>
      </c>
      <c r="T1548" s="33" t="s">
        <v>77</v>
      </c>
      <c r="U1548" s="157"/>
      <c r="V1548" s="261"/>
      <c r="W1548" s="160"/>
      <c r="X1548" s="163"/>
      <c r="Y1548" s="166"/>
      <c r="Z1548" s="147"/>
      <c r="AA1548" s="147"/>
      <c r="AB1548" s="147"/>
      <c r="AC1548" s="147"/>
      <c r="AD1548" s="147"/>
      <c r="AE1548" s="147"/>
      <c r="AF1548" s="169"/>
      <c r="AG1548" s="169"/>
      <c r="AH1548" s="153"/>
      <c r="AI1548" s="147"/>
      <c r="AJ1548" s="147"/>
      <c r="AK1548" s="147"/>
      <c r="AL1548" s="147"/>
      <c r="AM1548" s="147"/>
      <c r="AN1548" s="147"/>
      <c r="AO1548" s="147"/>
      <c r="AP1548" s="147"/>
      <c r="AQ1548" s="147"/>
      <c r="AR1548" s="147"/>
      <c r="AS1548" s="147"/>
      <c r="AT1548" s="147"/>
      <c r="AU1548" s="147"/>
      <c r="AV1548" s="147"/>
      <c r="AW1548" s="147"/>
    </row>
    <row r="1549" spans="1:49" ht="36" customHeight="1" x14ac:dyDescent="0.25">
      <c r="A1549" s="148"/>
      <c r="B1549" s="148"/>
      <c r="C1549" s="148"/>
      <c r="D1549" s="148"/>
      <c r="E1549" s="151"/>
      <c r="F1549" s="148"/>
      <c r="G1549" s="154"/>
      <c r="H1549" s="148"/>
      <c r="I1549" s="148"/>
      <c r="J1549" s="155"/>
      <c r="K1549" s="155"/>
      <c r="L1549" s="155"/>
      <c r="M1549" s="33" t="s">
        <v>75</v>
      </c>
      <c r="N1549" s="33" t="s">
        <v>76</v>
      </c>
      <c r="O1549" s="33" t="s">
        <v>77</v>
      </c>
      <c r="P1549" s="133" t="s">
        <v>112</v>
      </c>
      <c r="Q1549" s="12">
        <v>73034.759999999995</v>
      </c>
      <c r="R1549" s="33" t="s">
        <v>75</v>
      </c>
      <c r="S1549" s="33" t="s">
        <v>76</v>
      </c>
      <c r="T1549" s="33" t="s">
        <v>77</v>
      </c>
      <c r="U1549" s="158"/>
      <c r="V1549" s="262"/>
      <c r="W1549" s="161"/>
      <c r="X1549" s="164"/>
      <c r="Y1549" s="167"/>
      <c r="Z1549" s="148"/>
      <c r="AA1549" s="148"/>
      <c r="AB1549" s="148"/>
      <c r="AC1549" s="148"/>
      <c r="AD1549" s="148"/>
      <c r="AE1549" s="148"/>
      <c r="AF1549" s="170"/>
      <c r="AG1549" s="170"/>
      <c r="AH1549" s="154"/>
      <c r="AI1549" s="148"/>
      <c r="AJ1549" s="148"/>
      <c r="AK1549" s="148"/>
      <c r="AL1549" s="148"/>
      <c r="AM1549" s="148"/>
      <c r="AN1549" s="148"/>
      <c r="AO1549" s="148"/>
      <c r="AP1549" s="148"/>
      <c r="AQ1549" s="148"/>
      <c r="AR1549" s="148"/>
      <c r="AS1549" s="148"/>
      <c r="AT1549" s="148"/>
      <c r="AU1549" s="148"/>
      <c r="AV1549" s="148"/>
      <c r="AW1549" s="148"/>
    </row>
    <row r="1550" spans="1:49" ht="36" customHeight="1" x14ac:dyDescent="0.25">
      <c r="A1550" s="146" t="s">
        <v>53</v>
      </c>
      <c r="B1550" s="146" t="s">
        <v>676</v>
      </c>
      <c r="C1550" s="146">
        <v>2016</v>
      </c>
      <c r="D1550" s="146" t="s">
        <v>1362</v>
      </c>
      <c r="E1550" s="149">
        <v>671</v>
      </c>
      <c r="F1550" s="146" t="s">
        <v>56</v>
      </c>
      <c r="G1550" s="152" t="s">
        <v>57</v>
      </c>
      <c r="H1550" s="146" t="s">
        <v>58</v>
      </c>
      <c r="I1550" s="146" t="s">
        <v>58</v>
      </c>
      <c r="J1550" s="155" t="s">
        <v>125</v>
      </c>
      <c r="K1550" s="155" t="s">
        <v>93</v>
      </c>
      <c r="L1550" s="155" t="s">
        <v>93</v>
      </c>
      <c r="M1550" s="33" t="s">
        <v>75</v>
      </c>
      <c r="N1550" s="33" t="s">
        <v>76</v>
      </c>
      <c r="O1550" s="33" t="s">
        <v>77</v>
      </c>
      <c r="P1550" s="10" t="s">
        <v>117</v>
      </c>
      <c r="Q1550" s="12">
        <v>24306.639999999999</v>
      </c>
      <c r="R1550" s="33" t="s">
        <v>75</v>
      </c>
      <c r="S1550" s="33" t="s">
        <v>76</v>
      </c>
      <c r="T1550" s="33" t="s">
        <v>77</v>
      </c>
      <c r="U1550" s="156" t="s">
        <v>117</v>
      </c>
      <c r="V1550" s="260" t="s">
        <v>1425</v>
      </c>
      <c r="W1550" s="159">
        <v>42720</v>
      </c>
      <c r="X1550" s="162">
        <v>20954.64</v>
      </c>
      <c r="Y1550" s="165">
        <v>24306.639999999999</v>
      </c>
      <c r="Z1550" s="146" t="s">
        <v>67</v>
      </c>
      <c r="AA1550" s="146" t="s">
        <v>68</v>
      </c>
      <c r="AB1550" s="146" t="s">
        <v>69</v>
      </c>
      <c r="AC1550" s="146" t="s">
        <v>70</v>
      </c>
      <c r="AD1550" s="146" t="s">
        <v>125</v>
      </c>
      <c r="AE1550" s="146" t="s">
        <v>71</v>
      </c>
      <c r="AF1550" s="168">
        <v>42720</v>
      </c>
      <c r="AG1550" s="168">
        <v>42720</v>
      </c>
      <c r="AH1550" s="152" t="s">
        <v>57</v>
      </c>
      <c r="AI1550" s="146" t="s">
        <v>72</v>
      </c>
      <c r="AJ1550" s="146" t="s">
        <v>73</v>
      </c>
      <c r="AK1550" s="146" t="s">
        <v>72</v>
      </c>
      <c r="AL1550" s="146" t="s">
        <v>72</v>
      </c>
      <c r="AM1550" s="146" t="s">
        <v>72</v>
      </c>
      <c r="AN1550" s="146" t="s">
        <v>72</v>
      </c>
      <c r="AO1550" s="146" t="s">
        <v>74</v>
      </c>
      <c r="AP1550" s="146" t="s">
        <v>74</v>
      </c>
      <c r="AQ1550" s="146" t="s">
        <v>74</v>
      </c>
      <c r="AR1550" s="146" t="s">
        <v>74</v>
      </c>
      <c r="AS1550" s="146" t="s">
        <v>74</v>
      </c>
      <c r="AT1550" s="146" t="s">
        <v>74</v>
      </c>
      <c r="AU1550" s="146" t="s">
        <v>74</v>
      </c>
      <c r="AV1550" s="146" t="s">
        <v>74</v>
      </c>
      <c r="AW1550" s="146" t="s">
        <v>74</v>
      </c>
    </row>
    <row r="1551" spans="1:49" ht="36" customHeight="1" x14ac:dyDescent="0.25">
      <c r="A1551" s="147"/>
      <c r="B1551" s="147"/>
      <c r="C1551" s="147"/>
      <c r="D1551" s="147"/>
      <c r="E1551" s="150"/>
      <c r="F1551" s="147"/>
      <c r="G1551" s="153"/>
      <c r="H1551" s="147"/>
      <c r="I1551" s="147"/>
      <c r="J1551" s="155"/>
      <c r="K1551" s="155"/>
      <c r="L1551" s="155"/>
      <c r="M1551" s="33" t="s">
        <v>75</v>
      </c>
      <c r="N1551" s="33" t="s">
        <v>76</v>
      </c>
      <c r="O1551" s="33" t="s">
        <v>77</v>
      </c>
      <c r="P1551" s="10" t="s">
        <v>64</v>
      </c>
      <c r="Q1551" s="132" t="s">
        <v>77</v>
      </c>
      <c r="R1551" s="33" t="s">
        <v>75</v>
      </c>
      <c r="S1551" s="33" t="s">
        <v>76</v>
      </c>
      <c r="T1551" s="33" t="s">
        <v>77</v>
      </c>
      <c r="U1551" s="157"/>
      <c r="V1551" s="261"/>
      <c r="W1551" s="160"/>
      <c r="X1551" s="163"/>
      <c r="Y1551" s="166"/>
      <c r="Z1551" s="147"/>
      <c r="AA1551" s="147"/>
      <c r="AB1551" s="147"/>
      <c r="AC1551" s="147"/>
      <c r="AD1551" s="147"/>
      <c r="AE1551" s="147"/>
      <c r="AF1551" s="169"/>
      <c r="AG1551" s="169"/>
      <c r="AH1551" s="153"/>
      <c r="AI1551" s="147"/>
      <c r="AJ1551" s="147"/>
      <c r="AK1551" s="147"/>
      <c r="AL1551" s="147"/>
      <c r="AM1551" s="147"/>
      <c r="AN1551" s="147"/>
      <c r="AO1551" s="147"/>
      <c r="AP1551" s="147"/>
      <c r="AQ1551" s="147"/>
      <c r="AR1551" s="147"/>
      <c r="AS1551" s="147"/>
      <c r="AT1551" s="147"/>
      <c r="AU1551" s="147"/>
      <c r="AV1551" s="147"/>
      <c r="AW1551" s="147"/>
    </row>
    <row r="1552" spans="1:49" ht="36" customHeight="1" x14ac:dyDescent="0.25">
      <c r="A1552" s="148"/>
      <c r="B1552" s="148"/>
      <c r="C1552" s="148"/>
      <c r="D1552" s="148"/>
      <c r="E1552" s="151"/>
      <c r="F1552" s="148"/>
      <c r="G1552" s="154"/>
      <c r="H1552" s="148"/>
      <c r="I1552" s="148"/>
      <c r="J1552" s="155"/>
      <c r="K1552" s="155"/>
      <c r="L1552" s="155"/>
      <c r="M1552" s="33" t="s">
        <v>75</v>
      </c>
      <c r="N1552" s="33" t="s">
        <v>76</v>
      </c>
      <c r="O1552" s="33" t="s">
        <v>77</v>
      </c>
      <c r="P1552" s="10" t="s">
        <v>64</v>
      </c>
      <c r="Q1552" s="132" t="s">
        <v>77</v>
      </c>
      <c r="R1552" s="33" t="s">
        <v>75</v>
      </c>
      <c r="S1552" s="33" t="s">
        <v>76</v>
      </c>
      <c r="T1552" s="33" t="s">
        <v>77</v>
      </c>
      <c r="U1552" s="158"/>
      <c r="V1552" s="262"/>
      <c r="W1552" s="161"/>
      <c r="X1552" s="164"/>
      <c r="Y1552" s="167"/>
      <c r="Z1552" s="148"/>
      <c r="AA1552" s="148"/>
      <c r="AB1552" s="148"/>
      <c r="AC1552" s="148"/>
      <c r="AD1552" s="148"/>
      <c r="AE1552" s="148"/>
      <c r="AF1552" s="170"/>
      <c r="AG1552" s="170"/>
      <c r="AH1552" s="154"/>
      <c r="AI1552" s="148"/>
      <c r="AJ1552" s="148"/>
      <c r="AK1552" s="148"/>
      <c r="AL1552" s="148"/>
      <c r="AM1552" s="148"/>
      <c r="AN1552" s="148"/>
      <c r="AO1552" s="148"/>
      <c r="AP1552" s="148"/>
      <c r="AQ1552" s="148"/>
      <c r="AR1552" s="148"/>
      <c r="AS1552" s="148"/>
      <c r="AT1552" s="148"/>
      <c r="AU1552" s="148"/>
      <c r="AV1552" s="148"/>
      <c r="AW1552" s="148"/>
    </row>
    <row r="1553" spans="1:49" ht="36" customHeight="1" x14ac:dyDescent="0.25">
      <c r="A1553" s="146" t="s">
        <v>53</v>
      </c>
      <c r="B1553" s="146" t="s">
        <v>676</v>
      </c>
      <c r="C1553" s="146">
        <v>2016</v>
      </c>
      <c r="D1553" s="146" t="s">
        <v>1362</v>
      </c>
      <c r="E1553" s="149">
        <v>671</v>
      </c>
      <c r="F1553" s="146" t="s">
        <v>56</v>
      </c>
      <c r="G1553" s="152" t="s">
        <v>57</v>
      </c>
      <c r="H1553" s="146" t="s">
        <v>58</v>
      </c>
      <c r="I1553" s="146" t="s">
        <v>58</v>
      </c>
      <c r="J1553" s="155" t="s">
        <v>125</v>
      </c>
      <c r="K1553" s="155" t="s">
        <v>93</v>
      </c>
      <c r="L1553" s="155" t="s">
        <v>93</v>
      </c>
      <c r="M1553" s="33" t="s">
        <v>75</v>
      </c>
      <c r="N1553" s="33" t="s">
        <v>76</v>
      </c>
      <c r="O1553" s="33" t="s">
        <v>77</v>
      </c>
      <c r="P1553" s="10" t="s">
        <v>117</v>
      </c>
      <c r="Q1553" s="12">
        <v>5904.4</v>
      </c>
      <c r="R1553" s="33" t="s">
        <v>75</v>
      </c>
      <c r="S1553" s="33" t="s">
        <v>76</v>
      </c>
      <c r="T1553" s="33" t="s">
        <v>77</v>
      </c>
      <c r="U1553" s="156" t="s">
        <v>117</v>
      </c>
      <c r="V1553" s="260" t="s">
        <v>1426</v>
      </c>
      <c r="W1553" s="159">
        <v>42720</v>
      </c>
      <c r="X1553" s="162">
        <v>5090</v>
      </c>
      <c r="Y1553" s="165">
        <f>X1553*16%+X1553</f>
        <v>5904.4</v>
      </c>
      <c r="Z1553" s="146" t="s">
        <v>67</v>
      </c>
      <c r="AA1553" s="146" t="s">
        <v>68</v>
      </c>
      <c r="AB1553" s="146" t="s">
        <v>69</v>
      </c>
      <c r="AC1553" s="146" t="s">
        <v>70</v>
      </c>
      <c r="AD1553" s="146" t="s">
        <v>125</v>
      </c>
      <c r="AE1553" s="146" t="s">
        <v>71</v>
      </c>
      <c r="AF1553" s="168">
        <v>42720</v>
      </c>
      <c r="AG1553" s="168">
        <v>42720</v>
      </c>
      <c r="AH1553" s="152" t="s">
        <v>57</v>
      </c>
      <c r="AI1553" s="146" t="s">
        <v>72</v>
      </c>
      <c r="AJ1553" s="146" t="s">
        <v>73</v>
      </c>
      <c r="AK1553" s="146" t="s">
        <v>72</v>
      </c>
      <c r="AL1553" s="146" t="s">
        <v>72</v>
      </c>
      <c r="AM1553" s="146" t="s">
        <v>72</v>
      </c>
      <c r="AN1553" s="146" t="s">
        <v>72</v>
      </c>
      <c r="AO1553" s="146" t="s">
        <v>74</v>
      </c>
      <c r="AP1553" s="146" t="s">
        <v>74</v>
      </c>
      <c r="AQ1553" s="146" t="s">
        <v>74</v>
      </c>
      <c r="AR1553" s="146" t="s">
        <v>74</v>
      </c>
      <c r="AS1553" s="146" t="s">
        <v>74</v>
      </c>
      <c r="AT1553" s="146" t="s">
        <v>74</v>
      </c>
      <c r="AU1553" s="146" t="s">
        <v>74</v>
      </c>
      <c r="AV1553" s="146" t="s">
        <v>74</v>
      </c>
      <c r="AW1553" s="146" t="s">
        <v>74</v>
      </c>
    </row>
    <row r="1554" spans="1:49" ht="36" customHeight="1" x14ac:dyDescent="0.25">
      <c r="A1554" s="147"/>
      <c r="B1554" s="147"/>
      <c r="C1554" s="147"/>
      <c r="D1554" s="147"/>
      <c r="E1554" s="150"/>
      <c r="F1554" s="147"/>
      <c r="G1554" s="153"/>
      <c r="H1554" s="147"/>
      <c r="I1554" s="147"/>
      <c r="J1554" s="155"/>
      <c r="K1554" s="155"/>
      <c r="L1554" s="155"/>
      <c r="M1554" s="33" t="s">
        <v>75</v>
      </c>
      <c r="N1554" s="33" t="s">
        <v>76</v>
      </c>
      <c r="O1554" s="33" t="s">
        <v>77</v>
      </c>
      <c r="P1554" s="10" t="s">
        <v>64</v>
      </c>
      <c r="Q1554" s="132" t="s">
        <v>77</v>
      </c>
      <c r="R1554" s="33" t="s">
        <v>75</v>
      </c>
      <c r="S1554" s="33" t="s">
        <v>76</v>
      </c>
      <c r="T1554" s="33" t="s">
        <v>77</v>
      </c>
      <c r="U1554" s="157"/>
      <c r="V1554" s="261"/>
      <c r="W1554" s="160"/>
      <c r="X1554" s="163"/>
      <c r="Y1554" s="166"/>
      <c r="Z1554" s="147"/>
      <c r="AA1554" s="147"/>
      <c r="AB1554" s="147"/>
      <c r="AC1554" s="147"/>
      <c r="AD1554" s="147"/>
      <c r="AE1554" s="147"/>
      <c r="AF1554" s="169"/>
      <c r="AG1554" s="169"/>
      <c r="AH1554" s="153"/>
      <c r="AI1554" s="147"/>
      <c r="AJ1554" s="147"/>
      <c r="AK1554" s="147"/>
      <c r="AL1554" s="147"/>
      <c r="AM1554" s="147"/>
      <c r="AN1554" s="147"/>
      <c r="AO1554" s="147"/>
      <c r="AP1554" s="147"/>
      <c r="AQ1554" s="147"/>
      <c r="AR1554" s="147"/>
      <c r="AS1554" s="147"/>
      <c r="AT1554" s="147"/>
      <c r="AU1554" s="147"/>
      <c r="AV1554" s="147"/>
      <c r="AW1554" s="147"/>
    </row>
    <row r="1555" spans="1:49" ht="36" customHeight="1" x14ac:dyDescent="0.25">
      <c r="A1555" s="148"/>
      <c r="B1555" s="148"/>
      <c r="C1555" s="148"/>
      <c r="D1555" s="148"/>
      <c r="E1555" s="151"/>
      <c r="F1555" s="148"/>
      <c r="G1555" s="154"/>
      <c r="H1555" s="148"/>
      <c r="I1555" s="148"/>
      <c r="J1555" s="155"/>
      <c r="K1555" s="155"/>
      <c r="L1555" s="155"/>
      <c r="M1555" s="33" t="s">
        <v>75</v>
      </c>
      <c r="N1555" s="33" t="s">
        <v>76</v>
      </c>
      <c r="O1555" s="33" t="s">
        <v>77</v>
      </c>
      <c r="P1555" s="10" t="s">
        <v>64</v>
      </c>
      <c r="Q1555" s="132" t="s">
        <v>77</v>
      </c>
      <c r="R1555" s="33" t="s">
        <v>75</v>
      </c>
      <c r="S1555" s="33" t="s">
        <v>76</v>
      </c>
      <c r="T1555" s="33" t="s">
        <v>77</v>
      </c>
      <c r="U1555" s="158"/>
      <c r="V1555" s="262"/>
      <c r="W1555" s="161"/>
      <c r="X1555" s="164"/>
      <c r="Y1555" s="167"/>
      <c r="Z1555" s="148"/>
      <c r="AA1555" s="148"/>
      <c r="AB1555" s="148"/>
      <c r="AC1555" s="148"/>
      <c r="AD1555" s="148"/>
      <c r="AE1555" s="148"/>
      <c r="AF1555" s="170"/>
      <c r="AG1555" s="170"/>
      <c r="AH1555" s="154"/>
      <c r="AI1555" s="148"/>
      <c r="AJ1555" s="148"/>
      <c r="AK1555" s="148"/>
      <c r="AL1555" s="148"/>
      <c r="AM1555" s="148"/>
      <c r="AN1555" s="148"/>
      <c r="AO1555" s="148"/>
      <c r="AP1555" s="148"/>
      <c r="AQ1555" s="148"/>
      <c r="AR1555" s="148"/>
      <c r="AS1555" s="148"/>
      <c r="AT1555" s="148"/>
      <c r="AU1555" s="148"/>
      <c r="AV1555" s="148"/>
      <c r="AW1555" s="148"/>
    </row>
    <row r="1556" spans="1:49" ht="36" customHeight="1" x14ac:dyDescent="0.25">
      <c r="A1556" s="146" t="s">
        <v>53</v>
      </c>
      <c r="B1556" s="146" t="s">
        <v>676</v>
      </c>
      <c r="C1556" s="146">
        <v>2016</v>
      </c>
      <c r="D1556" s="146" t="s">
        <v>1362</v>
      </c>
      <c r="E1556" s="149">
        <v>670</v>
      </c>
      <c r="F1556" s="146" t="s">
        <v>56</v>
      </c>
      <c r="G1556" s="152" t="s">
        <v>57</v>
      </c>
      <c r="H1556" s="146" t="s">
        <v>58</v>
      </c>
      <c r="I1556" s="146" t="s">
        <v>58</v>
      </c>
      <c r="J1556" s="155" t="s">
        <v>172</v>
      </c>
      <c r="K1556" s="155" t="s">
        <v>93</v>
      </c>
      <c r="L1556" s="155" t="s">
        <v>93</v>
      </c>
      <c r="M1556" s="33" t="s">
        <v>75</v>
      </c>
      <c r="N1556" s="33" t="s">
        <v>76</v>
      </c>
      <c r="O1556" s="33" t="s">
        <v>77</v>
      </c>
      <c r="P1556" s="10" t="s">
        <v>1427</v>
      </c>
      <c r="Q1556" s="12">
        <v>155491.5</v>
      </c>
      <c r="R1556" s="33" t="s">
        <v>75</v>
      </c>
      <c r="S1556" s="33" t="s">
        <v>76</v>
      </c>
      <c r="T1556" s="33" t="s">
        <v>77</v>
      </c>
      <c r="U1556" s="156" t="s">
        <v>1427</v>
      </c>
      <c r="V1556" s="260" t="s">
        <v>1428</v>
      </c>
      <c r="W1556" s="159">
        <v>42720</v>
      </c>
      <c r="X1556" s="162">
        <v>134044.4</v>
      </c>
      <c r="Y1556" s="165">
        <v>155491.5</v>
      </c>
      <c r="Z1556" s="146" t="s">
        <v>67</v>
      </c>
      <c r="AA1556" s="146" t="s">
        <v>68</v>
      </c>
      <c r="AB1556" s="146" t="s">
        <v>69</v>
      </c>
      <c r="AC1556" s="146" t="s">
        <v>70</v>
      </c>
      <c r="AD1556" s="146" t="s">
        <v>172</v>
      </c>
      <c r="AE1556" s="146" t="s">
        <v>71</v>
      </c>
      <c r="AF1556" s="168">
        <v>42720</v>
      </c>
      <c r="AG1556" s="168">
        <v>42725</v>
      </c>
      <c r="AH1556" s="152" t="s">
        <v>57</v>
      </c>
      <c r="AI1556" s="146" t="s">
        <v>72</v>
      </c>
      <c r="AJ1556" s="146" t="s">
        <v>73</v>
      </c>
      <c r="AK1556" s="146" t="s">
        <v>72</v>
      </c>
      <c r="AL1556" s="146" t="s">
        <v>72</v>
      </c>
      <c r="AM1556" s="146" t="s">
        <v>72</v>
      </c>
      <c r="AN1556" s="146" t="s">
        <v>72</v>
      </c>
      <c r="AO1556" s="146" t="s">
        <v>74</v>
      </c>
      <c r="AP1556" s="146" t="s">
        <v>74</v>
      </c>
      <c r="AQ1556" s="146" t="s">
        <v>74</v>
      </c>
      <c r="AR1556" s="146" t="s">
        <v>74</v>
      </c>
      <c r="AS1556" s="146" t="s">
        <v>74</v>
      </c>
      <c r="AT1556" s="146" t="s">
        <v>74</v>
      </c>
      <c r="AU1556" s="146" t="s">
        <v>74</v>
      </c>
      <c r="AV1556" s="146" t="s">
        <v>74</v>
      </c>
      <c r="AW1556" s="146" t="s">
        <v>74</v>
      </c>
    </row>
    <row r="1557" spans="1:49" ht="36" customHeight="1" x14ac:dyDescent="0.25">
      <c r="A1557" s="147"/>
      <c r="B1557" s="147"/>
      <c r="C1557" s="147"/>
      <c r="D1557" s="147"/>
      <c r="E1557" s="150"/>
      <c r="F1557" s="147"/>
      <c r="G1557" s="153"/>
      <c r="H1557" s="147"/>
      <c r="I1557" s="147"/>
      <c r="J1557" s="155"/>
      <c r="K1557" s="155"/>
      <c r="L1557" s="155"/>
      <c r="M1557" s="33" t="s">
        <v>1429</v>
      </c>
      <c r="N1557" s="33" t="s">
        <v>280</v>
      </c>
      <c r="O1557" s="33" t="s">
        <v>281</v>
      </c>
      <c r="P1557" s="10" t="s">
        <v>64</v>
      </c>
      <c r="Q1557" s="12">
        <v>166494.79999999999</v>
      </c>
      <c r="R1557" s="33" t="s">
        <v>75</v>
      </c>
      <c r="S1557" s="33" t="s">
        <v>76</v>
      </c>
      <c r="T1557" s="33" t="s">
        <v>77</v>
      </c>
      <c r="U1557" s="157"/>
      <c r="V1557" s="261"/>
      <c r="W1557" s="160"/>
      <c r="X1557" s="163"/>
      <c r="Y1557" s="166"/>
      <c r="Z1557" s="147"/>
      <c r="AA1557" s="147"/>
      <c r="AB1557" s="147"/>
      <c r="AC1557" s="147"/>
      <c r="AD1557" s="147"/>
      <c r="AE1557" s="147"/>
      <c r="AF1557" s="169"/>
      <c r="AG1557" s="169"/>
      <c r="AH1557" s="153"/>
      <c r="AI1557" s="147"/>
      <c r="AJ1557" s="147"/>
      <c r="AK1557" s="147"/>
      <c r="AL1557" s="147"/>
      <c r="AM1557" s="147"/>
      <c r="AN1557" s="147"/>
      <c r="AO1557" s="147"/>
      <c r="AP1557" s="147"/>
      <c r="AQ1557" s="147"/>
      <c r="AR1557" s="147"/>
      <c r="AS1557" s="147"/>
      <c r="AT1557" s="147"/>
      <c r="AU1557" s="147"/>
      <c r="AV1557" s="147"/>
      <c r="AW1557" s="147"/>
    </row>
    <row r="1558" spans="1:49" ht="36" customHeight="1" x14ac:dyDescent="0.25">
      <c r="A1558" s="148"/>
      <c r="B1558" s="148"/>
      <c r="C1558" s="148"/>
      <c r="D1558" s="148"/>
      <c r="E1558" s="151"/>
      <c r="F1558" s="148"/>
      <c r="G1558" s="154"/>
      <c r="H1558" s="148"/>
      <c r="I1558" s="148"/>
      <c r="J1558" s="155"/>
      <c r="K1558" s="155"/>
      <c r="L1558" s="155"/>
      <c r="M1558" s="33" t="s">
        <v>75</v>
      </c>
      <c r="N1558" s="33" t="s">
        <v>76</v>
      </c>
      <c r="O1558" s="33" t="s">
        <v>77</v>
      </c>
      <c r="P1558" s="133" t="s">
        <v>175</v>
      </c>
      <c r="Q1558" s="12">
        <v>163908</v>
      </c>
      <c r="R1558" s="33" t="s">
        <v>75</v>
      </c>
      <c r="S1558" s="33" t="s">
        <v>76</v>
      </c>
      <c r="T1558" s="33" t="s">
        <v>77</v>
      </c>
      <c r="U1558" s="158"/>
      <c r="V1558" s="262"/>
      <c r="W1558" s="161"/>
      <c r="X1558" s="164"/>
      <c r="Y1558" s="167"/>
      <c r="Z1558" s="148"/>
      <c r="AA1558" s="148"/>
      <c r="AB1558" s="148"/>
      <c r="AC1558" s="148"/>
      <c r="AD1558" s="148"/>
      <c r="AE1558" s="148"/>
      <c r="AF1558" s="170"/>
      <c r="AG1558" s="170"/>
      <c r="AH1558" s="154"/>
      <c r="AI1558" s="148"/>
      <c r="AJ1558" s="148"/>
      <c r="AK1558" s="148"/>
      <c r="AL1558" s="148"/>
      <c r="AM1558" s="148"/>
      <c r="AN1558" s="148"/>
      <c r="AO1558" s="148"/>
      <c r="AP1558" s="148"/>
      <c r="AQ1558" s="148"/>
      <c r="AR1558" s="148"/>
      <c r="AS1558" s="148"/>
      <c r="AT1558" s="148"/>
      <c r="AU1558" s="148"/>
      <c r="AV1558" s="148"/>
      <c r="AW1558" s="148"/>
    </row>
    <row r="1559" spans="1:49" ht="36" customHeight="1" x14ac:dyDescent="0.25">
      <c r="A1559" s="146" t="s">
        <v>53</v>
      </c>
      <c r="B1559" s="146" t="s">
        <v>54</v>
      </c>
      <c r="C1559" s="146">
        <v>2016</v>
      </c>
      <c r="D1559" s="146" t="s">
        <v>1362</v>
      </c>
      <c r="E1559" s="149">
        <v>677</v>
      </c>
      <c r="F1559" s="146" t="s">
        <v>56</v>
      </c>
      <c r="G1559" s="152" t="s">
        <v>57</v>
      </c>
      <c r="H1559" s="146" t="s">
        <v>58</v>
      </c>
      <c r="I1559" s="146" t="s">
        <v>58</v>
      </c>
      <c r="J1559" s="155" t="s">
        <v>1430</v>
      </c>
      <c r="K1559" s="155" t="s">
        <v>93</v>
      </c>
      <c r="L1559" s="155" t="s">
        <v>93</v>
      </c>
      <c r="M1559" s="33" t="s">
        <v>717</v>
      </c>
      <c r="N1559" s="33" t="s">
        <v>718</v>
      </c>
      <c r="O1559" s="33" t="s">
        <v>719</v>
      </c>
      <c r="P1559" s="10" t="s">
        <v>64</v>
      </c>
      <c r="Q1559" s="12">
        <v>11194</v>
      </c>
      <c r="R1559" s="33" t="s">
        <v>717</v>
      </c>
      <c r="S1559" s="33" t="s">
        <v>718</v>
      </c>
      <c r="T1559" s="33" t="s">
        <v>719</v>
      </c>
      <c r="U1559" s="156" t="s">
        <v>64</v>
      </c>
      <c r="V1559" s="260" t="s">
        <v>1431</v>
      </c>
      <c r="W1559" s="159">
        <v>42718</v>
      </c>
      <c r="X1559" s="162">
        <v>9650</v>
      </c>
      <c r="Y1559" s="165">
        <v>11194</v>
      </c>
      <c r="Z1559" s="146" t="s">
        <v>67</v>
      </c>
      <c r="AA1559" s="146" t="s">
        <v>68</v>
      </c>
      <c r="AB1559" s="146" t="s">
        <v>69</v>
      </c>
      <c r="AC1559" s="146" t="s">
        <v>70</v>
      </c>
      <c r="AD1559" s="146" t="s">
        <v>1432</v>
      </c>
      <c r="AE1559" s="146" t="s">
        <v>71</v>
      </c>
      <c r="AF1559" s="168">
        <v>42718</v>
      </c>
      <c r="AG1559" s="168">
        <v>42719</v>
      </c>
      <c r="AH1559" s="152" t="s">
        <v>57</v>
      </c>
      <c r="AI1559" s="146" t="s">
        <v>72</v>
      </c>
      <c r="AJ1559" s="146" t="s">
        <v>73</v>
      </c>
      <c r="AK1559" s="146" t="s">
        <v>72</v>
      </c>
      <c r="AL1559" s="146" t="s">
        <v>72</v>
      </c>
      <c r="AM1559" s="146" t="s">
        <v>72</v>
      </c>
      <c r="AN1559" s="146" t="s">
        <v>72</v>
      </c>
      <c r="AO1559" s="146" t="s">
        <v>74</v>
      </c>
      <c r="AP1559" s="146" t="s">
        <v>74</v>
      </c>
      <c r="AQ1559" s="146" t="s">
        <v>74</v>
      </c>
      <c r="AR1559" s="146" t="s">
        <v>74</v>
      </c>
      <c r="AS1559" s="146" t="s">
        <v>74</v>
      </c>
      <c r="AT1559" s="146" t="s">
        <v>74</v>
      </c>
      <c r="AU1559" s="146" t="s">
        <v>74</v>
      </c>
      <c r="AV1559" s="146" t="s">
        <v>74</v>
      </c>
      <c r="AW1559" s="146" t="s">
        <v>74</v>
      </c>
    </row>
    <row r="1560" spans="1:49" ht="36" customHeight="1" x14ac:dyDescent="0.25">
      <c r="A1560" s="147"/>
      <c r="B1560" s="147"/>
      <c r="C1560" s="147"/>
      <c r="D1560" s="147"/>
      <c r="E1560" s="150"/>
      <c r="F1560" s="147"/>
      <c r="G1560" s="153"/>
      <c r="H1560" s="147"/>
      <c r="I1560" s="147"/>
      <c r="J1560" s="155"/>
      <c r="K1560" s="155"/>
      <c r="L1560" s="155"/>
      <c r="M1560" s="33" t="s">
        <v>75</v>
      </c>
      <c r="N1560" s="33" t="s">
        <v>76</v>
      </c>
      <c r="O1560" s="33" t="s">
        <v>77</v>
      </c>
      <c r="P1560" s="10" t="s">
        <v>64</v>
      </c>
      <c r="Q1560" s="132" t="s">
        <v>77</v>
      </c>
      <c r="R1560" s="33" t="s">
        <v>75</v>
      </c>
      <c r="S1560" s="33" t="s">
        <v>76</v>
      </c>
      <c r="T1560" s="33" t="s">
        <v>77</v>
      </c>
      <c r="U1560" s="157"/>
      <c r="V1560" s="261"/>
      <c r="W1560" s="160"/>
      <c r="X1560" s="163"/>
      <c r="Y1560" s="166"/>
      <c r="Z1560" s="147"/>
      <c r="AA1560" s="147"/>
      <c r="AB1560" s="147"/>
      <c r="AC1560" s="147"/>
      <c r="AD1560" s="147"/>
      <c r="AE1560" s="147"/>
      <c r="AF1560" s="169"/>
      <c r="AG1560" s="169"/>
      <c r="AH1560" s="153"/>
      <c r="AI1560" s="147"/>
      <c r="AJ1560" s="147"/>
      <c r="AK1560" s="147"/>
      <c r="AL1560" s="147"/>
      <c r="AM1560" s="147"/>
      <c r="AN1560" s="147"/>
      <c r="AO1560" s="147"/>
      <c r="AP1560" s="147"/>
      <c r="AQ1560" s="147"/>
      <c r="AR1560" s="147"/>
      <c r="AS1560" s="147"/>
      <c r="AT1560" s="147"/>
      <c r="AU1560" s="147"/>
      <c r="AV1560" s="147"/>
      <c r="AW1560" s="147"/>
    </row>
    <row r="1561" spans="1:49" ht="36" customHeight="1" x14ac:dyDescent="0.25">
      <c r="A1561" s="148"/>
      <c r="B1561" s="148"/>
      <c r="C1561" s="148"/>
      <c r="D1561" s="148"/>
      <c r="E1561" s="151"/>
      <c r="F1561" s="148"/>
      <c r="G1561" s="154"/>
      <c r="H1561" s="148"/>
      <c r="I1561" s="148"/>
      <c r="J1561" s="155"/>
      <c r="K1561" s="155"/>
      <c r="L1561" s="155"/>
      <c r="M1561" s="33" t="s">
        <v>75</v>
      </c>
      <c r="N1561" s="33" t="s">
        <v>76</v>
      </c>
      <c r="O1561" s="33" t="s">
        <v>77</v>
      </c>
      <c r="P1561" s="10" t="s">
        <v>64</v>
      </c>
      <c r="Q1561" s="132" t="s">
        <v>77</v>
      </c>
      <c r="R1561" s="33" t="s">
        <v>75</v>
      </c>
      <c r="S1561" s="33" t="s">
        <v>76</v>
      </c>
      <c r="T1561" s="33" t="s">
        <v>77</v>
      </c>
      <c r="U1561" s="158"/>
      <c r="V1561" s="262"/>
      <c r="W1561" s="161"/>
      <c r="X1561" s="164"/>
      <c r="Y1561" s="167"/>
      <c r="Z1561" s="148"/>
      <c r="AA1561" s="148"/>
      <c r="AB1561" s="148"/>
      <c r="AC1561" s="148"/>
      <c r="AD1561" s="148"/>
      <c r="AE1561" s="148"/>
      <c r="AF1561" s="170"/>
      <c r="AG1561" s="170"/>
      <c r="AH1561" s="154"/>
      <c r="AI1561" s="148"/>
      <c r="AJ1561" s="148"/>
      <c r="AK1561" s="148"/>
      <c r="AL1561" s="148"/>
      <c r="AM1561" s="148"/>
      <c r="AN1561" s="148"/>
      <c r="AO1561" s="148"/>
      <c r="AP1561" s="148"/>
      <c r="AQ1561" s="148"/>
      <c r="AR1561" s="148"/>
      <c r="AS1561" s="148"/>
      <c r="AT1561" s="148"/>
      <c r="AU1561" s="148"/>
      <c r="AV1561" s="148"/>
      <c r="AW1561" s="148"/>
    </row>
    <row r="1562" spans="1:49" ht="36" customHeight="1" x14ac:dyDescent="0.25">
      <c r="A1562" s="146" t="s">
        <v>53</v>
      </c>
      <c r="B1562" s="146" t="s">
        <v>676</v>
      </c>
      <c r="C1562" s="146">
        <v>2016</v>
      </c>
      <c r="D1562" s="146" t="s">
        <v>1362</v>
      </c>
      <c r="E1562" s="149">
        <v>676</v>
      </c>
      <c r="F1562" s="146" t="s">
        <v>56</v>
      </c>
      <c r="G1562" s="152" t="s">
        <v>57</v>
      </c>
      <c r="H1562" s="146" t="s">
        <v>58</v>
      </c>
      <c r="I1562" s="146" t="s">
        <v>58</v>
      </c>
      <c r="J1562" s="155" t="s">
        <v>125</v>
      </c>
      <c r="K1562" s="155" t="s">
        <v>202</v>
      </c>
      <c r="L1562" s="155" t="s">
        <v>202</v>
      </c>
      <c r="M1562" s="33" t="s">
        <v>75</v>
      </c>
      <c r="N1562" s="33" t="s">
        <v>76</v>
      </c>
      <c r="O1562" s="33" t="s">
        <v>77</v>
      </c>
      <c r="P1562" s="10" t="s">
        <v>175</v>
      </c>
      <c r="Q1562" s="12">
        <v>256501.35</v>
      </c>
      <c r="R1562" s="33" t="s">
        <v>75</v>
      </c>
      <c r="S1562" s="33" t="s">
        <v>76</v>
      </c>
      <c r="T1562" s="33" t="s">
        <v>77</v>
      </c>
      <c r="U1562" s="156" t="s">
        <v>175</v>
      </c>
      <c r="V1562" s="260" t="s">
        <v>1433</v>
      </c>
      <c r="W1562" s="159">
        <v>42720</v>
      </c>
      <c r="X1562" s="162">
        <v>221122.35</v>
      </c>
      <c r="Y1562" s="165">
        <v>256501.35</v>
      </c>
      <c r="Z1562" s="146" t="s">
        <v>67</v>
      </c>
      <c r="AA1562" s="146" t="s">
        <v>68</v>
      </c>
      <c r="AB1562" s="146" t="s">
        <v>69</v>
      </c>
      <c r="AC1562" s="146" t="s">
        <v>70</v>
      </c>
      <c r="AD1562" s="146" t="s">
        <v>125</v>
      </c>
      <c r="AE1562" s="146" t="s">
        <v>71</v>
      </c>
      <c r="AF1562" s="168">
        <v>42720</v>
      </c>
      <c r="AG1562" s="168">
        <v>42720</v>
      </c>
      <c r="AH1562" s="152" t="s">
        <v>57</v>
      </c>
      <c r="AI1562" s="146" t="s">
        <v>72</v>
      </c>
      <c r="AJ1562" s="146" t="s">
        <v>73</v>
      </c>
      <c r="AK1562" s="146" t="s">
        <v>72</v>
      </c>
      <c r="AL1562" s="146" t="s">
        <v>72</v>
      </c>
      <c r="AM1562" s="146" t="s">
        <v>72</v>
      </c>
      <c r="AN1562" s="146" t="s">
        <v>72</v>
      </c>
      <c r="AO1562" s="146" t="s">
        <v>74</v>
      </c>
      <c r="AP1562" s="146" t="s">
        <v>74</v>
      </c>
      <c r="AQ1562" s="146" t="s">
        <v>74</v>
      </c>
      <c r="AR1562" s="146" t="s">
        <v>74</v>
      </c>
      <c r="AS1562" s="146" t="s">
        <v>74</v>
      </c>
      <c r="AT1562" s="146" t="s">
        <v>74</v>
      </c>
      <c r="AU1562" s="146" t="s">
        <v>74</v>
      </c>
      <c r="AV1562" s="146" t="s">
        <v>74</v>
      </c>
      <c r="AW1562" s="146" t="s">
        <v>74</v>
      </c>
    </row>
    <row r="1563" spans="1:49" ht="36" customHeight="1" x14ac:dyDescent="0.25">
      <c r="A1563" s="147"/>
      <c r="B1563" s="147"/>
      <c r="C1563" s="147"/>
      <c r="D1563" s="147"/>
      <c r="E1563" s="150"/>
      <c r="F1563" s="147"/>
      <c r="G1563" s="153"/>
      <c r="H1563" s="147"/>
      <c r="I1563" s="147"/>
      <c r="J1563" s="155"/>
      <c r="K1563" s="155"/>
      <c r="L1563" s="155"/>
      <c r="M1563" s="33" t="s">
        <v>75</v>
      </c>
      <c r="N1563" s="33" t="s">
        <v>76</v>
      </c>
      <c r="O1563" s="33" t="s">
        <v>77</v>
      </c>
      <c r="P1563" s="133" t="s">
        <v>112</v>
      </c>
      <c r="Q1563" s="12">
        <v>296728</v>
      </c>
      <c r="R1563" s="33" t="s">
        <v>75</v>
      </c>
      <c r="S1563" s="33" t="s">
        <v>76</v>
      </c>
      <c r="T1563" s="33" t="s">
        <v>77</v>
      </c>
      <c r="U1563" s="157"/>
      <c r="V1563" s="261"/>
      <c r="W1563" s="160"/>
      <c r="X1563" s="163"/>
      <c r="Y1563" s="166"/>
      <c r="Z1563" s="147"/>
      <c r="AA1563" s="147"/>
      <c r="AB1563" s="147"/>
      <c r="AC1563" s="147"/>
      <c r="AD1563" s="147"/>
      <c r="AE1563" s="147"/>
      <c r="AF1563" s="169"/>
      <c r="AG1563" s="169"/>
      <c r="AH1563" s="153"/>
      <c r="AI1563" s="147"/>
      <c r="AJ1563" s="147"/>
      <c r="AK1563" s="147"/>
      <c r="AL1563" s="147"/>
      <c r="AM1563" s="147"/>
      <c r="AN1563" s="147"/>
      <c r="AO1563" s="147"/>
      <c r="AP1563" s="147"/>
      <c r="AQ1563" s="147"/>
      <c r="AR1563" s="147"/>
      <c r="AS1563" s="147"/>
      <c r="AT1563" s="147"/>
      <c r="AU1563" s="147"/>
      <c r="AV1563" s="147"/>
      <c r="AW1563" s="147"/>
    </row>
    <row r="1564" spans="1:49" ht="36" customHeight="1" x14ac:dyDescent="0.25">
      <c r="A1564" s="148"/>
      <c r="B1564" s="148"/>
      <c r="C1564" s="148"/>
      <c r="D1564" s="148"/>
      <c r="E1564" s="151"/>
      <c r="F1564" s="148"/>
      <c r="G1564" s="154"/>
      <c r="H1564" s="148"/>
      <c r="I1564" s="148"/>
      <c r="J1564" s="155"/>
      <c r="K1564" s="155"/>
      <c r="L1564" s="155"/>
      <c r="M1564" s="33" t="s">
        <v>1429</v>
      </c>
      <c r="N1564" s="33" t="s">
        <v>280</v>
      </c>
      <c r="O1564" s="33" t="s">
        <v>281</v>
      </c>
      <c r="P1564" s="10" t="s">
        <v>64</v>
      </c>
      <c r="Q1564" s="12">
        <v>271248.59999999998</v>
      </c>
      <c r="R1564" s="33" t="s">
        <v>75</v>
      </c>
      <c r="S1564" s="33" t="s">
        <v>76</v>
      </c>
      <c r="T1564" s="33" t="s">
        <v>77</v>
      </c>
      <c r="U1564" s="158"/>
      <c r="V1564" s="262"/>
      <c r="W1564" s="161"/>
      <c r="X1564" s="164"/>
      <c r="Y1564" s="167"/>
      <c r="Z1564" s="148"/>
      <c r="AA1564" s="148"/>
      <c r="AB1564" s="148"/>
      <c r="AC1564" s="148"/>
      <c r="AD1564" s="148"/>
      <c r="AE1564" s="148"/>
      <c r="AF1564" s="170"/>
      <c r="AG1564" s="170"/>
      <c r="AH1564" s="154"/>
      <c r="AI1564" s="148"/>
      <c r="AJ1564" s="148"/>
      <c r="AK1564" s="148"/>
      <c r="AL1564" s="148"/>
      <c r="AM1564" s="148"/>
      <c r="AN1564" s="148"/>
      <c r="AO1564" s="148"/>
      <c r="AP1564" s="148"/>
      <c r="AQ1564" s="148"/>
      <c r="AR1564" s="148"/>
      <c r="AS1564" s="148"/>
      <c r="AT1564" s="148"/>
      <c r="AU1564" s="148"/>
      <c r="AV1564" s="148"/>
      <c r="AW1564" s="148"/>
    </row>
    <row r="1565" spans="1:49" ht="36" customHeight="1" x14ac:dyDescent="0.25">
      <c r="A1565" s="146" t="s">
        <v>53</v>
      </c>
      <c r="B1565" s="146" t="s">
        <v>676</v>
      </c>
      <c r="C1565" s="146">
        <v>2016</v>
      </c>
      <c r="D1565" s="146" t="s">
        <v>1362</v>
      </c>
      <c r="E1565" s="149">
        <v>678</v>
      </c>
      <c r="F1565" s="146" t="s">
        <v>56</v>
      </c>
      <c r="G1565" s="152" t="s">
        <v>57</v>
      </c>
      <c r="H1565" s="146" t="s">
        <v>58</v>
      </c>
      <c r="I1565" s="146" t="s">
        <v>58</v>
      </c>
      <c r="J1565" s="155" t="s">
        <v>293</v>
      </c>
      <c r="K1565" s="155" t="s">
        <v>60</v>
      </c>
      <c r="L1565" s="155" t="s">
        <v>60</v>
      </c>
      <c r="M1565" s="33" t="s">
        <v>75</v>
      </c>
      <c r="N1565" s="33" t="s">
        <v>76</v>
      </c>
      <c r="O1565" s="33" t="s">
        <v>77</v>
      </c>
      <c r="P1565" s="10" t="s">
        <v>1427</v>
      </c>
      <c r="Q1565" s="12">
        <v>254736</v>
      </c>
      <c r="R1565" s="33" t="s">
        <v>75</v>
      </c>
      <c r="S1565" s="33" t="s">
        <v>76</v>
      </c>
      <c r="T1565" s="33" t="s">
        <v>77</v>
      </c>
      <c r="U1565" s="156" t="s">
        <v>1427</v>
      </c>
      <c r="V1565" s="260" t="s">
        <v>1434</v>
      </c>
      <c r="W1565" s="159">
        <v>42720</v>
      </c>
      <c r="X1565" s="162">
        <v>219600</v>
      </c>
      <c r="Y1565" s="165">
        <v>254736</v>
      </c>
      <c r="Z1565" s="146" t="s">
        <v>67</v>
      </c>
      <c r="AA1565" s="146" t="s">
        <v>68</v>
      </c>
      <c r="AB1565" s="146" t="s">
        <v>69</v>
      </c>
      <c r="AC1565" s="146" t="s">
        <v>70</v>
      </c>
      <c r="AD1565" s="146" t="s">
        <v>293</v>
      </c>
      <c r="AE1565" s="146" t="s">
        <v>71</v>
      </c>
      <c r="AF1565" s="168">
        <v>42720</v>
      </c>
      <c r="AG1565" s="168">
        <v>42720</v>
      </c>
      <c r="AH1565" s="152" t="s">
        <v>57</v>
      </c>
      <c r="AI1565" s="146" t="s">
        <v>72</v>
      </c>
      <c r="AJ1565" s="146" t="s">
        <v>73</v>
      </c>
      <c r="AK1565" s="146" t="s">
        <v>72</v>
      </c>
      <c r="AL1565" s="146" t="s">
        <v>72</v>
      </c>
      <c r="AM1565" s="146" t="s">
        <v>72</v>
      </c>
      <c r="AN1565" s="146" t="s">
        <v>72</v>
      </c>
      <c r="AO1565" s="146" t="s">
        <v>74</v>
      </c>
      <c r="AP1565" s="146" t="s">
        <v>74</v>
      </c>
      <c r="AQ1565" s="146" t="s">
        <v>74</v>
      </c>
      <c r="AR1565" s="146" t="s">
        <v>74</v>
      </c>
      <c r="AS1565" s="146" t="s">
        <v>74</v>
      </c>
      <c r="AT1565" s="146" t="s">
        <v>74</v>
      </c>
      <c r="AU1565" s="146" t="s">
        <v>74</v>
      </c>
      <c r="AV1565" s="146" t="s">
        <v>74</v>
      </c>
      <c r="AW1565" s="146" t="s">
        <v>74</v>
      </c>
    </row>
    <row r="1566" spans="1:49" ht="36" customHeight="1" x14ac:dyDescent="0.25">
      <c r="A1566" s="147"/>
      <c r="B1566" s="147"/>
      <c r="C1566" s="147"/>
      <c r="D1566" s="147"/>
      <c r="E1566" s="150"/>
      <c r="F1566" s="147"/>
      <c r="G1566" s="153"/>
      <c r="H1566" s="147"/>
      <c r="I1566" s="147"/>
      <c r="J1566" s="155"/>
      <c r="K1566" s="155"/>
      <c r="L1566" s="155"/>
      <c r="M1566" s="33" t="s">
        <v>75</v>
      </c>
      <c r="N1566" s="33" t="s">
        <v>76</v>
      </c>
      <c r="O1566" s="33" t="s">
        <v>77</v>
      </c>
      <c r="P1566" s="133" t="s">
        <v>79</v>
      </c>
      <c r="Q1566" s="12">
        <v>272567.52</v>
      </c>
      <c r="R1566" s="33" t="s">
        <v>75</v>
      </c>
      <c r="S1566" s="33" t="s">
        <v>76</v>
      </c>
      <c r="T1566" s="33" t="s">
        <v>77</v>
      </c>
      <c r="U1566" s="157"/>
      <c r="V1566" s="261"/>
      <c r="W1566" s="160"/>
      <c r="X1566" s="163"/>
      <c r="Y1566" s="166"/>
      <c r="Z1566" s="147"/>
      <c r="AA1566" s="147"/>
      <c r="AB1566" s="147"/>
      <c r="AC1566" s="147"/>
      <c r="AD1566" s="147"/>
      <c r="AE1566" s="147"/>
      <c r="AF1566" s="169"/>
      <c r="AG1566" s="169"/>
      <c r="AH1566" s="153"/>
      <c r="AI1566" s="147"/>
      <c r="AJ1566" s="147"/>
      <c r="AK1566" s="147"/>
      <c r="AL1566" s="147"/>
      <c r="AM1566" s="147"/>
      <c r="AN1566" s="147"/>
      <c r="AO1566" s="147"/>
      <c r="AP1566" s="147"/>
      <c r="AQ1566" s="147"/>
      <c r="AR1566" s="147"/>
      <c r="AS1566" s="147"/>
      <c r="AT1566" s="147"/>
      <c r="AU1566" s="147"/>
      <c r="AV1566" s="147"/>
      <c r="AW1566" s="147"/>
    </row>
    <row r="1567" spans="1:49" ht="36" customHeight="1" x14ac:dyDescent="0.25">
      <c r="A1567" s="148"/>
      <c r="B1567" s="148"/>
      <c r="C1567" s="148"/>
      <c r="D1567" s="148"/>
      <c r="E1567" s="151"/>
      <c r="F1567" s="148"/>
      <c r="G1567" s="154"/>
      <c r="H1567" s="148"/>
      <c r="I1567" s="148"/>
      <c r="J1567" s="155"/>
      <c r="K1567" s="155"/>
      <c r="L1567" s="155"/>
      <c r="M1567" s="33" t="s">
        <v>75</v>
      </c>
      <c r="N1567" s="33" t="s">
        <v>76</v>
      </c>
      <c r="O1567" s="33" t="s">
        <v>77</v>
      </c>
      <c r="P1567" s="133" t="s">
        <v>175</v>
      </c>
      <c r="Q1567" s="12">
        <v>263651.76</v>
      </c>
      <c r="R1567" s="33" t="s">
        <v>75</v>
      </c>
      <c r="S1567" s="33" t="s">
        <v>76</v>
      </c>
      <c r="T1567" s="33" t="s">
        <v>77</v>
      </c>
      <c r="U1567" s="158"/>
      <c r="V1567" s="262"/>
      <c r="W1567" s="161"/>
      <c r="X1567" s="164"/>
      <c r="Y1567" s="167"/>
      <c r="Z1567" s="148"/>
      <c r="AA1567" s="148"/>
      <c r="AB1567" s="148"/>
      <c r="AC1567" s="148"/>
      <c r="AD1567" s="148"/>
      <c r="AE1567" s="148"/>
      <c r="AF1567" s="170"/>
      <c r="AG1567" s="170"/>
      <c r="AH1567" s="154"/>
      <c r="AI1567" s="148"/>
      <c r="AJ1567" s="148"/>
      <c r="AK1567" s="148"/>
      <c r="AL1567" s="148"/>
      <c r="AM1567" s="148"/>
      <c r="AN1567" s="148"/>
      <c r="AO1567" s="148"/>
      <c r="AP1567" s="148"/>
      <c r="AQ1567" s="148"/>
      <c r="AR1567" s="148"/>
      <c r="AS1567" s="148"/>
      <c r="AT1567" s="148"/>
      <c r="AU1567" s="148"/>
      <c r="AV1567" s="148"/>
      <c r="AW1567" s="148"/>
    </row>
    <row r="1568" spans="1:49" ht="36" customHeight="1" x14ac:dyDescent="0.25">
      <c r="A1568" s="146" t="s">
        <v>53</v>
      </c>
      <c r="B1568" s="146" t="s">
        <v>676</v>
      </c>
      <c r="C1568" s="146">
        <v>2016</v>
      </c>
      <c r="D1568" s="146" t="s">
        <v>1362</v>
      </c>
      <c r="E1568" s="149">
        <v>679</v>
      </c>
      <c r="F1568" s="146" t="s">
        <v>56</v>
      </c>
      <c r="G1568" s="152" t="s">
        <v>57</v>
      </c>
      <c r="H1568" s="146" t="s">
        <v>58</v>
      </c>
      <c r="I1568" s="146" t="s">
        <v>58</v>
      </c>
      <c r="J1568" s="155" t="s">
        <v>172</v>
      </c>
      <c r="K1568" s="155" t="s">
        <v>60</v>
      </c>
      <c r="L1568" s="155" t="s">
        <v>60</v>
      </c>
      <c r="M1568" s="33" t="s">
        <v>75</v>
      </c>
      <c r="N1568" s="33" t="s">
        <v>76</v>
      </c>
      <c r="O1568" s="33" t="s">
        <v>77</v>
      </c>
      <c r="P1568" s="10" t="s">
        <v>79</v>
      </c>
      <c r="Q1568" s="12">
        <v>198174.4</v>
      </c>
      <c r="R1568" s="33" t="s">
        <v>75</v>
      </c>
      <c r="S1568" s="33" t="s">
        <v>76</v>
      </c>
      <c r="T1568" s="33" t="s">
        <v>77</v>
      </c>
      <c r="U1568" s="156" t="s">
        <v>79</v>
      </c>
      <c r="V1568" s="260" t="s">
        <v>1435</v>
      </c>
      <c r="W1568" s="159">
        <v>42720</v>
      </c>
      <c r="X1568" s="162">
        <v>170840</v>
      </c>
      <c r="Y1568" s="165">
        <v>198174.4</v>
      </c>
      <c r="Z1568" s="146" t="s">
        <v>67</v>
      </c>
      <c r="AA1568" s="146" t="s">
        <v>68</v>
      </c>
      <c r="AB1568" s="146" t="s">
        <v>69</v>
      </c>
      <c r="AC1568" s="146" t="s">
        <v>70</v>
      </c>
      <c r="AD1568" s="146" t="s">
        <v>172</v>
      </c>
      <c r="AE1568" s="146" t="s">
        <v>71</v>
      </c>
      <c r="AF1568" s="168">
        <v>42720</v>
      </c>
      <c r="AG1568" s="168">
        <v>42720</v>
      </c>
      <c r="AH1568" s="152" t="s">
        <v>57</v>
      </c>
      <c r="AI1568" s="146" t="s">
        <v>72</v>
      </c>
      <c r="AJ1568" s="146" t="s">
        <v>73</v>
      </c>
      <c r="AK1568" s="146" t="s">
        <v>72</v>
      </c>
      <c r="AL1568" s="146" t="s">
        <v>72</v>
      </c>
      <c r="AM1568" s="146" t="s">
        <v>72</v>
      </c>
      <c r="AN1568" s="146" t="s">
        <v>72</v>
      </c>
      <c r="AO1568" s="146" t="s">
        <v>74</v>
      </c>
      <c r="AP1568" s="146" t="s">
        <v>74</v>
      </c>
      <c r="AQ1568" s="146" t="s">
        <v>74</v>
      </c>
      <c r="AR1568" s="146" t="s">
        <v>74</v>
      </c>
      <c r="AS1568" s="146" t="s">
        <v>74</v>
      </c>
      <c r="AT1568" s="146" t="s">
        <v>74</v>
      </c>
      <c r="AU1568" s="146" t="s">
        <v>74</v>
      </c>
      <c r="AV1568" s="146" t="s">
        <v>74</v>
      </c>
      <c r="AW1568" s="146" t="s">
        <v>74</v>
      </c>
    </row>
    <row r="1569" spans="1:49" ht="36" customHeight="1" x14ac:dyDescent="0.25">
      <c r="A1569" s="147"/>
      <c r="B1569" s="147"/>
      <c r="C1569" s="147"/>
      <c r="D1569" s="147"/>
      <c r="E1569" s="150"/>
      <c r="F1569" s="147"/>
      <c r="G1569" s="153"/>
      <c r="H1569" s="147"/>
      <c r="I1569" s="147"/>
      <c r="J1569" s="155"/>
      <c r="K1569" s="155"/>
      <c r="L1569" s="155"/>
      <c r="M1569" s="33" t="s">
        <v>75</v>
      </c>
      <c r="N1569" s="33" t="s">
        <v>76</v>
      </c>
      <c r="O1569" s="33" t="s">
        <v>77</v>
      </c>
      <c r="P1569" s="133" t="s">
        <v>175</v>
      </c>
      <c r="Q1569" s="12">
        <v>205931.09</v>
      </c>
      <c r="R1569" s="33" t="s">
        <v>75</v>
      </c>
      <c r="S1569" s="33" t="s">
        <v>76</v>
      </c>
      <c r="T1569" s="33" t="s">
        <v>77</v>
      </c>
      <c r="U1569" s="157"/>
      <c r="V1569" s="261"/>
      <c r="W1569" s="160"/>
      <c r="X1569" s="163"/>
      <c r="Y1569" s="166"/>
      <c r="Z1569" s="147"/>
      <c r="AA1569" s="147"/>
      <c r="AB1569" s="147"/>
      <c r="AC1569" s="147"/>
      <c r="AD1569" s="147"/>
      <c r="AE1569" s="147"/>
      <c r="AF1569" s="169"/>
      <c r="AG1569" s="169"/>
      <c r="AH1569" s="153"/>
      <c r="AI1569" s="147"/>
      <c r="AJ1569" s="147"/>
      <c r="AK1569" s="147"/>
      <c r="AL1569" s="147"/>
      <c r="AM1569" s="147"/>
      <c r="AN1569" s="147"/>
      <c r="AO1569" s="147"/>
      <c r="AP1569" s="147"/>
      <c r="AQ1569" s="147"/>
      <c r="AR1569" s="147"/>
      <c r="AS1569" s="147"/>
      <c r="AT1569" s="147"/>
      <c r="AU1569" s="147"/>
      <c r="AV1569" s="147"/>
      <c r="AW1569" s="147"/>
    </row>
    <row r="1570" spans="1:49" ht="36" customHeight="1" x14ac:dyDescent="0.25">
      <c r="A1570" s="148"/>
      <c r="B1570" s="148"/>
      <c r="C1570" s="148"/>
      <c r="D1570" s="148"/>
      <c r="E1570" s="151"/>
      <c r="F1570" s="148"/>
      <c r="G1570" s="154"/>
      <c r="H1570" s="148"/>
      <c r="I1570" s="148"/>
      <c r="J1570" s="155"/>
      <c r="K1570" s="155"/>
      <c r="L1570" s="155"/>
      <c r="M1570" s="33" t="s">
        <v>1429</v>
      </c>
      <c r="N1570" s="33" t="s">
        <v>280</v>
      </c>
      <c r="O1570" s="33" t="s">
        <v>281</v>
      </c>
      <c r="P1570" s="10" t="s">
        <v>64</v>
      </c>
      <c r="Q1570" s="12">
        <v>213848.09</v>
      </c>
      <c r="R1570" s="33" t="s">
        <v>75</v>
      </c>
      <c r="S1570" s="33" t="s">
        <v>76</v>
      </c>
      <c r="T1570" s="33" t="s">
        <v>77</v>
      </c>
      <c r="U1570" s="158"/>
      <c r="V1570" s="262"/>
      <c r="W1570" s="161"/>
      <c r="X1570" s="164"/>
      <c r="Y1570" s="167"/>
      <c r="Z1570" s="148"/>
      <c r="AA1570" s="148"/>
      <c r="AB1570" s="148"/>
      <c r="AC1570" s="148"/>
      <c r="AD1570" s="148"/>
      <c r="AE1570" s="148"/>
      <c r="AF1570" s="170"/>
      <c r="AG1570" s="170"/>
      <c r="AH1570" s="154"/>
      <c r="AI1570" s="148"/>
      <c r="AJ1570" s="148"/>
      <c r="AK1570" s="148"/>
      <c r="AL1570" s="148"/>
      <c r="AM1570" s="148"/>
      <c r="AN1570" s="148"/>
      <c r="AO1570" s="148"/>
      <c r="AP1570" s="148"/>
      <c r="AQ1570" s="148"/>
      <c r="AR1570" s="148"/>
      <c r="AS1570" s="148"/>
      <c r="AT1570" s="148"/>
      <c r="AU1570" s="148"/>
      <c r="AV1570" s="148"/>
      <c r="AW1570" s="148"/>
    </row>
    <row r="1571" spans="1:49" ht="36" customHeight="1" x14ac:dyDescent="0.25">
      <c r="A1571" s="146" t="s">
        <v>53</v>
      </c>
      <c r="B1571" s="146" t="s">
        <v>676</v>
      </c>
      <c r="C1571" s="146">
        <v>2016</v>
      </c>
      <c r="D1571" s="146" t="s">
        <v>1362</v>
      </c>
      <c r="E1571" s="149">
        <v>680</v>
      </c>
      <c r="F1571" s="146" t="s">
        <v>56</v>
      </c>
      <c r="G1571" s="152" t="s">
        <v>57</v>
      </c>
      <c r="H1571" s="146" t="s">
        <v>58</v>
      </c>
      <c r="I1571" s="146" t="s">
        <v>58</v>
      </c>
      <c r="J1571" s="155" t="s">
        <v>125</v>
      </c>
      <c r="K1571" s="155" t="s">
        <v>243</v>
      </c>
      <c r="L1571" s="155" t="s">
        <v>243</v>
      </c>
      <c r="M1571" s="33" t="s">
        <v>75</v>
      </c>
      <c r="N1571" s="33" t="s">
        <v>76</v>
      </c>
      <c r="O1571" s="33" t="s">
        <v>77</v>
      </c>
      <c r="P1571" s="10" t="s">
        <v>121</v>
      </c>
      <c r="Q1571" s="12">
        <v>351016</v>
      </c>
      <c r="R1571" s="33" t="s">
        <v>75</v>
      </c>
      <c r="S1571" s="33" t="s">
        <v>76</v>
      </c>
      <c r="T1571" s="33" t="s">
        <v>77</v>
      </c>
      <c r="U1571" s="156" t="s">
        <v>121</v>
      </c>
      <c r="V1571" s="260" t="s">
        <v>1436</v>
      </c>
      <c r="W1571" s="159">
        <v>42720</v>
      </c>
      <c r="X1571" s="162">
        <v>302600</v>
      </c>
      <c r="Y1571" s="165">
        <v>351016</v>
      </c>
      <c r="Z1571" s="146" t="s">
        <v>67</v>
      </c>
      <c r="AA1571" s="146" t="s">
        <v>68</v>
      </c>
      <c r="AB1571" s="146" t="s">
        <v>69</v>
      </c>
      <c r="AC1571" s="146" t="s">
        <v>70</v>
      </c>
      <c r="AD1571" s="146" t="s">
        <v>125</v>
      </c>
      <c r="AE1571" s="146" t="s">
        <v>71</v>
      </c>
      <c r="AF1571" s="168">
        <v>42720</v>
      </c>
      <c r="AG1571" s="168">
        <v>42720</v>
      </c>
      <c r="AH1571" s="152" t="s">
        <v>57</v>
      </c>
      <c r="AI1571" s="146" t="s">
        <v>72</v>
      </c>
      <c r="AJ1571" s="146" t="s">
        <v>73</v>
      </c>
      <c r="AK1571" s="146" t="s">
        <v>72</v>
      </c>
      <c r="AL1571" s="146" t="s">
        <v>72</v>
      </c>
      <c r="AM1571" s="146" t="s">
        <v>72</v>
      </c>
      <c r="AN1571" s="146" t="s">
        <v>72</v>
      </c>
      <c r="AO1571" s="146" t="s">
        <v>74</v>
      </c>
      <c r="AP1571" s="146" t="s">
        <v>74</v>
      </c>
      <c r="AQ1571" s="146" t="s">
        <v>74</v>
      </c>
      <c r="AR1571" s="146" t="s">
        <v>74</v>
      </c>
      <c r="AS1571" s="146" t="s">
        <v>74</v>
      </c>
      <c r="AT1571" s="146" t="s">
        <v>74</v>
      </c>
      <c r="AU1571" s="146" t="s">
        <v>74</v>
      </c>
      <c r="AV1571" s="146" t="s">
        <v>74</v>
      </c>
      <c r="AW1571" s="146" t="s">
        <v>74</v>
      </c>
    </row>
    <row r="1572" spans="1:49" ht="36" customHeight="1" x14ac:dyDescent="0.25">
      <c r="A1572" s="147"/>
      <c r="B1572" s="147"/>
      <c r="C1572" s="147"/>
      <c r="D1572" s="147"/>
      <c r="E1572" s="150"/>
      <c r="F1572" s="147"/>
      <c r="G1572" s="153"/>
      <c r="H1572" s="147"/>
      <c r="I1572" s="147"/>
      <c r="J1572" s="155"/>
      <c r="K1572" s="155"/>
      <c r="L1572" s="155"/>
      <c r="M1572" s="33" t="s">
        <v>75</v>
      </c>
      <c r="N1572" s="33" t="s">
        <v>76</v>
      </c>
      <c r="O1572" s="33" t="s">
        <v>77</v>
      </c>
      <c r="P1572" s="133" t="s">
        <v>112</v>
      </c>
      <c r="Q1572" s="12">
        <v>386117.6</v>
      </c>
      <c r="R1572" s="33" t="s">
        <v>75</v>
      </c>
      <c r="S1572" s="33" t="s">
        <v>76</v>
      </c>
      <c r="T1572" s="33" t="s">
        <v>77</v>
      </c>
      <c r="U1572" s="157"/>
      <c r="V1572" s="261"/>
      <c r="W1572" s="160"/>
      <c r="X1572" s="163"/>
      <c r="Y1572" s="166"/>
      <c r="Z1572" s="147"/>
      <c r="AA1572" s="147"/>
      <c r="AB1572" s="147"/>
      <c r="AC1572" s="147"/>
      <c r="AD1572" s="147"/>
      <c r="AE1572" s="147"/>
      <c r="AF1572" s="169"/>
      <c r="AG1572" s="169"/>
      <c r="AH1572" s="153"/>
      <c r="AI1572" s="147"/>
      <c r="AJ1572" s="147"/>
      <c r="AK1572" s="147"/>
      <c r="AL1572" s="147"/>
      <c r="AM1572" s="147"/>
      <c r="AN1572" s="147"/>
      <c r="AO1572" s="147"/>
      <c r="AP1572" s="147"/>
      <c r="AQ1572" s="147"/>
      <c r="AR1572" s="147"/>
      <c r="AS1572" s="147"/>
      <c r="AT1572" s="147"/>
      <c r="AU1572" s="147"/>
      <c r="AV1572" s="147"/>
      <c r="AW1572" s="147"/>
    </row>
    <row r="1573" spans="1:49" ht="36" customHeight="1" x14ac:dyDescent="0.25">
      <c r="A1573" s="148"/>
      <c r="B1573" s="148"/>
      <c r="C1573" s="148"/>
      <c r="D1573" s="148"/>
      <c r="E1573" s="151"/>
      <c r="F1573" s="148"/>
      <c r="G1573" s="154"/>
      <c r="H1573" s="148"/>
      <c r="I1573" s="148"/>
      <c r="J1573" s="155"/>
      <c r="K1573" s="155"/>
      <c r="L1573" s="155"/>
      <c r="M1573" s="33" t="s">
        <v>75</v>
      </c>
      <c r="N1573" s="33" t="s">
        <v>76</v>
      </c>
      <c r="O1573" s="33" t="s">
        <v>77</v>
      </c>
      <c r="P1573" s="133" t="s">
        <v>178</v>
      </c>
      <c r="Q1573" s="12">
        <v>361548.79999999999</v>
      </c>
      <c r="R1573" s="33" t="s">
        <v>75</v>
      </c>
      <c r="S1573" s="33" t="s">
        <v>76</v>
      </c>
      <c r="T1573" s="33" t="s">
        <v>77</v>
      </c>
      <c r="U1573" s="158"/>
      <c r="V1573" s="262"/>
      <c r="W1573" s="161"/>
      <c r="X1573" s="164"/>
      <c r="Y1573" s="167"/>
      <c r="Z1573" s="148"/>
      <c r="AA1573" s="148"/>
      <c r="AB1573" s="148"/>
      <c r="AC1573" s="148"/>
      <c r="AD1573" s="148"/>
      <c r="AE1573" s="148"/>
      <c r="AF1573" s="170"/>
      <c r="AG1573" s="170"/>
      <c r="AH1573" s="154"/>
      <c r="AI1573" s="148"/>
      <c r="AJ1573" s="148"/>
      <c r="AK1573" s="148"/>
      <c r="AL1573" s="148"/>
      <c r="AM1573" s="148"/>
      <c r="AN1573" s="148"/>
      <c r="AO1573" s="148"/>
      <c r="AP1573" s="148"/>
      <c r="AQ1573" s="148"/>
      <c r="AR1573" s="148"/>
      <c r="AS1573" s="148"/>
      <c r="AT1573" s="148"/>
      <c r="AU1573" s="148"/>
      <c r="AV1573" s="148"/>
      <c r="AW1573" s="148"/>
    </row>
    <row r="1574" spans="1:49" ht="36" customHeight="1" x14ac:dyDescent="0.25">
      <c r="A1574" s="146" t="s">
        <v>53</v>
      </c>
      <c r="B1574" s="146" t="s">
        <v>676</v>
      </c>
      <c r="C1574" s="146">
        <v>2016</v>
      </c>
      <c r="D1574" s="146" t="s">
        <v>1362</v>
      </c>
      <c r="E1574" s="149">
        <v>681</v>
      </c>
      <c r="F1574" s="146" t="s">
        <v>56</v>
      </c>
      <c r="G1574" s="152" t="s">
        <v>57</v>
      </c>
      <c r="H1574" s="146" t="s">
        <v>58</v>
      </c>
      <c r="I1574" s="146" t="s">
        <v>58</v>
      </c>
      <c r="J1574" s="155" t="s">
        <v>219</v>
      </c>
      <c r="K1574" s="155" t="s">
        <v>1437</v>
      </c>
      <c r="L1574" s="155" t="s">
        <v>1437</v>
      </c>
      <c r="M1574" s="33" t="s">
        <v>75</v>
      </c>
      <c r="N1574" s="33" t="s">
        <v>76</v>
      </c>
      <c r="O1574" s="33" t="s">
        <v>77</v>
      </c>
      <c r="P1574" s="10" t="s">
        <v>265</v>
      </c>
      <c r="Q1574" s="12">
        <v>104400</v>
      </c>
      <c r="R1574" s="33" t="s">
        <v>75</v>
      </c>
      <c r="S1574" s="33" t="s">
        <v>76</v>
      </c>
      <c r="T1574" s="33" t="s">
        <v>77</v>
      </c>
      <c r="U1574" s="156" t="s">
        <v>265</v>
      </c>
      <c r="V1574" s="260" t="s">
        <v>1438</v>
      </c>
      <c r="W1574" s="159">
        <v>42720</v>
      </c>
      <c r="X1574" s="162">
        <v>90000</v>
      </c>
      <c r="Y1574" s="165">
        <v>104400</v>
      </c>
      <c r="Z1574" s="146" t="s">
        <v>67</v>
      </c>
      <c r="AA1574" s="146" t="s">
        <v>68</v>
      </c>
      <c r="AB1574" s="146" t="s">
        <v>69</v>
      </c>
      <c r="AC1574" s="146" t="s">
        <v>70</v>
      </c>
      <c r="AD1574" s="146" t="s">
        <v>219</v>
      </c>
      <c r="AE1574" s="146" t="s">
        <v>71</v>
      </c>
      <c r="AF1574" s="168">
        <v>42720</v>
      </c>
      <c r="AG1574" s="168">
        <v>42730</v>
      </c>
      <c r="AH1574" s="152" t="s">
        <v>57</v>
      </c>
      <c r="AI1574" s="146" t="s">
        <v>72</v>
      </c>
      <c r="AJ1574" s="146" t="s">
        <v>73</v>
      </c>
      <c r="AK1574" s="146" t="s">
        <v>72</v>
      </c>
      <c r="AL1574" s="146" t="s">
        <v>72</v>
      </c>
      <c r="AM1574" s="146" t="s">
        <v>72</v>
      </c>
      <c r="AN1574" s="146" t="s">
        <v>72</v>
      </c>
      <c r="AO1574" s="146" t="s">
        <v>74</v>
      </c>
      <c r="AP1574" s="146" t="s">
        <v>74</v>
      </c>
      <c r="AQ1574" s="146" t="s">
        <v>74</v>
      </c>
      <c r="AR1574" s="146" t="s">
        <v>74</v>
      </c>
      <c r="AS1574" s="146" t="s">
        <v>74</v>
      </c>
      <c r="AT1574" s="146" t="s">
        <v>74</v>
      </c>
      <c r="AU1574" s="146" t="s">
        <v>74</v>
      </c>
      <c r="AV1574" s="146" t="s">
        <v>74</v>
      </c>
      <c r="AW1574" s="146" t="s">
        <v>74</v>
      </c>
    </row>
    <row r="1575" spans="1:49" ht="36" customHeight="1" x14ac:dyDescent="0.25">
      <c r="A1575" s="147"/>
      <c r="B1575" s="147"/>
      <c r="C1575" s="147"/>
      <c r="D1575" s="147"/>
      <c r="E1575" s="150"/>
      <c r="F1575" s="147"/>
      <c r="G1575" s="153"/>
      <c r="H1575" s="147"/>
      <c r="I1575" s="147"/>
      <c r="J1575" s="155"/>
      <c r="K1575" s="155"/>
      <c r="L1575" s="155"/>
      <c r="M1575" s="33" t="s">
        <v>75</v>
      </c>
      <c r="N1575" s="33" t="s">
        <v>76</v>
      </c>
      <c r="O1575" s="33" t="s">
        <v>77</v>
      </c>
      <c r="P1575" s="133" t="s">
        <v>175</v>
      </c>
      <c r="Q1575" s="12">
        <v>115164.8</v>
      </c>
      <c r="R1575" s="33" t="s">
        <v>75</v>
      </c>
      <c r="S1575" s="33" t="s">
        <v>76</v>
      </c>
      <c r="T1575" s="33" t="s">
        <v>77</v>
      </c>
      <c r="U1575" s="157"/>
      <c r="V1575" s="261"/>
      <c r="W1575" s="160"/>
      <c r="X1575" s="163"/>
      <c r="Y1575" s="166"/>
      <c r="Z1575" s="147"/>
      <c r="AA1575" s="147"/>
      <c r="AB1575" s="147"/>
      <c r="AC1575" s="147"/>
      <c r="AD1575" s="147"/>
      <c r="AE1575" s="147"/>
      <c r="AF1575" s="169"/>
      <c r="AG1575" s="169"/>
      <c r="AH1575" s="153"/>
      <c r="AI1575" s="147"/>
      <c r="AJ1575" s="147"/>
      <c r="AK1575" s="147"/>
      <c r="AL1575" s="147"/>
      <c r="AM1575" s="147"/>
      <c r="AN1575" s="147"/>
      <c r="AO1575" s="147"/>
      <c r="AP1575" s="147"/>
      <c r="AQ1575" s="147"/>
      <c r="AR1575" s="147"/>
      <c r="AS1575" s="147"/>
      <c r="AT1575" s="147"/>
      <c r="AU1575" s="147"/>
      <c r="AV1575" s="147"/>
      <c r="AW1575" s="147"/>
    </row>
    <row r="1576" spans="1:49" ht="36" customHeight="1" x14ac:dyDescent="0.25">
      <c r="A1576" s="148"/>
      <c r="B1576" s="148"/>
      <c r="C1576" s="148"/>
      <c r="D1576" s="148"/>
      <c r="E1576" s="151"/>
      <c r="F1576" s="148"/>
      <c r="G1576" s="154"/>
      <c r="H1576" s="148"/>
      <c r="I1576" s="148"/>
      <c r="J1576" s="155"/>
      <c r="K1576" s="155"/>
      <c r="L1576" s="155"/>
      <c r="M1576" s="33" t="s">
        <v>1429</v>
      </c>
      <c r="N1576" s="33" t="s">
        <v>280</v>
      </c>
      <c r="O1576" s="33" t="s">
        <v>281</v>
      </c>
      <c r="P1576" s="10" t="s">
        <v>64</v>
      </c>
      <c r="Q1576" s="12">
        <v>117322.4</v>
      </c>
      <c r="R1576" s="33" t="s">
        <v>75</v>
      </c>
      <c r="S1576" s="33" t="s">
        <v>76</v>
      </c>
      <c r="T1576" s="33" t="s">
        <v>77</v>
      </c>
      <c r="U1576" s="158"/>
      <c r="V1576" s="262"/>
      <c r="W1576" s="161"/>
      <c r="X1576" s="164"/>
      <c r="Y1576" s="167"/>
      <c r="Z1576" s="148"/>
      <c r="AA1576" s="148"/>
      <c r="AB1576" s="148"/>
      <c r="AC1576" s="148"/>
      <c r="AD1576" s="148"/>
      <c r="AE1576" s="148"/>
      <c r="AF1576" s="170"/>
      <c r="AG1576" s="170"/>
      <c r="AH1576" s="154"/>
      <c r="AI1576" s="148"/>
      <c r="AJ1576" s="148"/>
      <c r="AK1576" s="148"/>
      <c r="AL1576" s="148"/>
      <c r="AM1576" s="148"/>
      <c r="AN1576" s="148"/>
      <c r="AO1576" s="148"/>
      <c r="AP1576" s="148"/>
      <c r="AQ1576" s="148"/>
      <c r="AR1576" s="148"/>
      <c r="AS1576" s="148"/>
      <c r="AT1576" s="148"/>
      <c r="AU1576" s="148"/>
      <c r="AV1576" s="148"/>
      <c r="AW1576" s="148"/>
    </row>
    <row r="1577" spans="1:49" ht="36" customHeight="1" x14ac:dyDescent="0.25">
      <c r="A1577" s="146" t="s">
        <v>53</v>
      </c>
      <c r="B1577" s="146" t="s">
        <v>676</v>
      </c>
      <c r="C1577" s="146">
        <v>2016</v>
      </c>
      <c r="D1577" s="146" t="s">
        <v>1362</v>
      </c>
      <c r="E1577" s="149">
        <v>682</v>
      </c>
      <c r="F1577" s="146" t="s">
        <v>56</v>
      </c>
      <c r="G1577" s="152" t="s">
        <v>57</v>
      </c>
      <c r="H1577" s="146" t="s">
        <v>58</v>
      </c>
      <c r="I1577" s="146" t="s">
        <v>58</v>
      </c>
      <c r="J1577" s="155" t="s">
        <v>293</v>
      </c>
      <c r="K1577" s="155" t="s">
        <v>60</v>
      </c>
      <c r="L1577" s="155" t="s">
        <v>60</v>
      </c>
      <c r="M1577" s="33" t="s">
        <v>75</v>
      </c>
      <c r="N1577" s="33" t="s">
        <v>76</v>
      </c>
      <c r="O1577" s="33" t="s">
        <v>77</v>
      </c>
      <c r="P1577" s="10" t="s">
        <v>1427</v>
      </c>
      <c r="Q1577" s="12">
        <v>348023.2</v>
      </c>
      <c r="R1577" s="33" t="s">
        <v>75</v>
      </c>
      <c r="S1577" s="33" t="s">
        <v>76</v>
      </c>
      <c r="T1577" s="33" t="s">
        <v>77</v>
      </c>
      <c r="U1577" s="156" t="s">
        <v>1427</v>
      </c>
      <c r="V1577" s="260" t="s">
        <v>1439</v>
      </c>
      <c r="W1577" s="159">
        <v>42720</v>
      </c>
      <c r="X1577" s="162">
        <v>300020</v>
      </c>
      <c r="Y1577" s="165">
        <v>348023.2</v>
      </c>
      <c r="Z1577" s="146" t="s">
        <v>67</v>
      </c>
      <c r="AA1577" s="146" t="s">
        <v>68</v>
      </c>
      <c r="AB1577" s="146" t="s">
        <v>69</v>
      </c>
      <c r="AC1577" s="146" t="s">
        <v>70</v>
      </c>
      <c r="AD1577" s="146" t="s">
        <v>293</v>
      </c>
      <c r="AE1577" s="146" t="s">
        <v>71</v>
      </c>
      <c r="AF1577" s="168">
        <v>42720</v>
      </c>
      <c r="AG1577" s="168">
        <v>42720</v>
      </c>
      <c r="AH1577" s="152" t="s">
        <v>57</v>
      </c>
      <c r="AI1577" s="146" t="s">
        <v>72</v>
      </c>
      <c r="AJ1577" s="146" t="s">
        <v>73</v>
      </c>
      <c r="AK1577" s="146" t="s">
        <v>72</v>
      </c>
      <c r="AL1577" s="146" t="s">
        <v>72</v>
      </c>
      <c r="AM1577" s="146" t="s">
        <v>72</v>
      </c>
      <c r="AN1577" s="146" t="s">
        <v>72</v>
      </c>
      <c r="AO1577" s="146" t="s">
        <v>74</v>
      </c>
      <c r="AP1577" s="146" t="s">
        <v>74</v>
      </c>
      <c r="AQ1577" s="146" t="s">
        <v>74</v>
      </c>
      <c r="AR1577" s="146" t="s">
        <v>74</v>
      </c>
      <c r="AS1577" s="146" t="s">
        <v>74</v>
      </c>
      <c r="AT1577" s="146" t="s">
        <v>74</v>
      </c>
      <c r="AU1577" s="146" t="s">
        <v>74</v>
      </c>
      <c r="AV1577" s="146" t="s">
        <v>74</v>
      </c>
      <c r="AW1577" s="146" t="s">
        <v>74</v>
      </c>
    </row>
    <row r="1578" spans="1:49" ht="36" customHeight="1" x14ac:dyDescent="0.25">
      <c r="A1578" s="147"/>
      <c r="B1578" s="147"/>
      <c r="C1578" s="147"/>
      <c r="D1578" s="147"/>
      <c r="E1578" s="150"/>
      <c r="F1578" s="147"/>
      <c r="G1578" s="153"/>
      <c r="H1578" s="147"/>
      <c r="I1578" s="147"/>
      <c r="J1578" s="155"/>
      <c r="K1578" s="155"/>
      <c r="L1578" s="155"/>
      <c r="M1578" s="33" t="s">
        <v>75</v>
      </c>
      <c r="N1578" s="33" t="s">
        <v>76</v>
      </c>
      <c r="O1578" s="33" t="s">
        <v>77</v>
      </c>
      <c r="P1578" s="133" t="s">
        <v>79</v>
      </c>
      <c r="Q1578" s="12">
        <v>365424.36</v>
      </c>
      <c r="R1578" s="33" t="s">
        <v>75</v>
      </c>
      <c r="S1578" s="33" t="s">
        <v>76</v>
      </c>
      <c r="T1578" s="33" t="s">
        <v>77</v>
      </c>
      <c r="U1578" s="157"/>
      <c r="V1578" s="261"/>
      <c r="W1578" s="160"/>
      <c r="X1578" s="163"/>
      <c r="Y1578" s="166"/>
      <c r="Z1578" s="147"/>
      <c r="AA1578" s="147"/>
      <c r="AB1578" s="147"/>
      <c r="AC1578" s="147"/>
      <c r="AD1578" s="147"/>
      <c r="AE1578" s="147"/>
      <c r="AF1578" s="169"/>
      <c r="AG1578" s="169"/>
      <c r="AH1578" s="153"/>
      <c r="AI1578" s="147"/>
      <c r="AJ1578" s="147"/>
      <c r="AK1578" s="147"/>
      <c r="AL1578" s="147"/>
      <c r="AM1578" s="147"/>
      <c r="AN1578" s="147"/>
      <c r="AO1578" s="147"/>
      <c r="AP1578" s="147"/>
      <c r="AQ1578" s="147"/>
      <c r="AR1578" s="147"/>
      <c r="AS1578" s="147"/>
      <c r="AT1578" s="147"/>
      <c r="AU1578" s="147"/>
      <c r="AV1578" s="147"/>
      <c r="AW1578" s="147"/>
    </row>
    <row r="1579" spans="1:49" ht="36" customHeight="1" x14ac:dyDescent="0.25">
      <c r="A1579" s="148"/>
      <c r="B1579" s="148"/>
      <c r="C1579" s="148"/>
      <c r="D1579" s="148"/>
      <c r="E1579" s="151"/>
      <c r="F1579" s="148"/>
      <c r="G1579" s="154"/>
      <c r="H1579" s="148"/>
      <c r="I1579" s="148"/>
      <c r="J1579" s="155"/>
      <c r="K1579" s="155"/>
      <c r="L1579" s="155"/>
      <c r="M1579" s="33" t="s">
        <v>414</v>
      </c>
      <c r="N1579" s="33" t="s">
        <v>231</v>
      </c>
      <c r="O1579" s="33" t="s">
        <v>415</v>
      </c>
      <c r="P1579" s="10" t="s">
        <v>64</v>
      </c>
      <c r="Q1579" s="12">
        <v>380212.28</v>
      </c>
      <c r="R1579" s="33" t="s">
        <v>75</v>
      </c>
      <c r="S1579" s="33" t="s">
        <v>76</v>
      </c>
      <c r="T1579" s="33" t="s">
        <v>77</v>
      </c>
      <c r="U1579" s="158"/>
      <c r="V1579" s="262"/>
      <c r="W1579" s="161"/>
      <c r="X1579" s="164"/>
      <c r="Y1579" s="167"/>
      <c r="Z1579" s="148"/>
      <c r="AA1579" s="148"/>
      <c r="AB1579" s="148"/>
      <c r="AC1579" s="148"/>
      <c r="AD1579" s="148"/>
      <c r="AE1579" s="148"/>
      <c r="AF1579" s="170"/>
      <c r="AG1579" s="170"/>
      <c r="AH1579" s="154"/>
      <c r="AI1579" s="148"/>
      <c r="AJ1579" s="148"/>
      <c r="AK1579" s="148"/>
      <c r="AL1579" s="148"/>
      <c r="AM1579" s="148"/>
      <c r="AN1579" s="148"/>
      <c r="AO1579" s="148"/>
      <c r="AP1579" s="148"/>
      <c r="AQ1579" s="148"/>
      <c r="AR1579" s="148"/>
      <c r="AS1579" s="148"/>
      <c r="AT1579" s="148"/>
      <c r="AU1579" s="148"/>
      <c r="AV1579" s="148"/>
      <c r="AW1579" s="148"/>
    </row>
    <row r="1580" spans="1:49" ht="36" customHeight="1" x14ac:dyDescent="0.25">
      <c r="A1580" s="146" t="s">
        <v>53</v>
      </c>
      <c r="B1580" s="146" t="s">
        <v>54</v>
      </c>
      <c r="C1580" s="146">
        <v>2016</v>
      </c>
      <c r="D1580" s="146" t="s">
        <v>1362</v>
      </c>
      <c r="E1580" s="149">
        <v>683</v>
      </c>
      <c r="F1580" s="146" t="s">
        <v>56</v>
      </c>
      <c r="G1580" s="152" t="s">
        <v>57</v>
      </c>
      <c r="H1580" s="146" t="s">
        <v>58</v>
      </c>
      <c r="I1580" s="146" t="s">
        <v>58</v>
      </c>
      <c r="J1580" s="155" t="s">
        <v>1440</v>
      </c>
      <c r="K1580" s="155" t="s">
        <v>60</v>
      </c>
      <c r="L1580" s="155" t="s">
        <v>60</v>
      </c>
      <c r="M1580" s="33" t="s">
        <v>75</v>
      </c>
      <c r="N1580" s="33" t="s">
        <v>76</v>
      </c>
      <c r="O1580" s="33" t="s">
        <v>77</v>
      </c>
      <c r="P1580" s="10" t="s">
        <v>1441</v>
      </c>
      <c r="Q1580" s="12">
        <v>281880</v>
      </c>
      <c r="R1580" s="33" t="s">
        <v>75</v>
      </c>
      <c r="S1580" s="33" t="s">
        <v>76</v>
      </c>
      <c r="T1580" s="33" t="s">
        <v>77</v>
      </c>
      <c r="U1580" s="156" t="s">
        <v>1441</v>
      </c>
      <c r="V1580" s="260" t="s">
        <v>1442</v>
      </c>
      <c r="W1580" s="159">
        <v>42720</v>
      </c>
      <c r="X1580" s="162">
        <v>243000</v>
      </c>
      <c r="Y1580" s="165">
        <v>281880</v>
      </c>
      <c r="Z1580" s="146" t="s">
        <v>67</v>
      </c>
      <c r="AA1580" s="146" t="s">
        <v>68</v>
      </c>
      <c r="AB1580" s="146" t="s">
        <v>69</v>
      </c>
      <c r="AC1580" s="146" t="s">
        <v>70</v>
      </c>
      <c r="AD1580" s="146" t="s">
        <v>1440</v>
      </c>
      <c r="AE1580" s="146" t="s">
        <v>71</v>
      </c>
      <c r="AF1580" s="168">
        <v>42720</v>
      </c>
      <c r="AG1580" s="168">
        <v>42720</v>
      </c>
      <c r="AH1580" s="152" t="s">
        <v>57</v>
      </c>
      <c r="AI1580" s="146" t="s">
        <v>72</v>
      </c>
      <c r="AJ1580" s="146" t="s">
        <v>73</v>
      </c>
      <c r="AK1580" s="146" t="s">
        <v>72</v>
      </c>
      <c r="AL1580" s="146" t="s">
        <v>72</v>
      </c>
      <c r="AM1580" s="146" t="s">
        <v>72</v>
      </c>
      <c r="AN1580" s="146" t="s">
        <v>72</v>
      </c>
      <c r="AO1580" s="146" t="s">
        <v>74</v>
      </c>
      <c r="AP1580" s="146" t="s">
        <v>74</v>
      </c>
      <c r="AQ1580" s="146" t="s">
        <v>74</v>
      </c>
      <c r="AR1580" s="146" t="s">
        <v>74</v>
      </c>
      <c r="AS1580" s="146" t="s">
        <v>74</v>
      </c>
      <c r="AT1580" s="146" t="s">
        <v>74</v>
      </c>
      <c r="AU1580" s="146" t="s">
        <v>74</v>
      </c>
      <c r="AV1580" s="146" t="s">
        <v>74</v>
      </c>
      <c r="AW1580" s="146" t="s">
        <v>74</v>
      </c>
    </row>
    <row r="1581" spans="1:49" ht="36" customHeight="1" x14ac:dyDescent="0.25">
      <c r="A1581" s="147"/>
      <c r="B1581" s="147"/>
      <c r="C1581" s="147"/>
      <c r="D1581" s="147"/>
      <c r="E1581" s="150"/>
      <c r="F1581" s="147"/>
      <c r="G1581" s="153"/>
      <c r="H1581" s="147"/>
      <c r="I1581" s="147"/>
      <c r="J1581" s="155"/>
      <c r="K1581" s="155"/>
      <c r="L1581" s="155"/>
      <c r="M1581" s="33" t="s">
        <v>75</v>
      </c>
      <c r="N1581" s="33" t="s">
        <v>76</v>
      </c>
      <c r="O1581" s="33" t="s">
        <v>77</v>
      </c>
      <c r="P1581" s="133" t="s">
        <v>175</v>
      </c>
      <c r="Q1581" s="12">
        <v>315329.76</v>
      </c>
      <c r="R1581" s="33" t="s">
        <v>75</v>
      </c>
      <c r="S1581" s="33" t="s">
        <v>76</v>
      </c>
      <c r="T1581" s="33" t="s">
        <v>77</v>
      </c>
      <c r="U1581" s="157"/>
      <c r="V1581" s="261"/>
      <c r="W1581" s="160"/>
      <c r="X1581" s="163"/>
      <c r="Y1581" s="166"/>
      <c r="Z1581" s="147"/>
      <c r="AA1581" s="147"/>
      <c r="AB1581" s="147"/>
      <c r="AC1581" s="147"/>
      <c r="AD1581" s="147"/>
      <c r="AE1581" s="147"/>
      <c r="AF1581" s="169"/>
      <c r="AG1581" s="169"/>
      <c r="AH1581" s="153"/>
      <c r="AI1581" s="147"/>
      <c r="AJ1581" s="147"/>
      <c r="AK1581" s="147"/>
      <c r="AL1581" s="147"/>
      <c r="AM1581" s="147"/>
      <c r="AN1581" s="147"/>
      <c r="AO1581" s="147"/>
      <c r="AP1581" s="147"/>
      <c r="AQ1581" s="147"/>
      <c r="AR1581" s="147"/>
      <c r="AS1581" s="147"/>
      <c r="AT1581" s="147"/>
      <c r="AU1581" s="147"/>
      <c r="AV1581" s="147"/>
      <c r="AW1581" s="147"/>
    </row>
    <row r="1582" spans="1:49" ht="36" customHeight="1" x14ac:dyDescent="0.25">
      <c r="A1582" s="148"/>
      <c r="B1582" s="148"/>
      <c r="C1582" s="148"/>
      <c r="D1582" s="148"/>
      <c r="E1582" s="151"/>
      <c r="F1582" s="148"/>
      <c r="G1582" s="154"/>
      <c r="H1582" s="148"/>
      <c r="I1582" s="148"/>
      <c r="J1582" s="155"/>
      <c r="K1582" s="155"/>
      <c r="L1582" s="155"/>
      <c r="M1582" s="33" t="s">
        <v>76</v>
      </c>
      <c r="N1582" s="33" t="s">
        <v>76</v>
      </c>
      <c r="O1582" s="33" t="s">
        <v>77</v>
      </c>
      <c r="P1582" s="133" t="s">
        <v>79</v>
      </c>
      <c r="Q1582" s="12">
        <v>316081.44</v>
      </c>
      <c r="R1582" s="33" t="s">
        <v>75</v>
      </c>
      <c r="S1582" s="33" t="s">
        <v>76</v>
      </c>
      <c r="T1582" s="33" t="s">
        <v>77</v>
      </c>
      <c r="U1582" s="158"/>
      <c r="V1582" s="262"/>
      <c r="W1582" s="161"/>
      <c r="X1582" s="164"/>
      <c r="Y1582" s="167"/>
      <c r="Z1582" s="148"/>
      <c r="AA1582" s="148"/>
      <c r="AB1582" s="148"/>
      <c r="AC1582" s="148"/>
      <c r="AD1582" s="148"/>
      <c r="AE1582" s="148"/>
      <c r="AF1582" s="170"/>
      <c r="AG1582" s="170"/>
      <c r="AH1582" s="154"/>
      <c r="AI1582" s="148"/>
      <c r="AJ1582" s="148"/>
      <c r="AK1582" s="148"/>
      <c r="AL1582" s="148"/>
      <c r="AM1582" s="148"/>
      <c r="AN1582" s="148"/>
      <c r="AO1582" s="148"/>
      <c r="AP1582" s="148"/>
      <c r="AQ1582" s="148"/>
      <c r="AR1582" s="148"/>
      <c r="AS1582" s="148"/>
      <c r="AT1582" s="148"/>
      <c r="AU1582" s="148"/>
      <c r="AV1582" s="148"/>
      <c r="AW1582" s="148"/>
    </row>
    <row r="1583" spans="1:49" ht="36" customHeight="1" x14ac:dyDescent="0.25">
      <c r="A1583" s="146" t="s">
        <v>53</v>
      </c>
      <c r="B1583" s="146" t="s">
        <v>676</v>
      </c>
      <c r="C1583" s="146">
        <v>2016</v>
      </c>
      <c r="D1583" s="146" t="s">
        <v>1362</v>
      </c>
      <c r="E1583" s="149">
        <v>684</v>
      </c>
      <c r="F1583" s="146" t="s">
        <v>56</v>
      </c>
      <c r="G1583" s="152" t="s">
        <v>57</v>
      </c>
      <c r="H1583" s="146" t="s">
        <v>58</v>
      </c>
      <c r="I1583" s="146" t="s">
        <v>58</v>
      </c>
      <c r="J1583" s="155" t="s">
        <v>172</v>
      </c>
      <c r="K1583" s="155" t="s">
        <v>60</v>
      </c>
      <c r="L1583" s="155" t="s">
        <v>60</v>
      </c>
      <c r="M1583" s="33" t="s">
        <v>75</v>
      </c>
      <c r="N1583" s="33" t="s">
        <v>76</v>
      </c>
      <c r="O1583" s="33" t="s">
        <v>77</v>
      </c>
      <c r="P1583" s="10" t="s">
        <v>121</v>
      </c>
      <c r="Q1583" s="12">
        <v>294964.8</v>
      </c>
      <c r="R1583" s="33" t="s">
        <v>75</v>
      </c>
      <c r="S1583" s="33" t="s">
        <v>76</v>
      </c>
      <c r="T1583" s="33" t="s">
        <v>77</v>
      </c>
      <c r="U1583" s="156" t="s">
        <v>121</v>
      </c>
      <c r="V1583" s="260" t="s">
        <v>1443</v>
      </c>
      <c r="W1583" s="159">
        <v>42720</v>
      </c>
      <c r="X1583" s="162">
        <v>254280</v>
      </c>
      <c r="Y1583" s="165">
        <v>294964.8</v>
      </c>
      <c r="Z1583" s="146" t="s">
        <v>67</v>
      </c>
      <c r="AA1583" s="146" t="s">
        <v>68</v>
      </c>
      <c r="AB1583" s="146" t="s">
        <v>69</v>
      </c>
      <c r="AC1583" s="146" t="s">
        <v>70</v>
      </c>
      <c r="AD1583" s="146" t="s">
        <v>172</v>
      </c>
      <c r="AE1583" s="146" t="s">
        <v>71</v>
      </c>
      <c r="AF1583" s="168">
        <v>42720</v>
      </c>
      <c r="AG1583" s="168">
        <v>42720</v>
      </c>
      <c r="AH1583" s="152" t="s">
        <v>57</v>
      </c>
      <c r="AI1583" s="146" t="s">
        <v>72</v>
      </c>
      <c r="AJ1583" s="146" t="s">
        <v>73</v>
      </c>
      <c r="AK1583" s="146" t="s">
        <v>72</v>
      </c>
      <c r="AL1583" s="146" t="s">
        <v>72</v>
      </c>
      <c r="AM1583" s="146" t="s">
        <v>72</v>
      </c>
      <c r="AN1583" s="146" t="s">
        <v>72</v>
      </c>
      <c r="AO1583" s="146" t="s">
        <v>74</v>
      </c>
      <c r="AP1583" s="146" t="s">
        <v>74</v>
      </c>
      <c r="AQ1583" s="146" t="s">
        <v>74</v>
      </c>
      <c r="AR1583" s="146" t="s">
        <v>74</v>
      </c>
      <c r="AS1583" s="146" t="s">
        <v>74</v>
      </c>
      <c r="AT1583" s="146" t="s">
        <v>74</v>
      </c>
      <c r="AU1583" s="146" t="s">
        <v>74</v>
      </c>
      <c r="AV1583" s="146" t="s">
        <v>74</v>
      </c>
      <c r="AW1583" s="146" t="s">
        <v>74</v>
      </c>
    </row>
    <row r="1584" spans="1:49" ht="36" customHeight="1" x14ac:dyDescent="0.25">
      <c r="A1584" s="147"/>
      <c r="B1584" s="147"/>
      <c r="C1584" s="147"/>
      <c r="D1584" s="147"/>
      <c r="E1584" s="150"/>
      <c r="F1584" s="147"/>
      <c r="G1584" s="153"/>
      <c r="H1584" s="147"/>
      <c r="I1584" s="147"/>
      <c r="J1584" s="155"/>
      <c r="K1584" s="155"/>
      <c r="L1584" s="155"/>
      <c r="M1584" s="33" t="s">
        <v>75</v>
      </c>
      <c r="N1584" s="33" t="s">
        <v>76</v>
      </c>
      <c r="O1584" s="33" t="s">
        <v>77</v>
      </c>
      <c r="P1584" s="133" t="s">
        <v>175</v>
      </c>
      <c r="Q1584" s="12">
        <v>311982</v>
      </c>
      <c r="R1584" s="33" t="s">
        <v>75</v>
      </c>
      <c r="S1584" s="33" t="s">
        <v>76</v>
      </c>
      <c r="T1584" s="33" t="s">
        <v>77</v>
      </c>
      <c r="U1584" s="157"/>
      <c r="V1584" s="261"/>
      <c r="W1584" s="160"/>
      <c r="X1584" s="163"/>
      <c r="Y1584" s="166"/>
      <c r="Z1584" s="147"/>
      <c r="AA1584" s="147"/>
      <c r="AB1584" s="147"/>
      <c r="AC1584" s="147"/>
      <c r="AD1584" s="147"/>
      <c r="AE1584" s="147"/>
      <c r="AF1584" s="169"/>
      <c r="AG1584" s="169"/>
      <c r="AH1584" s="153"/>
      <c r="AI1584" s="147"/>
      <c r="AJ1584" s="147"/>
      <c r="AK1584" s="147"/>
      <c r="AL1584" s="147"/>
      <c r="AM1584" s="147"/>
      <c r="AN1584" s="147"/>
      <c r="AO1584" s="147"/>
      <c r="AP1584" s="147"/>
      <c r="AQ1584" s="147"/>
      <c r="AR1584" s="147"/>
      <c r="AS1584" s="147"/>
      <c r="AT1584" s="147"/>
      <c r="AU1584" s="147"/>
      <c r="AV1584" s="147"/>
      <c r="AW1584" s="147"/>
    </row>
    <row r="1585" spans="1:49" ht="36" customHeight="1" x14ac:dyDescent="0.25">
      <c r="A1585" s="148"/>
      <c r="B1585" s="148"/>
      <c r="C1585" s="148"/>
      <c r="D1585" s="148"/>
      <c r="E1585" s="151"/>
      <c r="F1585" s="148"/>
      <c r="G1585" s="154"/>
      <c r="H1585" s="148"/>
      <c r="I1585" s="148"/>
      <c r="J1585" s="155"/>
      <c r="K1585" s="155"/>
      <c r="L1585" s="155"/>
      <c r="M1585" s="33" t="s">
        <v>1429</v>
      </c>
      <c r="N1585" s="33" t="s">
        <v>280</v>
      </c>
      <c r="O1585" s="33" t="s">
        <v>281</v>
      </c>
      <c r="P1585" s="10" t="s">
        <v>64</v>
      </c>
      <c r="Q1585" s="12">
        <v>302528</v>
      </c>
      <c r="R1585" s="33" t="s">
        <v>75</v>
      </c>
      <c r="S1585" s="33" t="s">
        <v>76</v>
      </c>
      <c r="T1585" s="33" t="s">
        <v>77</v>
      </c>
      <c r="U1585" s="158"/>
      <c r="V1585" s="262"/>
      <c r="W1585" s="161"/>
      <c r="X1585" s="164"/>
      <c r="Y1585" s="167"/>
      <c r="Z1585" s="148"/>
      <c r="AA1585" s="148"/>
      <c r="AB1585" s="148"/>
      <c r="AC1585" s="148"/>
      <c r="AD1585" s="148"/>
      <c r="AE1585" s="148"/>
      <c r="AF1585" s="170"/>
      <c r="AG1585" s="170"/>
      <c r="AH1585" s="154"/>
      <c r="AI1585" s="148"/>
      <c r="AJ1585" s="148"/>
      <c r="AK1585" s="148"/>
      <c r="AL1585" s="148"/>
      <c r="AM1585" s="148"/>
      <c r="AN1585" s="148"/>
      <c r="AO1585" s="148"/>
      <c r="AP1585" s="148"/>
      <c r="AQ1585" s="148"/>
      <c r="AR1585" s="148"/>
      <c r="AS1585" s="148"/>
      <c r="AT1585" s="148"/>
      <c r="AU1585" s="148"/>
      <c r="AV1585" s="148"/>
      <c r="AW1585" s="148"/>
    </row>
    <row r="1586" spans="1:49" ht="36" customHeight="1" x14ac:dyDescent="0.25">
      <c r="A1586" s="146" t="s">
        <v>53</v>
      </c>
      <c r="B1586" s="146" t="s">
        <v>676</v>
      </c>
      <c r="C1586" s="146">
        <v>2016</v>
      </c>
      <c r="D1586" s="146" t="s">
        <v>1362</v>
      </c>
      <c r="E1586" s="149">
        <v>685</v>
      </c>
      <c r="F1586" s="146" t="s">
        <v>56</v>
      </c>
      <c r="G1586" s="152" t="s">
        <v>57</v>
      </c>
      <c r="H1586" s="146" t="s">
        <v>58</v>
      </c>
      <c r="I1586" s="146" t="s">
        <v>58</v>
      </c>
      <c r="J1586" s="155" t="s">
        <v>172</v>
      </c>
      <c r="K1586" s="155" t="s">
        <v>93</v>
      </c>
      <c r="L1586" s="155" t="s">
        <v>93</v>
      </c>
      <c r="M1586" s="33" t="s">
        <v>717</v>
      </c>
      <c r="N1586" s="33" t="s">
        <v>718</v>
      </c>
      <c r="O1586" s="33" t="s">
        <v>719</v>
      </c>
      <c r="P1586" s="10" t="s">
        <v>64</v>
      </c>
      <c r="Q1586" s="12">
        <v>12770.21</v>
      </c>
      <c r="R1586" s="33" t="s">
        <v>717</v>
      </c>
      <c r="S1586" s="33" t="s">
        <v>718</v>
      </c>
      <c r="T1586" s="33" t="s">
        <v>719</v>
      </c>
      <c r="U1586" s="156" t="s">
        <v>64</v>
      </c>
      <c r="V1586" s="260" t="s">
        <v>1444</v>
      </c>
      <c r="W1586" s="159">
        <v>42720</v>
      </c>
      <c r="X1586" s="162">
        <v>11008.8</v>
      </c>
      <c r="Y1586" s="165">
        <v>12770.21</v>
      </c>
      <c r="Z1586" s="146" t="s">
        <v>67</v>
      </c>
      <c r="AA1586" s="146" t="s">
        <v>68</v>
      </c>
      <c r="AB1586" s="146" t="s">
        <v>69</v>
      </c>
      <c r="AC1586" s="146" t="s">
        <v>70</v>
      </c>
      <c r="AD1586" s="146" t="s">
        <v>172</v>
      </c>
      <c r="AE1586" s="146" t="s">
        <v>71</v>
      </c>
      <c r="AF1586" s="168">
        <v>42720</v>
      </c>
      <c r="AG1586" s="168">
        <v>42720</v>
      </c>
      <c r="AH1586" s="152" t="s">
        <v>57</v>
      </c>
      <c r="AI1586" s="146" t="s">
        <v>72</v>
      </c>
      <c r="AJ1586" s="146" t="s">
        <v>73</v>
      </c>
      <c r="AK1586" s="146" t="s">
        <v>72</v>
      </c>
      <c r="AL1586" s="146" t="s">
        <v>72</v>
      </c>
      <c r="AM1586" s="146" t="s">
        <v>72</v>
      </c>
      <c r="AN1586" s="146" t="s">
        <v>72</v>
      </c>
      <c r="AO1586" s="146" t="s">
        <v>74</v>
      </c>
      <c r="AP1586" s="146" t="s">
        <v>74</v>
      </c>
      <c r="AQ1586" s="146" t="s">
        <v>74</v>
      </c>
      <c r="AR1586" s="146" t="s">
        <v>74</v>
      </c>
      <c r="AS1586" s="146" t="s">
        <v>74</v>
      </c>
      <c r="AT1586" s="146" t="s">
        <v>74</v>
      </c>
      <c r="AU1586" s="146" t="s">
        <v>74</v>
      </c>
      <c r="AV1586" s="146" t="s">
        <v>74</v>
      </c>
      <c r="AW1586" s="146" t="s">
        <v>74</v>
      </c>
    </row>
    <row r="1587" spans="1:49" ht="36" customHeight="1" x14ac:dyDescent="0.25">
      <c r="A1587" s="147"/>
      <c r="B1587" s="147"/>
      <c r="C1587" s="147"/>
      <c r="D1587" s="147"/>
      <c r="E1587" s="150"/>
      <c r="F1587" s="147"/>
      <c r="G1587" s="153"/>
      <c r="H1587" s="147"/>
      <c r="I1587" s="147"/>
      <c r="J1587" s="155"/>
      <c r="K1587" s="155"/>
      <c r="L1587" s="155"/>
      <c r="M1587" s="33" t="s">
        <v>75</v>
      </c>
      <c r="N1587" s="33" t="s">
        <v>76</v>
      </c>
      <c r="O1587" s="33" t="s">
        <v>77</v>
      </c>
      <c r="P1587" s="10" t="s">
        <v>64</v>
      </c>
      <c r="Q1587" s="132" t="s">
        <v>77</v>
      </c>
      <c r="R1587" s="33" t="s">
        <v>75</v>
      </c>
      <c r="S1587" s="33" t="s">
        <v>76</v>
      </c>
      <c r="T1587" s="33" t="s">
        <v>77</v>
      </c>
      <c r="U1587" s="157"/>
      <c r="V1587" s="261"/>
      <c r="W1587" s="160"/>
      <c r="X1587" s="163"/>
      <c r="Y1587" s="166"/>
      <c r="Z1587" s="147"/>
      <c r="AA1587" s="147"/>
      <c r="AB1587" s="147"/>
      <c r="AC1587" s="147"/>
      <c r="AD1587" s="147"/>
      <c r="AE1587" s="147"/>
      <c r="AF1587" s="169"/>
      <c r="AG1587" s="169"/>
      <c r="AH1587" s="153"/>
      <c r="AI1587" s="147"/>
      <c r="AJ1587" s="147"/>
      <c r="AK1587" s="147"/>
      <c r="AL1587" s="147"/>
      <c r="AM1587" s="147"/>
      <c r="AN1587" s="147"/>
      <c r="AO1587" s="147"/>
      <c r="AP1587" s="147"/>
      <c r="AQ1587" s="147"/>
      <c r="AR1587" s="147"/>
      <c r="AS1587" s="147"/>
      <c r="AT1587" s="147"/>
      <c r="AU1587" s="147"/>
      <c r="AV1587" s="147"/>
      <c r="AW1587" s="147"/>
    </row>
    <row r="1588" spans="1:49" ht="36" customHeight="1" x14ac:dyDescent="0.25">
      <c r="A1588" s="148"/>
      <c r="B1588" s="148"/>
      <c r="C1588" s="148"/>
      <c r="D1588" s="148"/>
      <c r="E1588" s="151"/>
      <c r="F1588" s="148"/>
      <c r="G1588" s="154"/>
      <c r="H1588" s="148"/>
      <c r="I1588" s="148"/>
      <c r="J1588" s="155"/>
      <c r="K1588" s="155"/>
      <c r="L1588" s="155"/>
      <c r="M1588" s="33" t="s">
        <v>75</v>
      </c>
      <c r="N1588" s="33" t="s">
        <v>76</v>
      </c>
      <c r="O1588" s="33" t="s">
        <v>77</v>
      </c>
      <c r="P1588" s="10" t="s">
        <v>64</v>
      </c>
      <c r="Q1588" s="132" t="s">
        <v>77</v>
      </c>
      <c r="R1588" s="33" t="s">
        <v>75</v>
      </c>
      <c r="S1588" s="33" t="s">
        <v>76</v>
      </c>
      <c r="T1588" s="33" t="s">
        <v>77</v>
      </c>
      <c r="U1588" s="158"/>
      <c r="V1588" s="262"/>
      <c r="W1588" s="161"/>
      <c r="X1588" s="164"/>
      <c r="Y1588" s="167"/>
      <c r="Z1588" s="148"/>
      <c r="AA1588" s="148"/>
      <c r="AB1588" s="148"/>
      <c r="AC1588" s="148"/>
      <c r="AD1588" s="148"/>
      <c r="AE1588" s="148"/>
      <c r="AF1588" s="170"/>
      <c r="AG1588" s="170"/>
      <c r="AH1588" s="154"/>
      <c r="AI1588" s="148"/>
      <c r="AJ1588" s="148"/>
      <c r="AK1588" s="148"/>
      <c r="AL1588" s="148"/>
      <c r="AM1588" s="148"/>
      <c r="AN1588" s="148"/>
      <c r="AO1588" s="148"/>
      <c r="AP1588" s="148"/>
      <c r="AQ1588" s="148"/>
      <c r="AR1588" s="148"/>
      <c r="AS1588" s="148"/>
      <c r="AT1588" s="148"/>
      <c r="AU1588" s="148"/>
      <c r="AV1588" s="148"/>
      <c r="AW1588" s="148"/>
    </row>
    <row r="1589" spans="1:49" ht="36" customHeight="1" x14ac:dyDescent="0.25">
      <c r="A1589" s="146" t="s">
        <v>53</v>
      </c>
      <c r="B1589" s="146" t="s">
        <v>54</v>
      </c>
      <c r="C1589" s="146">
        <v>2016</v>
      </c>
      <c r="D1589" s="146" t="s">
        <v>1362</v>
      </c>
      <c r="E1589" s="149">
        <v>686</v>
      </c>
      <c r="F1589" s="146" t="s">
        <v>56</v>
      </c>
      <c r="G1589" s="152" t="s">
        <v>57</v>
      </c>
      <c r="H1589" s="146" t="s">
        <v>58</v>
      </c>
      <c r="I1589" s="146" t="s">
        <v>58</v>
      </c>
      <c r="J1589" s="155" t="s">
        <v>1445</v>
      </c>
      <c r="K1589" s="155" t="s">
        <v>114</v>
      </c>
      <c r="L1589" s="155" t="s">
        <v>114</v>
      </c>
      <c r="M1589" s="33" t="s">
        <v>717</v>
      </c>
      <c r="N1589" s="33" t="s">
        <v>718</v>
      </c>
      <c r="O1589" s="33" t="s">
        <v>719</v>
      </c>
      <c r="P1589" s="10" t="s">
        <v>64</v>
      </c>
      <c r="Q1589" s="12">
        <v>6728</v>
      </c>
      <c r="R1589" s="33" t="s">
        <v>717</v>
      </c>
      <c r="S1589" s="33" t="s">
        <v>718</v>
      </c>
      <c r="T1589" s="33" t="s">
        <v>719</v>
      </c>
      <c r="U1589" s="156" t="s">
        <v>64</v>
      </c>
      <c r="V1589" s="260" t="s">
        <v>1446</v>
      </c>
      <c r="W1589" s="159">
        <v>42720</v>
      </c>
      <c r="X1589" s="162">
        <v>5800</v>
      </c>
      <c r="Y1589" s="165">
        <v>6728</v>
      </c>
      <c r="Z1589" s="146" t="s">
        <v>67</v>
      </c>
      <c r="AA1589" s="146" t="s">
        <v>68</v>
      </c>
      <c r="AB1589" s="146" t="s">
        <v>69</v>
      </c>
      <c r="AC1589" s="146" t="s">
        <v>70</v>
      </c>
      <c r="AD1589" s="146" t="s">
        <v>1445</v>
      </c>
      <c r="AE1589" s="146" t="s">
        <v>71</v>
      </c>
      <c r="AF1589" s="168">
        <v>42720</v>
      </c>
      <c r="AG1589" s="168">
        <v>42723</v>
      </c>
      <c r="AH1589" s="152" t="s">
        <v>57</v>
      </c>
      <c r="AI1589" s="146" t="s">
        <v>72</v>
      </c>
      <c r="AJ1589" s="146" t="s">
        <v>73</v>
      </c>
      <c r="AK1589" s="146" t="s">
        <v>72</v>
      </c>
      <c r="AL1589" s="146" t="s">
        <v>72</v>
      </c>
      <c r="AM1589" s="146" t="s">
        <v>72</v>
      </c>
      <c r="AN1589" s="146" t="s">
        <v>72</v>
      </c>
      <c r="AO1589" s="146" t="s">
        <v>74</v>
      </c>
      <c r="AP1589" s="146" t="s">
        <v>74</v>
      </c>
      <c r="AQ1589" s="146" t="s">
        <v>74</v>
      </c>
      <c r="AR1589" s="146" t="s">
        <v>74</v>
      </c>
      <c r="AS1589" s="146" t="s">
        <v>74</v>
      </c>
      <c r="AT1589" s="146" t="s">
        <v>74</v>
      </c>
      <c r="AU1589" s="146" t="s">
        <v>74</v>
      </c>
      <c r="AV1589" s="146" t="s">
        <v>74</v>
      </c>
      <c r="AW1589" s="146" t="s">
        <v>74</v>
      </c>
    </row>
    <row r="1590" spans="1:49" ht="36" customHeight="1" x14ac:dyDescent="0.25">
      <c r="A1590" s="147"/>
      <c r="B1590" s="147"/>
      <c r="C1590" s="147"/>
      <c r="D1590" s="147"/>
      <c r="E1590" s="150"/>
      <c r="F1590" s="147"/>
      <c r="G1590" s="153"/>
      <c r="H1590" s="147"/>
      <c r="I1590" s="147"/>
      <c r="J1590" s="155"/>
      <c r="K1590" s="155"/>
      <c r="L1590" s="155"/>
      <c r="M1590" s="33" t="s">
        <v>75</v>
      </c>
      <c r="N1590" s="33" t="s">
        <v>76</v>
      </c>
      <c r="O1590" s="33" t="s">
        <v>77</v>
      </c>
      <c r="P1590" s="10" t="s">
        <v>64</v>
      </c>
      <c r="Q1590" s="132" t="s">
        <v>77</v>
      </c>
      <c r="R1590" s="33" t="s">
        <v>75</v>
      </c>
      <c r="S1590" s="33" t="s">
        <v>76</v>
      </c>
      <c r="T1590" s="33" t="s">
        <v>77</v>
      </c>
      <c r="U1590" s="157"/>
      <c r="V1590" s="261"/>
      <c r="W1590" s="160"/>
      <c r="X1590" s="163"/>
      <c r="Y1590" s="166"/>
      <c r="Z1590" s="147"/>
      <c r="AA1590" s="147"/>
      <c r="AB1590" s="147"/>
      <c r="AC1590" s="147"/>
      <c r="AD1590" s="147"/>
      <c r="AE1590" s="147"/>
      <c r="AF1590" s="169"/>
      <c r="AG1590" s="169"/>
      <c r="AH1590" s="153"/>
      <c r="AI1590" s="147"/>
      <c r="AJ1590" s="147"/>
      <c r="AK1590" s="147"/>
      <c r="AL1590" s="147"/>
      <c r="AM1590" s="147"/>
      <c r="AN1590" s="147"/>
      <c r="AO1590" s="147"/>
      <c r="AP1590" s="147"/>
      <c r="AQ1590" s="147"/>
      <c r="AR1590" s="147"/>
      <c r="AS1590" s="147"/>
      <c r="AT1590" s="147"/>
      <c r="AU1590" s="147"/>
      <c r="AV1590" s="147"/>
      <c r="AW1590" s="147"/>
    </row>
    <row r="1591" spans="1:49" ht="36" customHeight="1" x14ac:dyDescent="0.25">
      <c r="A1591" s="148"/>
      <c r="B1591" s="148"/>
      <c r="C1591" s="148"/>
      <c r="D1591" s="148"/>
      <c r="E1591" s="151"/>
      <c r="F1591" s="148"/>
      <c r="G1591" s="154"/>
      <c r="H1591" s="148"/>
      <c r="I1591" s="148"/>
      <c r="J1591" s="155"/>
      <c r="K1591" s="155"/>
      <c r="L1591" s="155"/>
      <c r="M1591" s="33" t="s">
        <v>75</v>
      </c>
      <c r="N1591" s="33" t="s">
        <v>76</v>
      </c>
      <c r="O1591" s="33" t="s">
        <v>77</v>
      </c>
      <c r="P1591" s="10" t="s">
        <v>64</v>
      </c>
      <c r="Q1591" s="132" t="s">
        <v>77</v>
      </c>
      <c r="R1591" s="33" t="s">
        <v>75</v>
      </c>
      <c r="S1591" s="33" t="s">
        <v>76</v>
      </c>
      <c r="T1591" s="33" t="s">
        <v>77</v>
      </c>
      <c r="U1591" s="158"/>
      <c r="V1591" s="262"/>
      <c r="W1591" s="161"/>
      <c r="X1591" s="164"/>
      <c r="Y1591" s="167"/>
      <c r="Z1591" s="148"/>
      <c r="AA1591" s="148"/>
      <c r="AB1591" s="148"/>
      <c r="AC1591" s="148"/>
      <c r="AD1591" s="148"/>
      <c r="AE1591" s="148"/>
      <c r="AF1591" s="170"/>
      <c r="AG1591" s="170"/>
      <c r="AH1591" s="154"/>
      <c r="AI1591" s="148"/>
      <c r="AJ1591" s="148"/>
      <c r="AK1591" s="148"/>
      <c r="AL1591" s="148"/>
      <c r="AM1591" s="148"/>
      <c r="AN1591" s="148"/>
      <c r="AO1591" s="148"/>
      <c r="AP1591" s="148"/>
      <c r="AQ1591" s="148"/>
      <c r="AR1591" s="148"/>
      <c r="AS1591" s="148"/>
      <c r="AT1591" s="148"/>
      <c r="AU1591" s="148"/>
      <c r="AV1591" s="148"/>
      <c r="AW1591" s="148"/>
    </row>
    <row r="1592" spans="1:49" ht="36" customHeight="1" x14ac:dyDescent="0.25">
      <c r="A1592" s="146" t="s">
        <v>53</v>
      </c>
      <c r="B1592" s="146" t="s">
        <v>676</v>
      </c>
      <c r="C1592" s="146">
        <v>2016</v>
      </c>
      <c r="D1592" s="146" t="s">
        <v>1362</v>
      </c>
      <c r="E1592" s="149">
        <v>692</v>
      </c>
      <c r="F1592" s="146" t="s">
        <v>56</v>
      </c>
      <c r="G1592" s="152" t="s">
        <v>57</v>
      </c>
      <c r="H1592" s="146" t="s">
        <v>58</v>
      </c>
      <c r="I1592" s="146" t="s">
        <v>58</v>
      </c>
      <c r="J1592" s="155" t="s">
        <v>545</v>
      </c>
      <c r="K1592" s="155" t="s">
        <v>93</v>
      </c>
      <c r="L1592" s="155" t="s">
        <v>93</v>
      </c>
      <c r="M1592" s="33" t="s">
        <v>717</v>
      </c>
      <c r="N1592" s="33" t="s">
        <v>718</v>
      </c>
      <c r="O1592" s="33" t="s">
        <v>719</v>
      </c>
      <c r="P1592" s="10" t="s">
        <v>64</v>
      </c>
      <c r="Q1592" s="12">
        <v>3941.49</v>
      </c>
      <c r="R1592" s="33" t="s">
        <v>717</v>
      </c>
      <c r="S1592" s="33" t="s">
        <v>718</v>
      </c>
      <c r="T1592" s="33" t="s">
        <v>719</v>
      </c>
      <c r="U1592" s="156" t="s">
        <v>64</v>
      </c>
      <c r="V1592" s="260" t="s">
        <v>1447</v>
      </c>
      <c r="W1592" s="159">
        <v>42720</v>
      </c>
      <c r="X1592" s="162">
        <v>3397.84</v>
      </c>
      <c r="Y1592" s="165">
        <v>3941.49</v>
      </c>
      <c r="Z1592" s="146" t="s">
        <v>67</v>
      </c>
      <c r="AA1592" s="146" t="s">
        <v>68</v>
      </c>
      <c r="AB1592" s="146" t="s">
        <v>69</v>
      </c>
      <c r="AC1592" s="146" t="s">
        <v>70</v>
      </c>
      <c r="AD1592" s="146" t="s">
        <v>545</v>
      </c>
      <c r="AE1592" s="146" t="s">
        <v>71</v>
      </c>
      <c r="AF1592" s="168">
        <v>42720</v>
      </c>
      <c r="AG1592" s="168">
        <v>42723</v>
      </c>
      <c r="AH1592" s="152" t="s">
        <v>57</v>
      </c>
      <c r="AI1592" s="146" t="s">
        <v>72</v>
      </c>
      <c r="AJ1592" s="146" t="s">
        <v>73</v>
      </c>
      <c r="AK1592" s="146" t="s">
        <v>72</v>
      </c>
      <c r="AL1592" s="146" t="s">
        <v>72</v>
      </c>
      <c r="AM1592" s="146" t="s">
        <v>72</v>
      </c>
      <c r="AN1592" s="146" t="s">
        <v>72</v>
      </c>
      <c r="AO1592" s="146" t="s">
        <v>74</v>
      </c>
      <c r="AP1592" s="146" t="s">
        <v>74</v>
      </c>
      <c r="AQ1592" s="146" t="s">
        <v>74</v>
      </c>
      <c r="AR1592" s="146" t="s">
        <v>74</v>
      </c>
      <c r="AS1592" s="146" t="s">
        <v>74</v>
      </c>
      <c r="AT1592" s="146" t="s">
        <v>74</v>
      </c>
      <c r="AU1592" s="146" t="s">
        <v>74</v>
      </c>
      <c r="AV1592" s="146" t="s">
        <v>74</v>
      </c>
      <c r="AW1592" s="146" t="s">
        <v>74</v>
      </c>
    </row>
    <row r="1593" spans="1:49" ht="36" customHeight="1" x14ac:dyDescent="0.25">
      <c r="A1593" s="147"/>
      <c r="B1593" s="147"/>
      <c r="C1593" s="147"/>
      <c r="D1593" s="147"/>
      <c r="E1593" s="150"/>
      <c r="F1593" s="147"/>
      <c r="G1593" s="153"/>
      <c r="H1593" s="147"/>
      <c r="I1593" s="147"/>
      <c r="J1593" s="155"/>
      <c r="K1593" s="155"/>
      <c r="L1593" s="155"/>
      <c r="M1593" s="33" t="s">
        <v>75</v>
      </c>
      <c r="N1593" s="33" t="s">
        <v>76</v>
      </c>
      <c r="O1593" s="33" t="s">
        <v>77</v>
      </c>
      <c r="P1593" s="10" t="s">
        <v>64</v>
      </c>
      <c r="Q1593" s="132" t="s">
        <v>77</v>
      </c>
      <c r="R1593" s="33" t="s">
        <v>75</v>
      </c>
      <c r="S1593" s="33" t="s">
        <v>76</v>
      </c>
      <c r="T1593" s="33" t="s">
        <v>77</v>
      </c>
      <c r="U1593" s="157"/>
      <c r="V1593" s="261"/>
      <c r="W1593" s="160"/>
      <c r="X1593" s="163"/>
      <c r="Y1593" s="166"/>
      <c r="Z1593" s="147"/>
      <c r="AA1593" s="147"/>
      <c r="AB1593" s="147"/>
      <c r="AC1593" s="147"/>
      <c r="AD1593" s="147"/>
      <c r="AE1593" s="147"/>
      <c r="AF1593" s="169"/>
      <c r="AG1593" s="169"/>
      <c r="AH1593" s="153"/>
      <c r="AI1593" s="147"/>
      <c r="AJ1593" s="147"/>
      <c r="AK1593" s="147"/>
      <c r="AL1593" s="147"/>
      <c r="AM1593" s="147"/>
      <c r="AN1593" s="147"/>
      <c r="AO1593" s="147"/>
      <c r="AP1593" s="147"/>
      <c r="AQ1593" s="147"/>
      <c r="AR1593" s="147"/>
      <c r="AS1593" s="147"/>
      <c r="AT1593" s="147"/>
      <c r="AU1593" s="147"/>
      <c r="AV1593" s="147"/>
      <c r="AW1593" s="147"/>
    </row>
    <row r="1594" spans="1:49" ht="36" customHeight="1" x14ac:dyDescent="0.25">
      <c r="A1594" s="148"/>
      <c r="B1594" s="148"/>
      <c r="C1594" s="148"/>
      <c r="D1594" s="148"/>
      <c r="E1594" s="151"/>
      <c r="F1594" s="148"/>
      <c r="G1594" s="154"/>
      <c r="H1594" s="148"/>
      <c r="I1594" s="148"/>
      <c r="J1594" s="155"/>
      <c r="K1594" s="155"/>
      <c r="L1594" s="155"/>
      <c r="M1594" s="33" t="s">
        <v>75</v>
      </c>
      <c r="N1594" s="33" t="s">
        <v>76</v>
      </c>
      <c r="O1594" s="33" t="s">
        <v>77</v>
      </c>
      <c r="P1594" s="10" t="s">
        <v>64</v>
      </c>
      <c r="Q1594" s="132" t="s">
        <v>77</v>
      </c>
      <c r="R1594" s="33" t="s">
        <v>75</v>
      </c>
      <c r="S1594" s="33" t="s">
        <v>76</v>
      </c>
      <c r="T1594" s="33" t="s">
        <v>77</v>
      </c>
      <c r="U1594" s="158"/>
      <c r="V1594" s="262"/>
      <c r="W1594" s="161"/>
      <c r="X1594" s="164"/>
      <c r="Y1594" s="167"/>
      <c r="Z1594" s="148"/>
      <c r="AA1594" s="148"/>
      <c r="AB1594" s="148"/>
      <c r="AC1594" s="148"/>
      <c r="AD1594" s="148"/>
      <c r="AE1594" s="148"/>
      <c r="AF1594" s="170"/>
      <c r="AG1594" s="170"/>
      <c r="AH1594" s="154"/>
      <c r="AI1594" s="148"/>
      <c r="AJ1594" s="148"/>
      <c r="AK1594" s="148"/>
      <c r="AL1594" s="148"/>
      <c r="AM1594" s="148"/>
      <c r="AN1594" s="148"/>
      <c r="AO1594" s="148"/>
      <c r="AP1594" s="148"/>
      <c r="AQ1594" s="148"/>
      <c r="AR1594" s="148"/>
      <c r="AS1594" s="148"/>
      <c r="AT1594" s="148"/>
      <c r="AU1594" s="148"/>
      <c r="AV1594" s="148"/>
      <c r="AW1594" s="148"/>
    </row>
    <row r="1595" spans="1:49" ht="36" customHeight="1" x14ac:dyDescent="0.25">
      <c r="A1595" s="146" t="s">
        <v>53</v>
      </c>
      <c r="B1595" s="146" t="s">
        <v>676</v>
      </c>
      <c r="C1595" s="146">
        <v>2016</v>
      </c>
      <c r="D1595" s="146" t="s">
        <v>1362</v>
      </c>
      <c r="E1595" s="149">
        <v>694</v>
      </c>
      <c r="F1595" s="146" t="s">
        <v>56</v>
      </c>
      <c r="G1595" s="152" t="s">
        <v>57</v>
      </c>
      <c r="H1595" s="146" t="s">
        <v>58</v>
      </c>
      <c r="I1595" s="146" t="s">
        <v>58</v>
      </c>
      <c r="J1595" s="155" t="s">
        <v>125</v>
      </c>
      <c r="K1595" s="155" t="s">
        <v>93</v>
      </c>
      <c r="L1595" s="155" t="s">
        <v>93</v>
      </c>
      <c r="M1595" s="33" t="s">
        <v>75</v>
      </c>
      <c r="N1595" s="33" t="s">
        <v>76</v>
      </c>
      <c r="O1595" s="33" t="s">
        <v>77</v>
      </c>
      <c r="P1595" s="10" t="s">
        <v>175</v>
      </c>
      <c r="Q1595" s="12">
        <v>60514.879999999997</v>
      </c>
      <c r="R1595" s="33" t="s">
        <v>75</v>
      </c>
      <c r="S1595" s="33" t="s">
        <v>76</v>
      </c>
      <c r="T1595" s="33" t="s">
        <v>77</v>
      </c>
      <c r="U1595" s="156" t="s">
        <v>175</v>
      </c>
      <c r="V1595" s="260" t="s">
        <v>1448</v>
      </c>
      <c r="W1595" s="159">
        <v>42720</v>
      </c>
      <c r="X1595" s="162">
        <v>52168</v>
      </c>
      <c r="Y1595" s="165">
        <v>60514.879999999997</v>
      </c>
      <c r="Z1595" s="146" t="s">
        <v>67</v>
      </c>
      <c r="AA1595" s="146" t="s">
        <v>68</v>
      </c>
      <c r="AB1595" s="146" t="s">
        <v>69</v>
      </c>
      <c r="AC1595" s="146" t="s">
        <v>70</v>
      </c>
      <c r="AD1595" s="146" t="s">
        <v>125</v>
      </c>
      <c r="AE1595" s="146" t="s">
        <v>71</v>
      </c>
      <c r="AF1595" s="168">
        <v>42720</v>
      </c>
      <c r="AG1595" s="168">
        <v>42723</v>
      </c>
      <c r="AH1595" s="152" t="s">
        <v>57</v>
      </c>
      <c r="AI1595" s="146" t="s">
        <v>72</v>
      </c>
      <c r="AJ1595" s="146" t="s">
        <v>73</v>
      </c>
      <c r="AK1595" s="146" t="s">
        <v>72</v>
      </c>
      <c r="AL1595" s="146" t="s">
        <v>72</v>
      </c>
      <c r="AM1595" s="146" t="s">
        <v>72</v>
      </c>
      <c r="AN1595" s="146" t="s">
        <v>72</v>
      </c>
      <c r="AO1595" s="146" t="s">
        <v>74</v>
      </c>
      <c r="AP1595" s="146" t="s">
        <v>74</v>
      </c>
      <c r="AQ1595" s="146" t="s">
        <v>74</v>
      </c>
      <c r="AR1595" s="146" t="s">
        <v>74</v>
      </c>
      <c r="AS1595" s="146" t="s">
        <v>74</v>
      </c>
      <c r="AT1595" s="146" t="s">
        <v>74</v>
      </c>
      <c r="AU1595" s="146" t="s">
        <v>74</v>
      </c>
      <c r="AV1595" s="146" t="s">
        <v>74</v>
      </c>
      <c r="AW1595" s="146" t="s">
        <v>74</v>
      </c>
    </row>
    <row r="1596" spans="1:49" ht="36" customHeight="1" x14ac:dyDescent="0.25">
      <c r="A1596" s="147"/>
      <c r="B1596" s="147"/>
      <c r="C1596" s="147"/>
      <c r="D1596" s="147"/>
      <c r="E1596" s="150"/>
      <c r="F1596" s="147"/>
      <c r="G1596" s="153"/>
      <c r="H1596" s="147"/>
      <c r="I1596" s="147"/>
      <c r="J1596" s="155"/>
      <c r="K1596" s="155"/>
      <c r="L1596" s="155"/>
      <c r="M1596" s="33" t="s">
        <v>75</v>
      </c>
      <c r="N1596" s="33" t="s">
        <v>76</v>
      </c>
      <c r="O1596" s="33" t="s">
        <v>77</v>
      </c>
      <c r="P1596" s="133" t="s">
        <v>79</v>
      </c>
      <c r="Q1596" s="12">
        <v>67976</v>
      </c>
      <c r="R1596" s="33" t="s">
        <v>75</v>
      </c>
      <c r="S1596" s="33" t="s">
        <v>76</v>
      </c>
      <c r="T1596" s="33" t="s">
        <v>77</v>
      </c>
      <c r="U1596" s="157"/>
      <c r="V1596" s="261"/>
      <c r="W1596" s="160"/>
      <c r="X1596" s="163"/>
      <c r="Y1596" s="166"/>
      <c r="Z1596" s="147"/>
      <c r="AA1596" s="147"/>
      <c r="AB1596" s="147"/>
      <c r="AC1596" s="147"/>
      <c r="AD1596" s="147"/>
      <c r="AE1596" s="147"/>
      <c r="AF1596" s="169"/>
      <c r="AG1596" s="169"/>
      <c r="AH1596" s="153"/>
      <c r="AI1596" s="147"/>
      <c r="AJ1596" s="147"/>
      <c r="AK1596" s="147"/>
      <c r="AL1596" s="147"/>
      <c r="AM1596" s="147"/>
      <c r="AN1596" s="147"/>
      <c r="AO1596" s="147"/>
      <c r="AP1596" s="147"/>
      <c r="AQ1596" s="147"/>
      <c r="AR1596" s="147"/>
      <c r="AS1596" s="147"/>
      <c r="AT1596" s="147"/>
      <c r="AU1596" s="147"/>
      <c r="AV1596" s="147"/>
      <c r="AW1596" s="147"/>
    </row>
    <row r="1597" spans="1:49" ht="36" customHeight="1" x14ac:dyDescent="0.25">
      <c r="A1597" s="148"/>
      <c r="B1597" s="148"/>
      <c r="C1597" s="148"/>
      <c r="D1597" s="148"/>
      <c r="E1597" s="151"/>
      <c r="F1597" s="148"/>
      <c r="G1597" s="154"/>
      <c r="H1597" s="148"/>
      <c r="I1597" s="148"/>
      <c r="J1597" s="155"/>
      <c r="K1597" s="155"/>
      <c r="L1597" s="155"/>
      <c r="M1597" s="33" t="s">
        <v>75</v>
      </c>
      <c r="N1597" s="33" t="s">
        <v>76</v>
      </c>
      <c r="O1597" s="33" t="s">
        <v>77</v>
      </c>
      <c r="P1597" s="133" t="s">
        <v>265</v>
      </c>
      <c r="Q1597" s="12">
        <v>66566.37</v>
      </c>
      <c r="R1597" s="33" t="s">
        <v>75</v>
      </c>
      <c r="S1597" s="33" t="s">
        <v>76</v>
      </c>
      <c r="T1597" s="33" t="s">
        <v>77</v>
      </c>
      <c r="U1597" s="158"/>
      <c r="V1597" s="262"/>
      <c r="W1597" s="161"/>
      <c r="X1597" s="164"/>
      <c r="Y1597" s="167"/>
      <c r="Z1597" s="148"/>
      <c r="AA1597" s="148"/>
      <c r="AB1597" s="148"/>
      <c r="AC1597" s="148"/>
      <c r="AD1597" s="148"/>
      <c r="AE1597" s="148"/>
      <c r="AF1597" s="170"/>
      <c r="AG1597" s="170"/>
      <c r="AH1597" s="154"/>
      <c r="AI1597" s="148"/>
      <c r="AJ1597" s="148"/>
      <c r="AK1597" s="148"/>
      <c r="AL1597" s="148"/>
      <c r="AM1597" s="148"/>
      <c r="AN1597" s="148"/>
      <c r="AO1597" s="148"/>
      <c r="AP1597" s="148"/>
      <c r="AQ1597" s="148"/>
      <c r="AR1597" s="148"/>
      <c r="AS1597" s="148"/>
      <c r="AT1597" s="148"/>
      <c r="AU1597" s="148"/>
      <c r="AV1597" s="148"/>
      <c r="AW1597" s="148"/>
    </row>
    <row r="1598" spans="1:49" ht="36" customHeight="1" x14ac:dyDescent="0.25">
      <c r="A1598" s="149" t="s">
        <v>53</v>
      </c>
      <c r="B1598" s="149" t="s">
        <v>676</v>
      </c>
      <c r="C1598" s="149">
        <v>2016</v>
      </c>
      <c r="D1598" s="149" t="s">
        <v>1362</v>
      </c>
      <c r="E1598" s="149">
        <v>693</v>
      </c>
      <c r="F1598" s="149" t="s">
        <v>56</v>
      </c>
      <c r="G1598" s="152" t="s">
        <v>57</v>
      </c>
      <c r="H1598" s="149" t="s">
        <v>58</v>
      </c>
      <c r="I1598" s="149" t="s">
        <v>58</v>
      </c>
      <c r="J1598" s="171" t="s">
        <v>219</v>
      </c>
      <c r="K1598" s="171" t="s">
        <v>93</v>
      </c>
      <c r="L1598" s="171" t="s">
        <v>93</v>
      </c>
      <c r="M1598" s="139" t="s">
        <v>75</v>
      </c>
      <c r="N1598" s="139" t="s">
        <v>76</v>
      </c>
      <c r="O1598" s="139" t="s">
        <v>77</v>
      </c>
      <c r="P1598" s="102" t="s">
        <v>205</v>
      </c>
      <c r="Q1598" s="12">
        <v>24356.52</v>
      </c>
      <c r="R1598" s="139" t="s">
        <v>75</v>
      </c>
      <c r="S1598" s="139" t="s">
        <v>76</v>
      </c>
      <c r="T1598" s="139" t="s">
        <v>77</v>
      </c>
      <c r="U1598" s="260" t="s">
        <v>205</v>
      </c>
      <c r="V1598" s="260" t="s">
        <v>1449</v>
      </c>
      <c r="W1598" s="229">
        <v>42720</v>
      </c>
      <c r="X1598" s="235">
        <v>20997</v>
      </c>
      <c r="Y1598" s="232">
        <v>24356.52</v>
      </c>
      <c r="Z1598" s="149" t="s">
        <v>67</v>
      </c>
      <c r="AA1598" s="149" t="s">
        <v>68</v>
      </c>
      <c r="AB1598" s="149" t="s">
        <v>69</v>
      </c>
      <c r="AC1598" s="149" t="s">
        <v>70</v>
      </c>
      <c r="AD1598" s="149" t="s">
        <v>219</v>
      </c>
      <c r="AE1598" s="149" t="s">
        <v>71</v>
      </c>
      <c r="AF1598" s="184">
        <v>42720</v>
      </c>
      <c r="AG1598" s="184">
        <v>42723</v>
      </c>
      <c r="AH1598" s="152" t="s">
        <v>57</v>
      </c>
      <c r="AI1598" s="149" t="s">
        <v>72</v>
      </c>
      <c r="AJ1598" s="149" t="s">
        <v>73</v>
      </c>
      <c r="AK1598" s="149" t="s">
        <v>72</v>
      </c>
      <c r="AL1598" s="149" t="s">
        <v>72</v>
      </c>
      <c r="AM1598" s="149" t="s">
        <v>72</v>
      </c>
      <c r="AN1598" s="149" t="s">
        <v>72</v>
      </c>
      <c r="AO1598" s="149" t="s">
        <v>74</v>
      </c>
      <c r="AP1598" s="149" t="s">
        <v>74</v>
      </c>
      <c r="AQ1598" s="149" t="s">
        <v>74</v>
      </c>
      <c r="AR1598" s="149" t="s">
        <v>74</v>
      </c>
      <c r="AS1598" s="149" t="s">
        <v>74</v>
      </c>
      <c r="AT1598" s="149" t="s">
        <v>74</v>
      </c>
      <c r="AU1598" s="149" t="s">
        <v>74</v>
      </c>
      <c r="AV1598" s="149" t="s">
        <v>74</v>
      </c>
      <c r="AW1598" s="149" t="s">
        <v>74</v>
      </c>
    </row>
    <row r="1599" spans="1:49" ht="36" customHeight="1" x14ac:dyDescent="0.25">
      <c r="A1599" s="150"/>
      <c r="B1599" s="150"/>
      <c r="C1599" s="150"/>
      <c r="D1599" s="150"/>
      <c r="E1599" s="150"/>
      <c r="F1599" s="150"/>
      <c r="G1599" s="153"/>
      <c r="H1599" s="150"/>
      <c r="I1599" s="150"/>
      <c r="J1599" s="171"/>
      <c r="K1599" s="171"/>
      <c r="L1599" s="171"/>
      <c r="M1599" s="139" t="s">
        <v>75</v>
      </c>
      <c r="N1599" s="139" t="s">
        <v>76</v>
      </c>
      <c r="O1599" s="139" t="s">
        <v>77</v>
      </c>
      <c r="P1599" s="102" t="s">
        <v>64</v>
      </c>
      <c r="Q1599" s="135" t="s">
        <v>77</v>
      </c>
      <c r="R1599" s="139" t="s">
        <v>75</v>
      </c>
      <c r="S1599" s="139" t="s">
        <v>76</v>
      </c>
      <c r="T1599" s="139" t="s">
        <v>77</v>
      </c>
      <c r="U1599" s="261"/>
      <c r="V1599" s="261"/>
      <c r="W1599" s="230"/>
      <c r="X1599" s="236"/>
      <c r="Y1599" s="233"/>
      <c r="Z1599" s="150"/>
      <c r="AA1599" s="150"/>
      <c r="AB1599" s="150"/>
      <c r="AC1599" s="150"/>
      <c r="AD1599" s="150"/>
      <c r="AE1599" s="150"/>
      <c r="AF1599" s="185"/>
      <c r="AG1599" s="185"/>
      <c r="AH1599" s="153"/>
      <c r="AI1599" s="150"/>
      <c r="AJ1599" s="150"/>
      <c r="AK1599" s="150"/>
      <c r="AL1599" s="150"/>
      <c r="AM1599" s="150"/>
      <c r="AN1599" s="150"/>
      <c r="AO1599" s="150"/>
      <c r="AP1599" s="150"/>
      <c r="AQ1599" s="150"/>
      <c r="AR1599" s="150"/>
      <c r="AS1599" s="150"/>
      <c r="AT1599" s="150"/>
      <c r="AU1599" s="150"/>
      <c r="AV1599" s="150"/>
      <c r="AW1599" s="150"/>
    </row>
    <row r="1600" spans="1:49" ht="36" customHeight="1" x14ac:dyDescent="0.25">
      <c r="A1600" s="151"/>
      <c r="B1600" s="151"/>
      <c r="C1600" s="151"/>
      <c r="D1600" s="151"/>
      <c r="E1600" s="151"/>
      <c r="F1600" s="151"/>
      <c r="G1600" s="154"/>
      <c r="H1600" s="151"/>
      <c r="I1600" s="151"/>
      <c r="J1600" s="171"/>
      <c r="K1600" s="171"/>
      <c r="L1600" s="171"/>
      <c r="M1600" s="139" t="s">
        <v>75</v>
      </c>
      <c r="N1600" s="139" t="s">
        <v>76</v>
      </c>
      <c r="O1600" s="139" t="s">
        <v>77</v>
      </c>
      <c r="P1600" s="102" t="s">
        <v>64</v>
      </c>
      <c r="Q1600" s="135" t="s">
        <v>77</v>
      </c>
      <c r="R1600" s="139" t="s">
        <v>75</v>
      </c>
      <c r="S1600" s="139" t="s">
        <v>76</v>
      </c>
      <c r="T1600" s="139" t="s">
        <v>77</v>
      </c>
      <c r="U1600" s="262"/>
      <c r="V1600" s="262"/>
      <c r="W1600" s="231"/>
      <c r="X1600" s="237"/>
      <c r="Y1600" s="234"/>
      <c r="Z1600" s="151"/>
      <c r="AA1600" s="151"/>
      <c r="AB1600" s="151"/>
      <c r="AC1600" s="151"/>
      <c r="AD1600" s="151"/>
      <c r="AE1600" s="151"/>
      <c r="AF1600" s="186"/>
      <c r="AG1600" s="186"/>
      <c r="AH1600" s="154"/>
      <c r="AI1600" s="151"/>
      <c r="AJ1600" s="151"/>
      <c r="AK1600" s="151"/>
      <c r="AL1600" s="151"/>
      <c r="AM1600" s="151"/>
      <c r="AN1600" s="151"/>
      <c r="AO1600" s="151"/>
      <c r="AP1600" s="151"/>
      <c r="AQ1600" s="151"/>
      <c r="AR1600" s="151"/>
      <c r="AS1600" s="151"/>
      <c r="AT1600" s="151"/>
      <c r="AU1600" s="151"/>
      <c r="AV1600" s="151"/>
      <c r="AW1600" s="151"/>
    </row>
    <row r="1601" spans="1:49" ht="36" customHeight="1" x14ac:dyDescent="0.25">
      <c r="A1601" s="146" t="s">
        <v>53</v>
      </c>
      <c r="B1601" s="146" t="s">
        <v>54</v>
      </c>
      <c r="C1601" s="146">
        <v>2016</v>
      </c>
      <c r="D1601" s="146" t="s">
        <v>1362</v>
      </c>
      <c r="E1601" s="149">
        <v>696</v>
      </c>
      <c r="F1601" s="146" t="s">
        <v>56</v>
      </c>
      <c r="G1601" s="152" t="s">
        <v>57</v>
      </c>
      <c r="H1601" s="146" t="s">
        <v>58</v>
      </c>
      <c r="I1601" s="146" t="s">
        <v>58</v>
      </c>
      <c r="J1601" s="155" t="s">
        <v>783</v>
      </c>
      <c r="K1601" s="155" t="s">
        <v>60</v>
      </c>
      <c r="L1601" s="155" t="s">
        <v>60</v>
      </c>
      <c r="M1601" s="33" t="s">
        <v>240</v>
      </c>
      <c r="N1601" s="33" t="s">
        <v>241</v>
      </c>
      <c r="O1601" s="33" t="s">
        <v>242</v>
      </c>
      <c r="P1601" s="10" t="s">
        <v>64</v>
      </c>
      <c r="Q1601" s="12">
        <v>48000</v>
      </c>
      <c r="R1601" s="33" t="s">
        <v>240</v>
      </c>
      <c r="S1601" s="33" t="s">
        <v>241</v>
      </c>
      <c r="T1601" s="33" t="s">
        <v>242</v>
      </c>
      <c r="U1601" s="156" t="s">
        <v>64</v>
      </c>
      <c r="V1601" s="260" t="s">
        <v>1450</v>
      </c>
      <c r="W1601" s="159">
        <v>42720</v>
      </c>
      <c r="X1601" s="162">
        <v>48000</v>
      </c>
      <c r="Y1601" s="165">
        <v>55680</v>
      </c>
      <c r="Z1601" s="146" t="s">
        <v>67</v>
      </c>
      <c r="AA1601" s="146" t="s">
        <v>68</v>
      </c>
      <c r="AB1601" s="146" t="s">
        <v>69</v>
      </c>
      <c r="AC1601" s="146" t="s">
        <v>70</v>
      </c>
      <c r="AD1601" s="146" t="s">
        <v>783</v>
      </c>
      <c r="AE1601" s="146" t="s">
        <v>71</v>
      </c>
      <c r="AF1601" s="168">
        <v>42720</v>
      </c>
      <c r="AG1601" s="168">
        <v>42723</v>
      </c>
      <c r="AH1601" s="152" t="s">
        <v>57</v>
      </c>
      <c r="AI1601" s="146" t="s">
        <v>72</v>
      </c>
      <c r="AJ1601" s="146" t="s">
        <v>73</v>
      </c>
      <c r="AK1601" s="146" t="s">
        <v>72</v>
      </c>
      <c r="AL1601" s="146" t="s">
        <v>72</v>
      </c>
      <c r="AM1601" s="146" t="s">
        <v>72</v>
      </c>
      <c r="AN1601" s="146" t="s">
        <v>72</v>
      </c>
      <c r="AO1601" s="146" t="s">
        <v>74</v>
      </c>
      <c r="AP1601" s="146" t="s">
        <v>74</v>
      </c>
      <c r="AQ1601" s="146" t="s">
        <v>74</v>
      </c>
      <c r="AR1601" s="146" t="s">
        <v>74</v>
      </c>
      <c r="AS1601" s="146" t="s">
        <v>74</v>
      </c>
      <c r="AT1601" s="146" t="s">
        <v>74</v>
      </c>
      <c r="AU1601" s="146" t="s">
        <v>74</v>
      </c>
      <c r="AV1601" s="146" t="s">
        <v>74</v>
      </c>
      <c r="AW1601" s="146" t="s">
        <v>74</v>
      </c>
    </row>
    <row r="1602" spans="1:49" ht="36" customHeight="1" x14ac:dyDescent="0.25">
      <c r="A1602" s="147"/>
      <c r="B1602" s="147"/>
      <c r="C1602" s="147"/>
      <c r="D1602" s="147"/>
      <c r="E1602" s="150"/>
      <c r="F1602" s="147"/>
      <c r="G1602" s="153"/>
      <c r="H1602" s="147"/>
      <c r="I1602" s="147"/>
      <c r="J1602" s="155"/>
      <c r="K1602" s="155"/>
      <c r="L1602" s="155"/>
      <c r="M1602" s="33" t="s">
        <v>75</v>
      </c>
      <c r="N1602" s="33" t="s">
        <v>76</v>
      </c>
      <c r="O1602" s="33" t="s">
        <v>77</v>
      </c>
      <c r="P1602" s="10" t="s">
        <v>64</v>
      </c>
      <c r="Q1602" s="132" t="s">
        <v>77</v>
      </c>
      <c r="R1602" s="33" t="s">
        <v>75</v>
      </c>
      <c r="S1602" s="33" t="s">
        <v>76</v>
      </c>
      <c r="T1602" s="33" t="s">
        <v>77</v>
      </c>
      <c r="U1602" s="157"/>
      <c r="V1602" s="261"/>
      <c r="W1602" s="160"/>
      <c r="X1602" s="163"/>
      <c r="Y1602" s="166"/>
      <c r="Z1602" s="147"/>
      <c r="AA1602" s="147"/>
      <c r="AB1602" s="147"/>
      <c r="AC1602" s="147"/>
      <c r="AD1602" s="147"/>
      <c r="AE1602" s="147"/>
      <c r="AF1602" s="169"/>
      <c r="AG1602" s="169"/>
      <c r="AH1602" s="153"/>
      <c r="AI1602" s="147"/>
      <c r="AJ1602" s="147"/>
      <c r="AK1602" s="147"/>
      <c r="AL1602" s="147"/>
      <c r="AM1602" s="147"/>
      <c r="AN1602" s="147"/>
      <c r="AO1602" s="147"/>
      <c r="AP1602" s="147"/>
      <c r="AQ1602" s="147"/>
      <c r="AR1602" s="147"/>
      <c r="AS1602" s="147"/>
      <c r="AT1602" s="147"/>
      <c r="AU1602" s="147"/>
      <c r="AV1602" s="147"/>
      <c r="AW1602" s="147"/>
    </row>
    <row r="1603" spans="1:49" ht="36" customHeight="1" x14ac:dyDescent="0.25">
      <c r="A1603" s="148"/>
      <c r="B1603" s="148"/>
      <c r="C1603" s="148"/>
      <c r="D1603" s="148"/>
      <c r="E1603" s="151"/>
      <c r="F1603" s="148"/>
      <c r="G1603" s="154"/>
      <c r="H1603" s="148"/>
      <c r="I1603" s="148"/>
      <c r="J1603" s="155"/>
      <c r="K1603" s="155"/>
      <c r="L1603" s="155"/>
      <c r="M1603" s="33" t="s">
        <v>75</v>
      </c>
      <c r="N1603" s="33" t="s">
        <v>76</v>
      </c>
      <c r="O1603" s="33" t="s">
        <v>77</v>
      </c>
      <c r="P1603" s="10" t="s">
        <v>64</v>
      </c>
      <c r="Q1603" s="132" t="s">
        <v>77</v>
      </c>
      <c r="R1603" s="33" t="s">
        <v>75</v>
      </c>
      <c r="S1603" s="33" t="s">
        <v>76</v>
      </c>
      <c r="T1603" s="33" t="s">
        <v>77</v>
      </c>
      <c r="U1603" s="158"/>
      <c r="V1603" s="262"/>
      <c r="W1603" s="161"/>
      <c r="X1603" s="164"/>
      <c r="Y1603" s="167"/>
      <c r="Z1603" s="148"/>
      <c r="AA1603" s="148"/>
      <c r="AB1603" s="148"/>
      <c r="AC1603" s="148"/>
      <c r="AD1603" s="148"/>
      <c r="AE1603" s="148"/>
      <c r="AF1603" s="170"/>
      <c r="AG1603" s="170"/>
      <c r="AH1603" s="154"/>
      <c r="AI1603" s="148"/>
      <c r="AJ1603" s="148"/>
      <c r="AK1603" s="148"/>
      <c r="AL1603" s="148"/>
      <c r="AM1603" s="148"/>
      <c r="AN1603" s="148"/>
      <c r="AO1603" s="148"/>
      <c r="AP1603" s="148"/>
      <c r="AQ1603" s="148"/>
      <c r="AR1603" s="148"/>
      <c r="AS1603" s="148"/>
      <c r="AT1603" s="148"/>
      <c r="AU1603" s="148"/>
      <c r="AV1603" s="148"/>
      <c r="AW1603" s="148"/>
    </row>
    <row r="1604" spans="1:49" ht="36" customHeight="1" x14ac:dyDescent="0.25">
      <c r="A1604" s="146" t="s">
        <v>53</v>
      </c>
      <c r="B1604" s="146" t="s">
        <v>676</v>
      </c>
      <c r="C1604" s="146">
        <v>2016</v>
      </c>
      <c r="D1604" s="146" t="s">
        <v>1362</v>
      </c>
      <c r="E1604" s="149">
        <v>695</v>
      </c>
      <c r="F1604" s="146" t="s">
        <v>56</v>
      </c>
      <c r="G1604" s="152" t="s">
        <v>57</v>
      </c>
      <c r="H1604" s="146" t="s">
        <v>58</v>
      </c>
      <c r="I1604" s="146" t="s">
        <v>58</v>
      </c>
      <c r="J1604" s="155" t="s">
        <v>1451</v>
      </c>
      <c r="K1604" s="155" t="s">
        <v>93</v>
      </c>
      <c r="L1604" s="155" t="s">
        <v>93</v>
      </c>
      <c r="M1604" s="33" t="s">
        <v>717</v>
      </c>
      <c r="N1604" s="33" t="s">
        <v>718</v>
      </c>
      <c r="O1604" s="33" t="s">
        <v>719</v>
      </c>
      <c r="P1604" s="10" t="s">
        <v>64</v>
      </c>
      <c r="Q1604" s="12">
        <v>4613.8</v>
      </c>
      <c r="R1604" s="33" t="s">
        <v>717</v>
      </c>
      <c r="S1604" s="33" t="s">
        <v>718</v>
      </c>
      <c r="T1604" s="33" t="s">
        <v>719</v>
      </c>
      <c r="U1604" s="156" t="s">
        <v>64</v>
      </c>
      <c r="V1604" s="260" t="s">
        <v>1452</v>
      </c>
      <c r="W1604" s="159">
        <v>42720</v>
      </c>
      <c r="X1604" s="162">
        <v>3977.41</v>
      </c>
      <c r="Y1604" s="165">
        <v>4613.8</v>
      </c>
      <c r="Z1604" s="146" t="s">
        <v>67</v>
      </c>
      <c r="AA1604" s="146" t="s">
        <v>68</v>
      </c>
      <c r="AB1604" s="146" t="s">
        <v>69</v>
      </c>
      <c r="AC1604" s="146" t="s">
        <v>70</v>
      </c>
      <c r="AD1604" s="146" t="s">
        <v>1453</v>
      </c>
      <c r="AE1604" s="146" t="s">
        <v>71</v>
      </c>
      <c r="AF1604" s="168">
        <v>42720</v>
      </c>
      <c r="AG1604" s="168">
        <v>42723</v>
      </c>
      <c r="AH1604" s="152" t="s">
        <v>57</v>
      </c>
      <c r="AI1604" s="146" t="s">
        <v>72</v>
      </c>
      <c r="AJ1604" s="146" t="s">
        <v>73</v>
      </c>
      <c r="AK1604" s="146" t="s">
        <v>72</v>
      </c>
      <c r="AL1604" s="146" t="s">
        <v>72</v>
      </c>
      <c r="AM1604" s="146" t="s">
        <v>72</v>
      </c>
      <c r="AN1604" s="146" t="s">
        <v>72</v>
      </c>
      <c r="AO1604" s="146" t="s">
        <v>74</v>
      </c>
      <c r="AP1604" s="146" t="s">
        <v>74</v>
      </c>
      <c r="AQ1604" s="146" t="s">
        <v>74</v>
      </c>
      <c r="AR1604" s="146" t="s">
        <v>74</v>
      </c>
      <c r="AS1604" s="146" t="s">
        <v>74</v>
      </c>
      <c r="AT1604" s="146" t="s">
        <v>74</v>
      </c>
      <c r="AU1604" s="146" t="s">
        <v>74</v>
      </c>
      <c r="AV1604" s="146" t="s">
        <v>74</v>
      </c>
      <c r="AW1604" s="146" t="s">
        <v>74</v>
      </c>
    </row>
    <row r="1605" spans="1:49" ht="36" customHeight="1" x14ac:dyDescent="0.25">
      <c r="A1605" s="147"/>
      <c r="B1605" s="147"/>
      <c r="C1605" s="147"/>
      <c r="D1605" s="147"/>
      <c r="E1605" s="150"/>
      <c r="F1605" s="147"/>
      <c r="G1605" s="153"/>
      <c r="H1605" s="147"/>
      <c r="I1605" s="147"/>
      <c r="J1605" s="155"/>
      <c r="K1605" s="155"/>
      <c r="L1605" s="155"/>
      <c r="M1605" s="33" t="s">
        <v>75</v>
      </c>
      <c r="N1605" s="33" t="s">
        <v>76</v>
      </c>
      <c r="O1605" s="33" t="s">
        <v>77</v>
      </c>
      <c r="P1605" s="10" t="s">
        <v>64</v>
      </c>
      <c r="Q1605" s="132" t="s">
        <v>77</v>
      </c>
      <c r="R1605" s="33" t="s">
        <v>75</v>
      </c>
      <c r="S1605" s="33" t="s">
        <v>76</v>
      </c>
      <c r="T1605" s="33" t="s">
        <v>77</v>
      </c>
      <c r="U1605" s="157"/>
      <c r="V1605" s="261"/>
      <c r="W1605" s="160"/>
      <c r="X1605" s="163"/>
      <c r="Y1605" s="166"/>
      <c r="Z1605" s="147"/>
      <c r="AA1605" s="147"/>
      <c r="AB1605" s="147"/>
      <c r="AC1605" s="147"/>
      <c r="AD1605" s="147"/>
      <c r="AE1605" s="147"/>
      <c r="AF1605" s="169"/>
      <c r="AG1605" s="169"/>
      <c r="AH1605" s="153"/>
      <c r="AI1605" s="147"/>
      <c r="AJ1605" s="147"/>
      <c r="AK1605" s="147"/>
      <c r="AL1605" s="147"/>
      <c r="AM1605" s="147"/>
      <c r="AN1605" s="147"/>
      <c r="AO1605" s="147"/>
      <c r="AP1605" s="147"/>
      <c r="AQ1605" s="147"/>
      <c r="AR1605" s="147"/>
      <c r="AS1605" s="147"/>
      <c r="AT1605" s="147"/>
      <c r="AU1605" s="147"/>
      <c r="AV1605" s="147"/>
      <c r="AW1605" s="147"/>
    </row>
    <row r="1606" spans="1:49" ht="36" customHeight="1" x14ac:dyDescent="0.25">
      <c r="A1606" s="148"/>
      <c r="B1606" s="148"/>
      <c r="C1606" s="148"/>
      <c r="D1606" s="148"/>
      <c r="E1606" s="151"/>
      <c r="F1606" s="148"/>
      <c r="G1606" s="154"/>
      <c r="H1606" s="148"/>
      <c r="I1606" s="148"/>
      <c r="J1606" s="155"/>
      <c r="K1606" s="155"/>
      <c r="L1606" s="155"/>
      <c r="M1606" s="33" t="s">
        <v>75</v>
      </c>
      <c r="N1606" s="33" t="s">
        <v>76</v>
      </c>
      <c r="O1606" s="33" t="s">
        <v>77</v>
      </c>
      <c r="P1606" s="10" t="s">
        <v>64</v>
      </c>
      <c r="Q1606" s="132" t="s">
        <v>77</v>
      </c>
      <c r="R1606" s="33" t="s">
        <v>75</v>
      </c>
      <c r="S1606" s="33" t="s">
        <v>76</v>
      </c>
      <c r="T1606" s="33" t="s">
        <v>77</v>
      </c>
      <c r="U1606" s="158"/>
      <c r="V1606" s="262"/>
      <c r="W1606" s="161"/>
      <c r="X1606" s="164"/>
      <c r="Y1606" s="167"/>
      <c r="Z1606" s="148"/>
      <c r="AA1606" s="148"/>
      <c r="AB1606" s="148"/>
      <c r="AC1606" s="148"/>
      <c r="AD1606" s="148"/>
      <c r="AE1606" s="148"/>
      <c r="AF1606" s="170"/>
      <c r="AG1606" s="170"/>
      <c r="AH1606" s="154"/>
      <c r="AI1606" s="148"/>
      <c r="AJ1606" s="148"/>
      <c r="AK1606" s="148"/>
      <c r="AL1606" s="148"/>
      <c r="AM1606" s="148"/>
      <c r="AN1606" s="148"/>
      <c r="AO1606" s="148"/>
      <c r="AP1606" s="148"/>
      <c r="AQ1606" s="148"/>
      <c r="AR1606" s="148"/>
      <c r="AS1606" s="148"/>
      <c r="AT1606" s="148"/>
      <c r="AU1606" s="148"/>
      <c r="AV1606" s="148"/>
      <c r="AW1606" s="148"/>
    </row>
    <row r="1607" spans="1:49" ht="36" customHeight="1" x14ac:dyDescent="0.25">
      <c r="A1607" s="146" t="s">
        <v>53</v>
      </c>
      <c r="B1607" s="146" t="s">
        <v>54</v>
      </c>
      <c r="C1607" s="146">
        <v>2016</v>
      </c>
      <c r="D1607" s="146" t="s">
        <v>1362</v>
      </c>
      <c r="E1607" s="149">
        <v>711</v>
      </c>
      <c r="F1607" s="146" t="s">
        <v>56</v>
      </c>
      <c r="G1607" s="152" t="s">
        <v>57</v>
      </c>
      <c r="H1607" s="146" t="s">
        <v>58</v>
      </c>
      <c r="I1607" s="146" t="s">
        <v>58</v>
      </c>
      <c r="J1607" s="155" t="s">
        <v>59</v>
      </c>
      <c r="K1607" s="155" t="s">
        <v>60</v>
      </c>
      <c r="L1607" s="155" t="s">
        <v>60</v>
      </c>
      <c r="M1607" s="33" t="s">
        <v>61</v>
      </c>
      <c r="N1607" s="33" t="s">
        <v>62</v>
      </c>
      <c r="O1607" s="33" t="s">
        <v>63</v>
      </c>
      <c r="P1607" s="10" t="s">
        <v>64</v>
      </c>
      <c r="Q1607" s="12">
        <v>15080</v>
      </c>
      <c r="R1607" s="33" t="s">
        <v>61</v>
      </c>
      <c r="S1607" s="33" t="s">
        <v>62</v>
      </c>
      <c r="T1607" s="33" t="s">
        <v>63</v>
      </c>
      <c r="U1607" s="156" t="s">
        <v>64</v>
      </c>
      <c r="V1607" s="260" t="s">
        <v>1454</v>
      </c>
      <c r="W1607" s="159">
        <v>42723</v>
      </c>
      <c r="X1607" s="162">
        <v>13000</v>
      </c>
      <c r="Y1607" s="165">
        <v>15080</v>
      </c>
      <c r="Z1607" s="146" t="s">
        <v>67</v>
      </c>
      <c r="AA1607" s="146" t="s">
        <v>68</v>
      </c>
      <c r="AB1607" s="146" t="s">
        <v>69</v>
      </c>
      <c r="AC1607" s="146" t="s">
        <v>70</v>
      </c>
      <c r="AD1607" s="146" t="s">
        <v>59</v>
      </c>
      <c r="AE1607" s="146" t="s">
        <v>71</v>
      </c>
      <c r="AF1607" s="168">
        <v>42723</v>
      </c>
      <c r="AG1607" s="168">
        <v>42724</v>
      </c>
      <c r="AH1607" s="152" t="s">
        <v>57</v>
      </c>
      <c r="AI1607" s="146" t="s">
        <v>72</v>
      </c>
      <c r="AJ1607" s="146" t="s">
        <v>73</v>
      </c>
      <c r="AK1607" s="146" t="s">
        <v>72</v>
      </c>
      <c r="AL1607" s="146" t="s">
        <v>72</v>
      </c>
      <c r="AM1607" s="146" t="s">
        <v>72</v>
      </c>
      <c r="AN1607" s="146" t="s">
        <v>72</v>
      </c>
      <c r="AO1607" s="146" t="s">
        <v>74</v>
      </c>
      <c r="AP1607" s="146" t="s">
        <v>74</v>
      </c>
      <c r="AQ1607" s="146" t="s">
        <v>74</v>
      </c>
      <c r="AR1607" s="146" t="s">
        <v>74</v>
      </c>
      <c r="AS1607" s="146" t="s">
        <v>74</v>
      </c>
      <c r="AT1607" s="146" t="s">
        <v>74</v>
      </c>
      <c r="AU1607" s="146" t="s">
        <v>74</v>
      </c>
      <c r="AV1607" s="146" t="s">
        <v>74</v>
      </c>
      <c r="AW1607" s="146" t="s">
        <v>74</v>
      </c>
    </row>
    <row r="1608" spans="1:49" ht="36" customHeight="1" x14ac:dyDescent="0.25">
      <c r="A1608" s="147"/>
      <c r="B1608" s="147"/>
      <c r="C1608" s="147"/>
      <c r="D1608" s="147"/>
      <c r="E1608" s="150"/>
      <c r="F1608" s="147"/>
      <c r="G1608" s="153"/>
      <c r="H1608" s="147"/>
      <c r="I1608" s="147"/>
      <c r="J1608" s="155"/>
      <c r="K1608" s="155"/>
      <c r="L1608" s="155"/>
      <c r="M1608" s="33" t="s">
        <v>75</v>
      </c>
      <c r="N1608" s="33" t="s">
        <v>76</v>
      </c>
      <c r="O1608" s="33" t="s">
        <v>77</v>
      </c>
      <c r="P1608" s="10" t="s">
        <v>64</v>
      </c>
      <c r="Q1608" s="132" t="s">
        <v>77</v>
      </c>
      <c r="R1608" s="33" t="s">
        <v>75</v>
      </c>
      <c r="S1608" s="33" t="s">
        <v>76</v>
      </c>
      <c r="T1608" s="33" t="s">
        <v>77</v>
      </c>
      <c r="U1608" s="157"/>
      <c r="V1608" s="261"/>
      <c r="W1608" s="160"/>
      <c r="X1608" s="163"/>
      <c r="Y1608" s="166"/>
      <c r="Z1608" s="147"/>
      <c r="AA1608" s="147"/>
      <c r="AB1608" s="147"/>
      <c r="AC1608" s="147"/>
      <c r="AD1608" s="147"/>
      <c r="AE1608" s="147"/>
      <c r="AF1608" s="169"/>
      <c r="AG1608" s="169"/>
      <c r="AH1608" s="153"/>
      <c r="AI1608" s="147"/>
      <c r="AJ1608" s="147"/>
      <c r="AK1608" s="147"/>
      <c r="AL1608" s="147"/>
      <c r="AM1608" s="147"/>
      <c r="AN1608" s="147"/>
      <c r="AO1608" s="147"/>
      <c r="AP1608" s="147"/>
      <c r="AQ1608" s="147"/>
      <c r="AR1608" s="147"/>
      <c r="AS1608" s="147"/>
      <c r="AT1608" s="147"/>
      <c r="AU1608" s="147"/>
      <c r="AV1608" s="147"/>
      <c r="AW1608" s="147"/>
    </row>
    <row r="1609" spans="1:49" ht="36" customHeight="1" x14ac:dyDescent="0.25">
      <c r="A1609" s="148"/>
      <c r="B1609" s="148"/>
      <c r="C1609" s="148"/>
      <c r="D1609" s="148"/>
      <c r="E1609" s="151"/>
      <c r="F1609" s="148"/>
      <c r="G1609" s="154"/>
      <c r="H1609" s="148"/>
      <c r="I1609" s="148"/>
      <c r="J1609" s="155"/>
      <c r="K1609" s="155"/>
      <c r="L1609" s="155"/>
      <c r="M1609" s="33" t="s">
        <v>75</v>
      </c>
      <c r="N1609" s="33" t="s">
        <v>76</v>
      </c>
      <c r="O1609" s="33" t="s">
        <v>77</v>
      </c>
      <c r="P1609" s="10" t="s">
        <v>64</v>
      </c>
      <c r="Q1609" s="132" t="s">
        <v>77</v>
      </c>
      <c r="R1609" s="33" t="s">
        <v>75</v>
      </c>
      <c r="S1609" s="33" t="s">
        <v>76</v>
      </c>
      <c r="T1609" s="33" t="s">
        <v>77</v>
      </c>
      <c r="U1609" s="158"/>
      <c r="V1609" s="262"/>
      <c r="W1609" s="161"/>
      <c r="X1609" s="164"/>
      <c r="Y1609" s="167"/>
      <c r="Z1609" s="148"/>
      <c r="AA1609" s="148"/>
      <c r="AB1609" s="148"/>
      <c r="AC1609" s="148"/>
      <c r="AD1609" s="148"/>
      <c r="AE1609" s="148"/>
      <c r="AF1609" s="170"/>
      <c r="AG1609" s="170"/>
      <c r="AH1609" s="154"/>
      <c r="AI1609" s="148"/>
      <c r="AJ1609" s="148"/>
      <c r="AK1609" s="148"/>
      <c r="AL1609" s="148"/>
      <c r="AM1609" s="148"/>
      <c r="AN1609" s="148"/>
      <c r="AO1609" s="148"/>
      <c r="AP1609" s="148"/>
      <c r="AQ1609" s="148"/>
      <c r="AR1609" s="148"/>
      <c r="AS1609" s="148"/>
      <c r="AT1609" s="148"/>
      <c r="AU1609" s="148"/>
      <c r="AV1609" s="148"/>
      <c r="AW1609" s="148"/>
    </row>
    <row r="1610" spans="1:49" ht="36" customHeight="1" x14ac:dyDescent="0.25">
      <c r="A1610" s="146" t="s">
        <v>53</v>
      </c>
      <c r="B1610" s="146" t="s">
        <v>54</v>
      </c>
      <c r="C1610" s="146">
        <v>2016</v>
      </c>
      <c r="D1610" s="146" t="s">
        <v>1362</v>
      </c>
      <c r="E1610" s="149">
        <v>710</v>
      </c>
      <c r="F1610" s="146" t="s">
        <v>56</v>
      </c>
      <c r="G1610" s="152" t="s">
        <v>57</v>
      </c>
      <c r="H1610" s="146" t="s">
        <v>58</v>
      </c>
      <c r="I1610" s="146" t="s">
        <v>58</v>
      </c>
      <c r="J1610" s="155" t="s">
        <v>59</v>
      </c>
      <c r="K1610" s="155" t="s">
        <v>60</v>
      </c>
      <c r="L1610" s="155" t="s">
        <v>60</v>
      </c>
      <c r="M1610" s="33" t="s">
        <v>61</v>
      </c>
      <c r="N1610" s="33" t="s">
        <v>62</v>
      </c>
      <c r="O1610" s="33" t="s">
        <v>63</v>
      </c>
      <c r="P1610" s="10" t="s">
        <v>64</v>
      </c>
      <c r="Q1610" s="12">
        <v>58580</v>
      </c>
      <c r="R1610" s="33" t="s">
        <v>61</v>
      </c>
      <c r="S1610" s="33" t="s">
        <v>62</v>
      </c>
      <c r="T1610" s="33" t="s">
        <v>63</v>
      </c>
      <c r="U1610" s="156" t="s">
        <v>64</v>
      </c>
      <c r="V1610" s="260" t="s">
        <v>1455</v>
      </c>
      <c r="W1610" s="159">
        <v>42720</v>
      </c>
      <c r="X1610" s="162">
        <v>50500</v>
      </c>
      <c r="Y1610" s="165">
        <v>58580</v>
      </c>
      <c r="Z1610" s="146" t="s">
        <v>67</v>
      </c>
      <c r="AA1610" s="146" t="s">
        <v>68</v>
      </c>
      <c r="AB1610" s="146" t="s">
        <v>69</v>
      </c>
      <c r="AC1610" s="146" t="s">
        <v>70</v>
      </c>
      <c r="AD1610" s="146" t="s">
        <v>59</v>
      </c>
      <c r="AE1610" s="146" t="s">
        <v>71</v>
      </c>
      <c r="AF1610" s="168">
        <v>42720</v>
      </c>
      <c r="AG1610" s="168">
        <v>42723</v>
      </c>
      <c r="AH1610" s="152" t="s">
        <v>57</v>
      </c>
      <c r="AI1610" s="146" t="s">
        <v>72</v>
      </c>
      <c r="AJ1610" s="146" t="s">
        <v>73</v>
      </c>
      <c r="AK1610" s="146" t="s">
        <v>72</v>
      </c>
      <c r="AL1610" s="146" t="s">
        <v>72</v>
      </c>
      <c r="AM1610" s="146" t="s">
        <v>72</v>
      </c>
      <c r="AN1610" s="146" t="s">
        <v>72</v>
      </c>
      <c r="AO1610" s="146" t="s">
        <v>74</v>
      </c>
      <c r="AP1610" s="146" t="s">
        <v>74</v>
      </c>
      <c r="AQ1610" s="146" t="s">
        <v>74</v>
      </c>
      <c r="AR1610" s="146" t="s">
        <v>74</v>
      </c>
      <c r="AS1610" s="146" t="s">
        <v>74</v>
      </c>
      <c r="AT1610" s="146" t="s">
        <v>74</v>
      </c>
      <c r="AU1610" s="146" t="s">
        <v>74</v>
      </c>
      <c r="AV1610" s="146" t="s">
        <v>74</v>
      </c>
      <c r="AW1610" s="146" t="s">
        <v>74</v>
      </c>
    </row>
    <row r="1611" spans="1:49" ht="36" customHeight="1" x14ac:dyDescent="0.25">
      <c r="A1611" s="147"/>
      <c r="B1611" s="147"/>
      <c r="C1611" s="147"/>
      <c r="D1611" s="147"/>
      <c r="E1611" s="150"/>
      <c r="F1611" s="147"/>
      <c r="G1611" s="153"/>
      <c r="H1611" s="147"/>
      <c r="I1611" s="147"/>
      <c r="J1611" s="155"/>
      <c r="K1611" s="155"/>
      <c r="L1611" s="155"/>
      <c r="M1611" s="33" t="s">
        <v>75</v>
      </c>
      <c r="N1611" s="33" t="s">
        <v>76</v>
      </c>
      <c r="O1611" s="33" t="s">
        <v>77</v>
      </c>
      <c r="P1611" s="10" t="s">
        <v>64</v>
      </c>
      <c r="Q1611" s="132" t="s">
        <v>77</v>
      </c>
      <c r="R1611" s="33" t="s">
        <v>75</v>
      </c>
      <c r="S1611" s="33" t="s">
        <v>76</v>
      </c>
      <c r="T1611" s="33" t="s">
        <v>77</v>
      </c>
      <c r="U1611" s="157"/>
      <c r="V1611" s="261"/>
      <c r="W1611" s="160"/>
      <c r="X1611" s="163"/>
      <c r="Y1611" s="166"/>
      <c r="Z1611" s="147"/>
      <c r="AA1611" s="147"/>
      <c r="AB1611" s="147"/>
      <c r="AC1611" s="147"/>
      <c r="AD1611" s="147"/>
      <c r="AE1611" s="147"/>
      <c r="AF1611" s="169"/>
      <c r="AG1611" s="169"/>
      <c r="AH1611" s="153"/>
      <c r="AI1611" s="147"/>
      <c r="AJ1611" s="147"/>
      <c r="AK1611" s="147"/>
      <c r="AL1611" s="147"/>
      <c r="AM1611" s="147"/>
      <c r="AN1611" s="147"/>
      <c r="AO1611" s="147"/>
      <c r="AP1611" s="147"/>
      <c r="AQ1611" s="147"/>
      <c r="AR1611" s="147"/>
      <c r="AS1611" s="147"/>
      <c r="AT1611" s="147"/>
      <c r="AU1611" s="147"/>
      <c r="AV1611" s="147"/>
      <c r="AW1611" s="147"/>
    </row>
    <row r="1612" spans="1:49" ht="36" customHeight="1" x14ac:dyDescent="0.25">
      <c r="A1612" s="148"/>
      <c r="B1612" s="148"/>
      <c r="C1612" s="148"/>
      <c r="D1612" s="148"/>
      <c r="E1612" s="151"/>
      <c r="F1612" s="148"/>
      <c r="G1612" s="154"/>
      <c r="H1612" s="148"/>
      <c r="I1612" s="148"/>
      <c r="J1612" s="155"/>
      <c r="K1612" s="155"/>
      <c r="L1612" s="155"/>
      <c r="M1612" s="33" t="s">
        <v>75</v>
      </c>
      <c r="N1612" s="33" t="s">
        <v>76</v>
      </c>
      <c r="O1612" s="33" t="s">
        <v>77</v>
      </c>
      <c r="P1612" s="10" t="s">
        <v>64</v>
      </c>
      <c r="Q1612" s="132" t="s">
        <v>77</v>
      </c>
      <c r="R1612" s="33" t="s">
        <v>75</v>
      </c>
      <c r="S1612" s="33" t="s">
        <v>76</v>
      </c>
      <c r="T1612" s="33" t="s">
        <v>77</v>
      </c>
      <c r="U1612" s="158"/>
      <c r="V1612" s="262"/>
      <c r="W1612" s="161"/>
      <c r="X1612" s="164"/>
      <c r="Y1612" s="167"/>
      <c r="Z1612" s="148"/>
      <c r="AA1612" s="148"/>
      <c r="AB1612" s="148"/>
      <c r="AC1612" s="148"/>
      <c r="AD1612" s="148"/>
      <c r="AE1612" s="148"/>
      <c r="AF1612" s="170"/>
      <c r="AG1612" s="170"/>
      <c r="AH1612" s="154"/>
      <c r="AI1612" s="148"/>
      <c r="AJ1612" s="148"/>
      <c r="AK1612" s="148"/>
      <c r="AL1612" s="148"/>
      <c r="AM1612" s="148"/>
      <c r="AN1612" s="148"/>
      <c r="AO1612" s="148"/>
      <c r="AP1612" s="148"/>
      <c r="AQ1612" s="148"/>
      <c r="AR1612" s="148"/>
      <c r="AS1612" s="148"/>
      <c r="AT1612" s="148"/>
      <c r="AU1612" s="148"/>
      <c r="AV1612" s="148"/>
      <c r="AW1612" s="148"/>
    </row>
    <row r="1613" spans="1:49" ht="36" customHeight="1" x14ac:dyDescent="0.25">
      <c r="A1613" s="146" t="s">
        <v>53</v>
      </c>
      <c r="B1613" s="146" t="s">
        <v>676</v>
      </c>
      <c r="C1613" s="146">
        <v>2016</v>
      </c>
      <c r="D1613" s="146" t="s">
        <v>1362</v>
      </c>
      <c r="E1613" s="149">
        <v>687</v>
      </c>
      <c r="F1613" s="146" t="s">
        <v>56</v>
      </c>
      <c r="G1613" s="152" t="s">
        <v>57</v>
      </c>
      <c r="H1613" s="146" t="s">
        <v>58</v>
      </c>
      <c r="I1613" s="146" t="s">
        <v>58</v>
      </c>
      <c r="J1613" s="155" t="s">
        <v>172</v>
      </c>
      <c r="K1613" s="155" t="s">
        <v>202</v>
      </c>
      <c r="L1613" s="155" t="s">
        <v>202</v>
      </c>
      <c r="M1613" s="33" t="s">
        <v>75</v>
      </c>
      <c r="N1613" s="33" t="s">
        <v>76</v>
      </c>
      <c r="O1613" s="33" t="s">
        <v>77</v>
      </c>
      <c r="P1613" s="10" t="s">
        <v>175</v>
      </c>
      <c r="Q1613" s="12">
        <v>299645.40000000002</v>
      </c>
      <c r="R1613" s="33" t="s">
        <v>75</v>
      </c>
      <c r="S1613" s="33" t="s">
        <v>76</v>
      </c>
      <c r="T1613" s="33" t="s">
        <v>77</v>
      </c>
      <c r="U1613" s="156" t="s">
        <v>175</v>
      </c>
      <c r="V1613" s="260" t="s">
        <v>1456</v>
      </c>
      <c r="W1613" s="159">
        <v>42720</v>
      </c>
      <c r="X1613" s="162">
        <v>258315</v>
      </c>
      <c r="Y1613" s="165">
        <v>299645.40000000002</v>
      </c>
      <c r="Z1613" s="146" t="s">
        <v>67</v>
      </c>
      <c r="AA1613" s="146" t="s">
        <v>68</v>
      </c>
      <c r="AB1613" s="146" t="s">
        <v>69</v>
      </c>
      <c r="AC1613" s="146" t="s">
        <v>70</v>
      </c>
      <c r="AD1613" s="146" t="s">
        <v>172</v>
      </c>
      <c r="AE1613" s="146" t="s">
        <v>71</v>
      </c>
      <c r="AF1613" s="168">
        <v>42720</v>
      </c>
      <c r="AG1613" s="168">
        <v>42720</v>
      </c>
      <c r="AH1613" s="152" t="s">
        <v>57</v>
      </c>
      <c r="AI1613" s="146" t="s">
        <v>72</v>
      </c>
      <c r="AJ1613" s="146" t="s">
        <v>73</v>
      </c>
      <c r="AK1613" s="146" t="s">
        <v>72</v>
      </c>
      <c r="AL1613" s="146" t="s">
        <v>72</v>
      </c>
      <c r="AM1613" s="146" t="s">
        <v>72</v>
      </c>
      <c r="AN1613" s="146" t="s">
        <v>72</v>
      </c>
      <c r="AO1613" s="146" t="s">
        <v>74</v>
      </c>
      <c r="AP1613" s="146" t="s">
        <v>74</v>
      </c>
      <c r="AQ1613" s="146" t="s">
        <v>74</v>
      </c>
      <c r="AR1613" s="146" t="s">
        <v>74</v>
      </c>
      <c r="AS1613" s="146" t="s">
        <v>74</v>
      </c>
      <c r="AT1613" s="146" t="s">
        <v>74</v>
      </c>
      <c r="AU1613" s="146" t="s">
        <v>74</v>
      </c>
      <c r="AV1613" s="146" t="s">
        <v>74</v>
      </c>
      <c r="AW1613" s="146" t="s">
        <v>74</v>
      </c>
    </row>
    <row r="1614" spans="1:49" ht="36" customHeight="1" x14ac:dyDescent="0.25">
      <c r="A1614" s="147"/>
      <c r="B1614" s="147"/>
      <c r="C1614" s="147"/>
      <c r="D1614" s="147"/>
      <c r="E1614" s="150"/>
      <c r="F1614" s="147"/>
      <c r="G1614" s="153"/>
      <c r="H1614" s="147"/>
      <c r="I1614" s="147"/>
      <c r="J1614" s="155"/>
      <c r="K1614" s="155"/>
      <c r="L1614" s="155"/>
      <c r="M1614" s="33" t="s">
        <v>75</v>
      </c>
      <c r="N1614" s="33" t="s">
        <v>76</v>
      </c>
      <c r="O1614" s="33" t="s">
        <v>77</v>
      </c>
      <c r="P1614" s="133" t="s">
        <v>1457</v>
      </c>
      <c r="Q1614" s="12">
        <v>369750</v>
      </c>
      <c r="R1614" s="33" t="s">
        <v>75</v>
      </c>
      <c r="S1614" s="33" t="s">
        <v>76</v>
      </c>
      <c r="T1614" s="33" t="s">
        <v>77</v>
      </c>
      <c r="U1614" s="157"/>
      <c r="V1614" s="261"/>
      <c r="W1614" s="160"/>
      <c r="X1614" s="163"/>
      <c r="Y1614" s="166"/>
      <c r="Z1614" s="147"/>
      <c r="AA1614" s="147"/>
      <c r="AB1614" s="147"/>
      <c r="AC1614" s="147"/>
      <c r="AD1614" s="147"/>
      <c r="AE1614" s="147"/>
      <c r="AF1614" s="169"/>
      <c r="AG1614" s="169"/>
      <c r="AH1614" s="153"/>
      <c r="AI1614" s="147"/>
      <c r="AJ1614" s="147"/>
      <c r="AK1614" s="147"/>
      <c r="AL1614" s="147"/>
      <c r="AM1614" s="147"/>
      <c r="AN1614" s="147"/>
      <c r="AO1614" s="147"/>
      <c r="AP1614" s="147"/>
      <c r="AQ1614" s="147"/>
      <c r="AR1614" s="147"/>
      <c r="AS1614" s="147"/>
      <c r="AT1614" s="147"/>
      <c r="AU1614" s="147"/>
      <c r="AV1614" s="147"/>
      <c r="AW1614" s="147"/>
    </row>
    <row r="1615" spans="1:49" ht="36" customHeight="1" x14ac:dyDescent="0.25">
      <c r="A1615" s="148"/>
      <c r="B1615" s="148"/>
      <c r="C1615" s="148"/>
      <c r="D1615" s="148"/>
      <c r="E1615" s="151"/>
      <c r="F1615" s="148"/>
      <c r="G1615" s="154"/>
      <c r="H1615" s="148"/>
      <c r="I1615" s="148"/>
      <c r="J1615" s="155"/>
      <c r="K1615" s="155"/>
      <c r="L1615" s="155"/>
      <c r="M1615" s="33" t="s">
        <v>1429</v>
      </c>
      <c r="N1615" s="33" t="s">
        <v>280</v>
      </c>
      <c r="O1615" s="33" t="s">
        <v>281</v>
      </c>
      <c r="P1615" s="133"/>
      <c r="Q1615" s="12">
        <v>362355</v>
      </c>
      <c r="R1615" s="33" t="s">
        <v>75</v>
      </c>
      <c r="S1615" s="33" t="s">
        <v>76</v>
      </c>
      <c r="T1615" s="33" t="s">
        <v>77</v>
      </c>
      <c r="U1615" s="158"/>
      <c r="V1615" s="262"/>
      <c r="W1615" s="161"/>
      <c r="X1615" s="164"/>
      <c r="Y1615" s="167"/>
      <c r="Z1615" s="148"/>
      <c r="AA1615" s="148"/>
      <c r="AB1615" s="148"/>
      <c r="AC1615" s="148"/>
      <c r="AD1615" s="148"/>
      <c r="AE1615" s="148"/>
      <c r="AF1615" s="170"/>
      <c r="AG1615" s="170"/>
      <c r="AH1615" s="154"/>
      <c r="AI1615" s="148"/>
      <c r="AJ1615" s="148"/>
      <c r="AK1615" s="148"/>
      <c r="AL1615" s="148"/>
      <c r="AM1615" s="148"/>
      <c r="AN1615" s="148"/>
      <c r="AO1615" s="148"/>
      <c r="AP1615" s="148"/>
      <c r="AQ1615" s="148"/>
      <c r="AR1615" s="148"/>
      <c r="AS1615" s="148"/>
      <c r="AT1615" s="148"/>
      <c r="AU1615" s="148"/>
      <c r="AV1615" s="148"/>
      <c r="AW1615" s="148"/>
    </row>
    <row r="1616" spans="1:49" ht="36" customHeight="1" x14ac:dyDescent="0.25">
      <c r="A1616" s="146" t="s">
        <v>53</v>
      </c>
      <c r="B1616" s="146" t="s">
        <v>676</v>
      </c>
      <c r="C1616" s="146">
        <v>2016</v>
      </c>
      <c r="D1616" s="146" t="s">
        <v>1362</v>
      </c>
      <c r="E1616" s="149">
        <v>688</v>
      </c>
      <c r="F1616" s="146" t="s">
        <v>56</v>
      </c>
      <c r="G1616" s="152" t="s">
        <v>57</v>
      </c>
      <c r="H1616" s="146" t="s">
        <v>58</v>
      </c>
      <c r="I1616" s="146" t="s">
        <v>58</v>
      </c>
      <c r="J1616" s="155" t="s">
        <v>172</v>
      </c>
      <c r="K1616" s="155" t="s">
        <v>202</v>
      </c>
      <c r="L1616" s="155" t="s">
        <v>202</v>
      </c>
      <c r="M1616" s="33" t="s">
        <v>75</v>
      </c>
      <c r="N1616" s="33" t="s">
        <v>76</v>
      </c>
      <c r="O1616" s="33" t="s">
        <v>77</v>
      </c>
      <c r="P1616" s="10" t="s">
        <v>175</v>
      </c>
      <c r="Q1616" s="12">
        <v>293770</v>
      </c>
      <c r="R1616" s="33" t="s">
        <v>75</v>
      </c>
      <c r="S1616" s="33" t="s">
        <v>76</v>
      </c>
      <c r="T1616" s="33" t="s">
        <v>77</v>
      </c>
      <c r="U1616" s="156" t="s">
        <v>175</v>
      </c>
      <c r="V1616" s="260" t="s">
        <v>1458</v>
      </c>
      <c r="W1616" s="159">
        <v>42720</v>
      </c>
      <c r="X1616" s="162">
        <v>253250</v>
      </c>
      <c r="Y1616" s="165">
        <v>293250</v>
      </c>
      <c r="Z1616" s="146" t="s">
        <v>67</v>
      </c>
      <c r="AA1616" s="146" t="s">
        <v>68</v>
      </c>
      <c r="AB1616" s="146" t="s">
        <v>69</v>
      </c>
      <c r="AC1616" s="146" t="s">
        <v>70</v>
      </c>
      <c r="AD1616" s="146" t="s">
        <v>172</v>
      </c>
      <c r="AE1616" s="146" t="s">
        <v>71</v>
      </c>
      <c r="AF1616" s="168">
        <v>42720</v>
      </c>
      <c r="AG1616" s="168">
        <v>42720</v>
      </c>
      <c r="AH1616" s="152" t="s">
        <v>57</v>
      </c>
      <c r="AI1616" s="146" t="s">
        <v>72</v>
      </c>
      <c r="AJ1616" s="146" t="s">
        <v>73</v>
      </c>
      <c r="AK1616" s="146" t="s">
        <v>72</v>
      </c>
      <c r="AL1616" s="146" t="s">
        <v>72</v>
      </c>
      <c r="AM1616" s="146" t="s">
        <v>72</v>
      </c>
      <c r="AN1616" s="146" t="s">
        <v>72</v>
      </c>
      <c r="AO1616" s="146" t="s">
        <v>74</v>
      </c>
      <c r="AP1616" s="146" t="s">
        <v>74</v>
      </c>
      <c r="AQ1616" s="146" t="s">
        <v>74</v>
      </c>
      <c r="AR1616" s="146" t="s">
        <v>74</v>
      </c>
      <c r="AS1616" s="146" t="s">
        <v>74</v>
      </c>
      <c r="AT1616" s="146" t="s">
        <v>74</v>
      </c>
      <c r="AU1616" s="146" t="s">
        <v>74</v>
      </c>
      <c r="AV1616" s="146" t="s">
        <v>74</v>
      </c>
      <c r="AW1616" s="146" t="s">
        <v>74</v>
      </c>
    </row>
    <row r="1617" spans="1:49" ht="36" customHeight="1" x14ac:dyDescent="0.25">
      <c r="A1617" s="147"/>
      <c r="B1617" s="147"/>
      <c r="C1617" s="147"/>
      <c r="D1617" s="147"/>
      <c r="E1617" s="150"/>
      <c r="F1617" s="147"/>
      <c r="G1617" s="153"/>
      <c r="H1617" s="147"/>
      <c r="I1617" s="147"/>
      <c r="J1617" s="155"/>
      <c r="K1617" s="155"/>
      <c r="L1617" s="155"/>
      <c r="M1617" s="33" t="s">
        <v>75</v>
      </c>
      <c r="N1617" s="33" t="s">
        <v>76</v>
      </c>
      <c r="O1617" s="33" t="s">
        <v>77</v>
      </c>
      <c r="P1617" s="133" t="s">
        <v>1457</v>
      </c>
      <c r="Q1617" s="12">
        <v>362500</v>
      </c>
      <c r="R1617" s="33" t="s">
        <v>75</v>
      </c>
      <c r="S1617" s="33" t="s">
        <v>76</v>
      </c>
      <c r="T1617" s="33" t="s">
        <v>77</v>
      </c>
      <c r="U1617" s="157"/>
      <c r="V1617" s="261"/>
      <c r="W1617" s="160"/>
      <c r="X1617" s="163"/>
      <c r="Y1617" s="166"/>
      <c r="Z1617" s="147"/>
      <c r="AA1617" s="147"/>
      <c r="AB1617" s="147"/>
      <c r="AC1617" s="147"/>
      <c r="AD1617" s="147"/>
      <c r="AE1617" s="147"/>
      <c r="AF1617" s="169"/>
      <c r="AG1617" s="169"/>
      <c r="AH1617" s="153"/>
      <c r="AI1617" s="147"/>
      <c r="AJ1617" s="147"/>
      <c r="AK1617" s="147"/>
      <c r="AL1617" s="147"/>
      <c r="AM1617" s="147"/>
      <c r="AN1617" s="147"/>
      <c r="AO1617" s="147"/>
      <c r="AP1617" s="147"/>
      <c r="AQ1617" s="147"/>
      <c r="AR1617" s="147"/>
      <c r="AS1617" s="147"/>
      <c r="AT1617" s="147"/>
      <c r="AU1617" s="147"/>
      <c r="AV1617" s="147"/>
      <c r="AW1617" s="147"/>
    </row>
    <row r="1618" spans="1:49" ht="36" customHeight="1" x14ac:dyDescent="0.25">
      <c r="A1618" s="148"/>
      <c r="B1618" s="148"/>
      <c r="C1618" s="148"/>
      <c r="D1618" s="148"/>
      <c r="E1618" s="151"/>
      <c r="F1618" s="148"/>
      <c r="G1618" s="154"/>
      <c r="H1618" s="148"/>
      <c r="I1618" s="148"/>
      <c r="J1618" s="155"/>
      <c r="K1618" s="155"/>
      <c r="L1618" s="155"/>
      <c r="M1618" s="33" t="s">
        <v>1429</v>
      </c>
      <c r="N1618" s="33" t="s">
        <v>280</v>
      </c>
      <c r="O1618" s="33" t="s">
        <v>281</v>
      </c>
      <c r="P1618" s="10" t="s">
        <v>64</v>
      </c>
      <c r="Q1618" s="12">
        <v>355250</v>
      </c>
      <c r="R1618" s="33" t="s">
        <v>75</v>
      </c>
      <c r="S1618" s="33" t="s">
        <v>76</v>
      </c>
      <c r="T1618" s="33" t="s">
        <v>77</v>
      </c>
      <c r="U1618" s="158"/>
      <c r="V1618" s="262"/>
      <c r="W1618" s="161"/>
      <c r="X1618" s="164"/>
      <c r="Y1618" s="167"/>
      <c r="Z1618" s="148"/>
      <c r="AA1618" s="148"/>
      <c r="AB1618" s="148"/>
      <c r="AC1618" s="148"/>
      <c r="AD1618" s="148"/>
      <c r="AE1618" s="148"/>
      <c r="AF1618" s="170"/>
      <c r="AG1618" s="170"/>
      <c r="AH1618" s="154"/>
      <c r="AI1618" s="148"/>
      <c r="AJ1618" s="148"/>
      <c r="AK1618" s="148"/>
      <c r="AL1618" s="148"/>
      <c r="AM1618" s="148"/>
      <c r="AN1618" s="148"/>
      <c r="AO1618" s="148"/>
      <c r="AP1618" s="148"/>
      <c r="AQ1618" s="148"/>
      <c r="AR1618" s="148"/>
      <c r="AS1618" s="148"/>
      <c r="AT1618" s="148"/>
      <c r="AU1618" s="148"/>
      <c r="AV1618" s="148"/>
      <c r="AW1618" s="148"/>
    </row>
    <row r="1619" spans="1:49" ht="36" customHeight="1" x14ac:dyDescent="0.25">
      <c r="A1619" s="146" t="s">
        <v>53</v>
      </c>
      <c r="B1619" s="146" t="s">
        <v>54</v>
      </c>
      <c r="C1619" s="146">
        <v>2016</v>
      </c>
      <c r="D1619" s="146" t="s">
        <v>1362</v>
      </c>
      <c r="E1619" s="149">
        <v>690</v>
      </c>
      <c r="F1619" s="146" t="s">
        <v>56</v>
      </c>
      <c r="G1619" s="152" t="s">
        <v>57</v>
      </c>
      <c r="H1619" s="146" t="s">
        <v>58</v>
      </c>
      <c r="I1619" s="146" t="s">
        <v>58</v>
      </c>
      <c r="J1619" s="155" t="s">
        <v>1459</v>
      </c>
      <c r="K1619" s="155" t="s">
        <v>93</v>
      </c>
      <c r="L1619" s="155" t="s">
        <v>93</v>
      </c>
      <c r="M1619" s="33" t="s">
        <v>717</v>
      </c>
      <c r="N1619" s="33" t="s">
        <v>718</v>
      </c>
      <c r="O1619" s="33" t="s">
        <v>719</v>
      </c>
      <c r="P1619" s="10" t="s">
        <v>64</v>
      </c>
      <c r="Q1619" s="12">
        <v>18047.740000000002</v>
      </c>
      <c r="R1619" s="33" t="s">
        <v>717</v>
      </c>
      <c r="S1619" s="33" t="s">
        <v>718</v>
      </c>
      <c r="T1619" s="33" t="s">
        <v>719</v>
      </c>
      <c r="U1619" s="156" t="s">
        <v>64</v>
      </c>
      <c r="V1619" s="260" t="s">
        <v>1460</v>
      </c>
      <c r="W1619" s="159">
        <v>42720</v>
      </c>
      <c r="X1619" s="162">
        <v>15558.4</v>
      </c>
      <c r="Y1619" s="165">
        <v>18047.740000000002</v>
      </c>
      <c r="Z1619" s="146" t="s">
        <v>67</v>
      </c>
      <c r="AA1619" s="146" t="s">
        <v>68</v>
      </c>
      <c r="AB1619" s="146" t="s">
        <v>69</v>
      </c>
      <c r="AC1619" s="146" t="s">
        <v>70</v>
      </c>
      <c r="AD1619" s="146" t="s">
        <v>1459</v>
      </c>
      <c r="AE1619" s="146" t="s">
        <v>71</v>
      </c>
      <c r="AF1619" s="168">
        <v>42720</v>
      </c>
      <c r="AG1619" s="168">
        <v>42723</v>
      </c>
      <c r="AH1619" s="152" t="s">
        <v>57</v>
      </c>
      <c r="AI1619" s="146" t="s">
        <v>72</v>
      </c>
      <c r="AJ1619" s="146" t="s">
        <v>73</v>
      </c>
      <c r="AK1619" s="146" t="s">
        <v>72</v>
      </c>
      <c r="AL1619" s="146" t="s">
        <v>72</v>
      </c>
      <c r="AM1619" s="146" t="s">
        <v>72</v>
      </c>
      <c r="AN1619" s="146" t="s">
        <v>72</v>
      </c>
      <c r="AO1619" s="146" t="s">
        <v>74</v>
      </c>
      <c r="AP1619" s="146" t="s">
        <v>74</v>
      </c>
      <c r="AQ1619" s="146" t="s">
        <v>74</v>
      </c>
      <c r="AR1619" s="146" t="s">
        <v>74</v>
      </c>
      <c r="AS1619" s="146" t="s">
        <v>74</v>
      </c>
      <c r="AT1619" s="146" t="s">
        <v>74</v>
      </c>
      <c r="AU1619" s="146" t="s">
        <v>74</v>
      </c>
      <c r="AV1619" s="146" t="s">
        <v>74</v>
      </c>
      <c r="AW1619" s="146" t="s">
        <v>74</v>
      </c>
    </row>
    <row r="1620" spans="1:49" ht="36" customHeight="1" x14ac:dyDescent="0.25">
      <c r="A1620" s="147"/>
      <c r="B1620" s="147"/>
      <c r="C1620" s="147"/>
      <c r="D1620" s="147"/>
      <c r="E1620" s="150"/>
      <c r="F1620" s="147"/>
      <c r="G1620" s="153"/>
      <c r="H1620" s="147"/>
      <c r="I1620" s="147"/>
      <c r="J1620" s="155"/>
      <c r="K1620" s="155"/>
      <c r="L1620" s="155"/>
      <c r="M1620" s="33" t="s">
        <v>75</v>
      </c>
      <c r="N1620" s="33" t="s">
        <v>76</v>
      </c>
      <c r="O1620" s="33" t="s">
        <v>77</v>
      </c>
      <c r="P1620" s="10" t="s">
        <v>64</v>
      </c>
      <c r="Q1620" s="132" t="s">
        <v>77</v>
      </c>
      <c r="R1620" s="33" t="s">
        <v>75</v>
      </c>
      <c r="S1620" s="33" t="s">
        <v>76</v>
      </c>
      <c r="T1620" s="33" t="s">
        <v>77</v>
      </c>
      <c r="U1620" s="157"/>
      <c r="V1620" s="261"/>
      <c r="W1620" s="160"/>
      <c r="X1620" s="163"/>
      <c r="Y1620" s="166"/>
      <c r="Z1620" s="147"/>
      <c r="AA1620" s="147"/>
      <c r="AB1620" s="147"/>
      <c r="AC1620" s="147"/>
      <c r="AD1620" s="147"/>
      <c r="AE1620" s="147"/>
      <c r="AF1620" s="169"/>
      <c r="AG1620" s="169"/>
      <c r="AH1620" s="153"/>
      <c r="AI1620" s="147"/>
      <c r="AJ1620" s="147"/>
      <c r="AK1620" s="147"/>
      <c r="AL1620" s="147"/>
      <c r="AM1620" s="147"/>
      <c r="AN1620" s="147"/>
      <c r="AO1620" s="147"/>
      <c r="AP1620" s="147"/>
      <c r="AQ1620" s="147"/>
      <c r="AR1620" s="147"/>
      <c r="AS1620" s="147"/>
      <c r="AT1620" s="147"/>
      <c r="AU1620" s="147"/>
      <c r="AV1620" s="147"/>
      <c r="AW1620" s="147"/>
    </row>
    <row r="1621" spans="1:49" ht="36" customHeight="1" x14ac:dyDescent="0.25">
      <c r="A1621" s="148"/>
      <c r="B1621" s="148"/>
      <c r="C1621" s="148"/>
      <c r="D1621" s="148"/>
      <c r="E1621" s="151"/>
      <c r="F1621" s="148"/>
      <c r="G1621" s="154"/>
      <c r="H1621" s="148"/>
      <c r="I1621" s="148"/>
      <c r="J1621" s="155"/>
      <c r="K1621" s="155"/>
      <c r="L1621" s="155"/>
      <c r="M1621" s="33" t="s">
        <v>75</v>
      </c>
      <c r="N1621" s="33" t="s">
        <v>76</v>
      </c>
      <c r="O1621" s="33" t="s">
        <v>77</v>
      </c>
      <c r="P1621" s="10" t="s">
        <v>64</v>
      </c>
      <c r="Q1621" s="132" t="s">
        <v>77</v>
      </c>
      <c r="R1621" s="33" t="s">
        <v>75</v>
      </c>
      <c r="S1621" s="33" t="s">
        <v>76</v>
      </c>
      <c r="T1621" s="33" t="s">
        <v>77</v>
      </c>
      <c r="U1621" s="158"/>
      <c r="V1621" s="262"/>
      <c r="W1621" s="161"/>
      <c r="X1621" s="164"/>
      <c r="Y1621" s="167"/>
      <c r="Z1621" s="148"/>
      <c r="AA1621" s="148"/>
      <c r="AB1621" s="148"/>
      <c r="AC1621" s="148"/>
      <c r="AD1621" s="148"/>
      <c r="AE1621" s="148"/>
      <c r="AF1621" s="170"/>
      <c r="AG1621" s="170"/>
      <c r="AH1621" s="154"/>
      <c r="AI1621" s="148"/>
      <c r="AJ1621" s="148"/>
      <c r="AK1621" s="148"/>
      <c r="AL1621" s="148"/>
      <c r="AM1621" s="148"/>
      <c r="AN1621" s="148"/>
      <c r="AO1621" s="148"/>
      <c r="AP1621" s="148"/>
      <c r="AQ1621" s="148"/>
      <c r="AR1621" s="148"/>
      <c r="AS1621" s="148"/>
      <c r="AT1621" s="148"/>
      <c r="AU1621" s="148"/>
      <c r="AV1621" s="148"/>
      <c r="AW1621" s="148"/>
    </row>
    <row r="1622" spans="1:49" ht="36" customHeight="1" x14ac:dyDescent="0.25">
      <c r="A1622" s="146" t="s">
        <v>53</v>
      </c>
      <c r="B1622" s="146" t="s">
        <v>676</v>
      </c>
      <c r="C1622" s="146">
        <v>2016</v>
      </c>
      <c r="D1622" s="146" t="s">
        <v>1362</v>
      </c>
      <c r="E1622" s="149">
        <v>689</v>
      </c>
      <c r="F1622" s="146" t="s">
        <v>56</v>
      </c>
      <c r="G1622" s="152" t="s">
        <v>57</v>
      </c>
      <c r="H1622" s="146" t="s">
        <v>58</v>
      </c>
      <c r="I1622" s="146" t="s">
        <v>58</v>
      </c>
      <c r="J1622" s="155" t="s">
        <v>172</v>
      </c>
      <c r="K1622" s="155" t="s">
        <v>93</v>
      </c>
      <c r="L1622" s="155" t="s">
        <v>93</v>
      </c>
      <c r="M1622" s="33" t="s">
        <v>75</v>
      </c>
      <c r="N1622" s="33" t="s">
        <v>76</v>
      </c>
      <c r="O1622" s="33" t="s">
        <v>77</v>
      </c>
      <c r="P1622" s="10" t="s">
        <v>112</v>
      </c>
      <c r="Q1622" s="12">
        <v>118320</v>
      </c>
      <c r="R1622" s="33" t="s">
        <v>75</v>
      </c>
      <c r="S1622" s="33" t="s">
        <v>76</v>
      </c>
      <c r="T1622" s="33" t="s">
        <v>77</v>
      </c>
      <c r="U1622" s="156" t="s">
        <v>112</v>
      </c>
      <c r="V1622" s="260" t="s">
        <v>1461</v>
      </c>
      <c r="W1622" s="159">
        <v>42720</v>
      </c>
      <c r="X1622" s="162">
        <v>102000</v>
      </c>
      <c r="Y1622" s="165">
        <v>118320</v>
      </c>
      <c r="Z1622" s="146" t="s">
        <v>67</v>
      </c>
      <c r="AA1622" s="146" t="s">
        <v>68</v>
      </c>
      <c r="AB1622" s="146" t="s">
        <v>69</v>
      </c>
      <c r="AC1622" s="146" t="s">
        <v>70</v>
      </c>
      <c r="AD1622" s="146" t="s">
        <v>172</v>
      </c>
      <c r="AE1622" s="146" t="s">
        <v>71</v>
      </c>
      <c r="AF1622" s="168">
        <v>42720</v>
      </c>
      <c r="AG1622" s="168">
        <v>42723</v>
      </c>
      <c r="AH1622" s="152" t="s">
        <v>57</v>
      </c>
      <c r="AI1622" s="146" t="s">
        <v>72</v>
      </c>
      <c r="AJ1622" s="146" t="s">
        <v>73</v>
      </c>
      <c r="AK1622" s="146" t="s">
        <v>72</v>
      </c>
      <c r="AL1622" s="146" t="s">
        <v>72</v>
      </c>
      <c r="AM1622" s="146" t="s">
        <v>72</v>
      </c>
      <c r="AN1622" s="146" t="s">
        <v>72</v>
      </c>
      <c r="AO1622" s="146" t="s">
        <v>74</v>
      </c>
      <c r="AP1622" s="146" t="s">
        <v>74</v>
      </c>
      <c r="AQ1622" s="146" t="s">
        <v>74</v>
      </c>
      <c r="AR1622" s="146" t="s">
        <v>74</v>
      </c>
      <c r="AS1622" s="146" t="s">
        <v>74</v>
      </c>
      <c r="AT1622" s="146" t="s">
        <v>74</v>
      </c>
      <c r="AU1622" s="146" t="s">
        <v>74</v>
      </c>
      <c r="AV1622" s="146" t="s">
        <v>74</v>
      </c>
      <c r="AW1622" s="146" t="s">
        <v>74</v>
      </c>
    </row>
    <row r="1623" spans="1:49" ht="36" customHeight="1" x14ac:dyDescent="0.25">
      <c r="A1623" s="147"/>
      <c r="B1623" s="147"/>
      <c r="C1623" s="147"/>
      <c r="D1623" s="147"/>
      <c r="E1623" s="150"/>
      <c r="F1623" s="147"/>
      <c r="G1623" s="153"/>
      <c r="H1623" s="147"/>
      <c r="I1623" s="147"/>
      <c r="J1623" s="155"/>
      <c r="K1623" s="155"/>
      <c r="L1623" s="155"/>
      <c r="M1623" s="33" t="s">
        <v>75</v>
      </c>
      <c r="N1623" s="33" t="s">
        <v>76</v>
      </c>
      <c r="O1623" s="33" t="s">
        <v>77</v>
      </c>
      <c r="P1623" s="133" t="s">
        <v>79</v>
      </c>
      <c r="Q1623" s="12">
        <v>129398</v>
      </c>
      <c r="R1623" s="33" t="s">
        <v>75</v>
      </c>
      <c r="S1623" s="33" t="s">
        <v>76</v>
      </c>
      <c r="T1623" s="33" t="s">
        <v>77</v>
      </c>
      <c r="U1623" s="157"/>
      <c r="V1623" s="261"/>
      <c r="W1623" s="160"/>
      <c r="X1623" s="163"/>
      <c r="Y1623" s="166"/>
      <c r="Z1623" s="147"/>
      <c r="AA1623" s="147"/>
      <c r="AB1623" s="147"/>
      <c r="AC1623" s="147"/>
      <c r="AD1623" s="147"/>
      <c r="AE1623" s="147"/>
      <c r="AF1623" s="169"/>
      <c r="AG1623" s="169"/>
      <c r="AH1623" s="153"/>
      <c r="AI1623" s="147"/>
      <c r="AJ1623" s="147"/>
      <c r="AK1623" s="147"/>
      <c r="AL1623" s="147"/>
      <c r="AM1623" s="147"/>
      <c r="AN1623" s="147"/>
      <c r="AO1623" s="147"/>
      <c r="AP1623" s="147"/>
      <c r="AQ1623" s="147"/>
      <c r="AR1623" s="147"/>
      <c r="AS1623" s="147"/>
      <c r="AT1623" s="147"/>
      <c r="AU1623" s="147"/>
      <c r="AV1623" s="147"/>
      <c r="AW1623" s="147"/>
    </row>
    <row r="1624" spans="1:49" ht="36" customHeight="1" x14ac:dyDescent="0.25">
      <c r="A1624" s="148"/>
      <c r="B1624" s="148"/>
      <c r="C1624" s="148"/>
      <c r="D1624" s="148"/>
      <c r="E1624" s="151"/>
      <c r="F1624" s="148"/>
      <c r="G1624" s="154"/>
      <c r="H1624" s="148"/>
      <c r="I1624" s="148"/>
      <c r="J1624" s="155"/>
      <c r="K1624" s="155"/>
      <c r="L1624" s="155"/>
      <c r="M1624" s="33" t="s">
        <v>75</v>
      </c>
      <c r="N1624" s="33" t="s">
        <v>76</v>
      </c>
      <c r="O1624" s="33" t="s">
        <v>77</v>
      </c>
      <c r="P1624" s="133" t="s">
        <v>175</v>
      </c>
      <c r="Q1624" s="12">
        <v>136474</v>
      </c>
      <c r="R1624" s="33" t="s">
        <v>75</v>
      </c>
      <c r="S1624" s="33" t="s">
        <v>76</v>
      </c>
      <c r="T1624" s="33" t="s">
        <v>77</v>
      </c>
      <c r="U1624" s="158"/>
      <c r="V1624" s="262"/>
      <c r="W1624" s="161"/>
      <c r="X1624" s="164"/>
      <c r="Y1624" s="167"/>
      <c r="Z1624" s="148"/>
      <c r="AA1624" s="148"/>
      <c r="AB1624" s="148"/>
      <c r="AC1624" s="148"/>
      <c r="AD1624" s="148"/>
      <c r="AE1624" s="148"/>
      <c r="AF1624" s="170"/>
      <c r="AG1624" s="170"/>
      <c r="AH1624" s="154"/>
      <c r="AI1624" s="148"/>
      <c r="AJ1624" s="148"/>
      <c r="AK1624" s="148"/>
      <c r="AL1624" s="148"/>
      <c r="AM1624" s="148"/>
      <c r="AN1624" s="148"/>
      <c r="AO1624" s="148"/>
      <c r="AP1624" s="148"/>
      <c r="AQ1624" s="148"/>
      <c r="AR1624" s="148"/>
      <c r="AS1624" s="148"/>
      <c r="AT1624" s="148"/>
      <c r="AU1624" s="148"/>
      <c r="AV1624" s="148"/>
      <c r="AW1624" s="148"/>
    </row>
    <row r="1625" spans="1:49" ht="36" customHeight="1" x14ac:dyDescent="0.25">
      <c r="A1625" s="146" t="s">
        <v>53</v>
      </c>
      <c r="B1625" s="146" t="s">
        <v>54</v>
      </c>
      <c r="C1625" s="146">
        <v>2016</v>
      </c>
      <c r="D1625" s="146" t="s">
        <v>1362</v>
      </c>
      <c r="E1625" s="149">
        <v>691</v>
      </c>
      <c r="F1625" s="146" t="s">
        <v>56</v>
      </c>
      <c r="G1625" s="152" t="s">
        <v>57</v>
      </c>
      <c r="H1625" s="146" t="s">
        <v>58</v>
      </c>
      <c r="I1625" s="146" t="s">
        <v>58</v>
      </c>
      <c r="J1625" s="155" t="s">
        <v>1462</v>
      </c>
      <c r="K1625" s="155" t="s">
        <v>202</v>
      </c>
      <c r="L1625" s="155" t="s">
        <v>202</v>
      </c>
      <c r="M1625" s="33" t="s">
        <v>717</v>
      </c>
      <c r="N1625" s="33" t="s">
        <v>718</v>
      </c>
      <c r="O1625" s="33" t="s">
        <v>719</v>
      </c>
      <c r="P1625" s="10" t="s">
        <v>64</v>
      </c>
      <c r="Q1625" s="12">
        <v>30919.85</v>
      </c>
      <c r="R1625" s="33" t="s">
        <v>717</v>
      </c>
      <c r="S1625" s="33" t="s">
        <v>718</v>
      </c>
      <c r="T1625" s="33" t="s">
        <v>719</v>
      </c>
      <c r="U1625" s="156" t="s">
        <v>64</v>
      </c>
      <c r="V1625" s="260" t="s">
        <v>1463</v>
      </c>
      <c r="W1625" s="159">
        <v>42720</v>
      </c>
      <c r="X1625" s="162">
        <v>26655.040000000001</v>
      </c>
      <c r="Y1625" s="165">
        <v>30919.85</v>
      </c>
      <c r="Z1625" s="146" t="s">
        <v>67</v>
      </c>
      <c r="AA1625" s="146" t="s">
        <v>68</v>
      </c>
      <c r="AB1625" s="146" t="s">
        <v>69</v>
      </c>
      <c r="AC1625" s="146" t="s">
        <v>70</v>
      </c>
      <c r="AD1625" s="146" t="s">
        <v>1462</v>
      </c>
      <c r="AE1625" s="146" t="s">
        <v>71</v>
      </c>
      <c r="AF1625" s="168">
        <v>42720</v>
      </c>
      <c r="AG1625" s="168">
        <v>42723</v>
      </c>
      <c r="AH1625" s="152" t="s">
        <v>57</v>
      </c>
      <c r="AI1625" s="146" t="s">
        <v>72</v>
      </c>
      <c r="AJ1625" s="146" t="s">
        <v>73</v>
      </c>
      <c r="AK1625" s="146" t="s">
        <v>72</v>
      </c>
      <c r="AL1625" s="146" t="s">
        <v>72</v>
      </c>
      <c r="AM1625" s="146" t="s">
        <v>72</v>
      </c>
      <c r="AN1625" s="146" t="s">
        <v>72</v>
      </c>
      <c r="AO1625" s="146" t="s">
        <v>74</v>
      </c>
      <c r="AP1625" s="146" t="s">
        <v>74</v>
      </c>
      <c r="AQ1625" s="146" t="s">
        <v>74</v>
      </c>
      <c r="AR1625" s="146" t="s">
        <v>74</v>
      </c>
      <c r="AS1625" s="146" t="s">
        <v>74</v>
      </c>
      <c r="AT1625" s="146" t="s">
        <v>74</v>
      </c>
      <c r="AU1625" s="146" t="s">
        <v>74</v>
      </c>
      <c r="AV1625" s="146" t="s">
        <v>74</v>
      </c>
      <c r="AW1625" s="146" t="s">
        <v>74</v>
      </c>
    </row>
    <row r="1626" spans="1:49" ht="36" customHeight="1" x14ac:dyDescent="0.25">
      <c r="A1626" s="147"/>
      <c r="B1626" s="147"/>
      <c r="C1626" s="147"/>
      <c r="D1626" s="147"/>
      <c r="E1626" s="150"/>
      <c r="F1626" s="147"/>
      <c r="G1626" s="153"/>
      <c r="H1626" s="147"/>
      <c r="I1626" s="147"/>
      <c r="J1626" s="155"/>
      <c r="K1626" s="155"/>
      <c r="L1626" s="155"/>
      <c r="M1626" s="33" t="s">
        <v>75</v>
      </c>
      <c r="N1626" s="33" t="s">
        <v>76</v>
      </c>
      <c r="O1626" s="33" t="s">
        <v>77</v>
      </c>
      <c r="P1626" s="10" t="s">
        <v>64</v>
      </c>
      <c r="Q1626" s="132" t="s">
        <v>77</v>
      </c>
      <c r="R1626" s="33" t="s">
        <v>75</v>
      </c>
      <c r="S1626" s="33" t="s">
        <v>76</v>
      </c>
      <c r="T1626" s="33" t="s">
        <v>77</v>
      </c>
      <c r="U1626" s="157"/>
      <c r="V1626" s="261"/>
      <c r="W1626" s="160"/>
      <c r="X1626" s="163"/>
      <c r="Y1626" s="166"/>
      <c r="Z1626" s="147"/>
      <c r="AA1626" s="147"/>
      <c r="AB1626" s="147"/>
      <c r="AC1626" s="147"/>
      <c r="AD1626" s="147"/>
      <c r="AE1626" s="147"/>
      <c r="AF1626" s="169"/>
      <c r="AG1626" s="169"/>
      <c r="AH1626" s="153"/>
      <c r="AI1626" s="147"/>
      <c r="AJ1626" s="147"/>
      <c r="AK1626" s="147"/>
      <c r="AL1626" s="147"/>
      <c r="AM1626" s="147"/>
      <c r="AN1626" s="147"/>
      <c r="AO1626" s="147"/>
      <c r="AP1626" s="147"/>
      <c r="AQ1626" s="147"/>
      <c r="AR1626" s="147"/>
      <c r="AS1626" s="147"/>
      <c r="AT1626" s="147"/>
      <c r="AU1626" s="147"/>
      <c r="AV1626" s="147"/>
      <c r="AW1626" s="147"/>
    </row>
    <row r="1627" spans="1:49" ht="36" customHeight="1" x14ac:dyDescent="0.25">
      <c r="A1627" s="148"/>
      <c r="B1627" s="148"/>
      <c r="C1627" s="148"/>
      <c r="D1627" s="148"/>
      <c r="E1627" s="151"/>
      <c r="F1627" s="148"/>
      <c r="G1627" s="154"/>
      <c r="H1627" s="148"/>
      <c r="I1627" s="148"/>
      <c r="J1627" s="155"/>
      <c r="K1627" s="155"/>
      <c r="L1627" s="155"/>
      <c r="M1627" s="33" t="s">
        <v>75</v>
      </c>
      <c r="N1627" s="33" t="s">
        <v>76</v>
      </c>
      <c r="O1627" s="33" t="s">
        <v>77</v>
      </c>
      <c r="P1627" s="10" t="s">
        <v>64</v>
      </c>
      <c r="Q1627" s="132" t="s">
        <v>77</v>
      </c>
      <c r="R1627" s="33" t="s">
        <v>75</v>
      </c>
      <c r="S1627" s="33" t="s">
        <v>76</v>
      </c>
      <c r="T1627" s="33" t="s">
        <v>77</v>
      </c>
      <c r="U1627" s="158"/>
      <c r="V1627" s="262"/>
      <c r="W1627" s="161"/>
      <c r="X1627" s="164"/>
      <c r="Y1627" s="167"/>
      <c r="Z1627" s="148"/>
      <c r="AA1627" s="148"/>
      <c r="AB1627" s="148"/>
      <c r="AC1627" s="148"/>
      <c r="AD1627" s="148"/>
      <c r="AE1627" s="148"/>
      <c r="AF1627" s="170"/>
      <c r="AG1627" s="170"/>
      <c r="AH1627" s="154"/>
      <c r="AI1627" s="148"/>
      <c r="AJ1627" s="148"/>
      <c r="AK1627" s="148"/>
      <c r="AL1627" s="148"/>
      <c r="AM1627" s="148"/>
      <c r="AN1627" s="148"/>
      <c r="AO1627" s="148"/>
      <c r="AP1627" s="148"/>
      <c r="AQ1627" s="148"/>
      <c r="AR1627" s="148"/>
      <c r="AS1627" s="148"/>
      <c r="AT1627" s="148"/>
      <c r="AU1627" s="148"/>
      <c r="AV1627" s="148"/>
      <c r="AW1627" s="148"/>
    </row>
    <row r="1628" spans="1:49" ht="36" customHeight="1" x14ac:dyDescent="0.25">
      <c r="A1628" s="146" t="s">
        <v>53</v>
      </c>
      <c r="B1628" s="146" t="s">
        <v>676</v>
      </c>
      <c r="C1628" s="146">
        <v>2016</v>
      </c>
      <c r="D1628" s="146" t="s">
        <v>1362</v>
      </c>
      <c r="E1628" s="149">
        <v>697</v>
      </c>
      <c r="F1628" s="146" t="s">
        <v>56</v>
      </c>
      <c r="G1628" s="152" t="s">
        <v>57</v>
      </c>
      <c r="H1628" s="146" t="s">
        <v>58</v>
      </c>
      <c r="I1628" s="146" t="s">
        <v>58</v>
      </c>
      <c r="J1628" s="155" t="s">
        <v>125</v>
      </c>
      <c r="K1628" s="155" t="s">
        <v>93</v>
      </c>
      <c r="L1628" s="155" t="s">
        <v>93</v>
      </c>
      <c r="M1628" s="33" t="s">
        <v>372</v>
      </c>
      <c r="N1628" s="33" t="s">
        <v>373</v>
      </c>
      <c r="O1628" s="33" t="s">
        <v>374</v>
      </c>
      <c r="P1628" s="10" t="s">
        <v>64</v>
      </c>
      <c r="Q1628" s="12">
        <v>74701.679999999993</v>
      </c>
      <c r="R1628" s="33" t="s">
        <v>372</v>
      </c>
      <c r="S1628" s="33" t="s">
        <v>373</v>
      </c>
      <c r="T1628" s="33" t="s">
        <v>374</v>
      </c>
      <c r="U1628" s="156" t="s">
        <v>64</v>
      </c>
      <c r="V1628" s="260" t="s">
        <v>1464</v>
      </c>
      <c r="W1628" s="159">
        <v>42720</v>
      </c>
      <c r="X1628" s="162">
        <v>64398</v>
      </c>
      <c r="Y1628" s="165">
        <v>74701.679999999993</v>
      </c>
      <c r="Z1628" s="146" t="s">
        <v>67</v>
      </c>
      <c r="AA1628" s="146" t="s">
        <v>68</v>
      </c>
      <c r="AB1628" s="146" t="s">
        <v>69</v>
      </c>
      <c r="AC1628" s="146" t="s">
        <v>70</v>
      </c>
      <c r="AD1628" s="146" t="s">
        <v>125</v>
      </c>
      <c r="AE1628" s="146" t="s">
        <v>71</v>
      </c>
      <c r="AF1628" s="168">
        <v>42720</v>
      </c>
      <c r="AG1628" s="168">
        <v>42720</v>
      </c>
      <c r="AH1628" s="152" t="s">
        <v>57</v>
      </c>
      <c r="AI1628" s="146" t="s">
        <v>72</v>
      </c>
      <c r="AJ1628" s="146" t="s">
        <v>73</v>
      </c>
      <c r="AK1628" s="146" t="s">
        <v>72</v>
      </c>
      <c r="AL1628" s="146" t="s">
        <v>72</v>
      </c>
      <c r="AM1628" s="146" t="s">
        <v>72</v>
      </c>
      <c r="AN1628" s="146" t="s">
        <v>72</v>
      </c>
      <c r="AO1628" s="146" t="s">
        <v>74</v>
      </c>
      <c r="AP1628" s="146" t="s">
        <v>74</v>
      </c>
      <c r="AQ1628" s="146" t="s">
        <v>74</v>
      </c>
      <c r="AR1628" s="146" t="s">
        <v>74</v>
      </c>
      <c r="AS1628" s="146" t="s">
        <v>74</v>
      </c>
      <c r="AT1628" s="146" t="s">
        <v>74</v>
      </c>
      <c r="AU1628" s="146" t="s">
        <v>74</v>
      </c>
      <c r="AV1628" s="146" t="s">
        <v>74</v>
      </c>
      <c r="AW1628" s="146" t="s">
        <v>74</v>
      </c>
    </row>
    <row r="1629" spans="1:49" ht="36" customHeight="1" x14ac:dyDescent="0.25">
      <c r="A1629" s="147"/>
      <c r="B1629" s="147"/>
      <c r="C1629" s="147"/>
      <c r="D1629" s="147"/>
      <c r="E1629" s="150"/>
      <c r="F1629" s="147"/>
      <c r="G1629" s="153"/>
      <c r="H1629" s="147"/>
      <c r="I1629" s="147"/>
      <c r="J1629" s="155"/>
      <c r="K1629" s="155"/>
      <c r="L1629" s="155"/>
      <c r="M1629" s="33" t="s">
        <v>75</v>
      </c>
      <c r="N1629" s="33" t="s">
        <v>76</v>
      </c>
      <c r="O1629" s="33" t="s">
        <v>77</v>
      </c>
      <c r="P1629" s="133" t="s">
        <v>115</v>
      </c>
      <c r="Q1629" s="12">
        <v>81658.2</v>
      </c>
      <c r="R1629" s="33" t="s">
        <v>75</v>
      </c>
      <c r="S1629" s="33" t="s">
        <v>76</v>
      </c>
      <c r="T1629" s="33" t="s">
        <v>77</v>
      </c>
      <c r="U1629" s="157"/>
      <c r="V1629" s="261"/>
      <c r="W1629" s="160"/>
      <c r="X1629" s="163"/>
      <c r="Y1629" s="166"/>
      <c r="Z1629" s="147"/>
      <c r="AA1629" s="147"/>
      <c r="AB1629" s="147"/>
      <c r="AC1629" s="147"/>
      <c r="AD1629" s="147"/>
      <c r="AE1629" s="147"/>
      <c r="AF1629" s="169"/>
      <c r="AG1629" s="169"/>
      <c r="AH1629" s="153"/>
      <c r="AI1629" s="147"/>
      <c r="AJ1629" s="147"/>
      <c r="AK1629" s="147"/>
      <c r="AL1629" s="147"/>
      <c r="AM1629" s="147"/>
      <c r="AN1629" s="147"/>
      <c r="AO1629" s="147"/>
      <c r="AP1629" s="147"/>
      <c r="AQ1629" s="147"/>
      <c r="AR1629" s="147"/>
      <c r="AS1629" s="147"/>
      <c r="AT1629" s="147"/>
      <c r="AU1629" s="147"/>
      <c r="AV1629" s="147"/>
      <c r="AW1629" s="147"/>
    </row>
    <row r="1630" spans="1:49" ht="36" customHeight="1" x14ac:dyDescent="0.25">
      <c r="A1630" s="148"/>
      <c r="B1630" s="148"/>
      <c r="C1630" s="148"/>
      <c r="D1630" s="148"/>
      <c r="E1630" s="151"/>
      <c r="F1630" s="148"/>
      <c r="G1630" s="154"/>
      <c r="H1630" s="148"/>
      <c r="I1630" s="148"/>
      <c r="J1630" s="155"/>
      <c r="K1630" s="155"/>
      <c r="L1630" s="155"/>
      <c r="M1630" s="33" t="s">
        <v>75</v>
      </c>
      <c r="N1630" s="33" t="s">
        <v>76</v>
      </c>
      <c r="O1630" s="33" t="s">
        <v>77</v>
      </c>
      <c r="P1630" s="133" t="s">
        <v>112</v>
      </c>
      <c r="Q1630" s="12">
        <v>78331.320000000007</v>
      </c>
      <c r="R1630" s="33" t="s">
        <v>75</v>
      </c>
      <c r="S1630" s="33" t="s">
        <v>76</v>
      </c>
      <c r="T1630" s="33" t="s">
        <v>77</v>
      </c>
      <c r="U1630" s="158"/>
      <c r="V1630" s="262"/>
      <c r="W1630" s="161"/>
      <c r="X1630" s="164"/>
      <c r="Y1630" s="167"/>
      <c r="Z1630" s="148"/>
      <c r="AA1630" s="148"/>
      <c r="AB1630" s="148"/>
      <c r="AC1630" s="148"/>
      <c r="AD1630" s="148"/>
      <c r="AE1630" s="148"/>
      <c r="AF1630" s="170"/>
      <c r="AG1630" s="170"/>
      <c r="AH1630" s="154"/>
      <c r="AI1630" s="148"/>
      <c r="AJ1630" s="148"/>
      <c r="AK1630" s="148"/>
      <c r="AL1630" s="148"/>
      <c r="AM1630" s="148"/>
      <c r="AN1630" s="148"/>
      <c r="AO1630" s="148"/>
      <c r="AP1630" s="148"/>
      <c r="AQ1630" s="148"/>
      <c r="AR1630" s="148"/>
      <c r="AS1630" s="148"/>
      <c r="AT1630" s="148"/>
      <c r="AU1630" s="148"/>
      <c r="AV1630" s="148"/>
      <c r="AW1630" s="148"/>
    </row>
    <row r="1631" spans="1:49" ht="36" customHeight="1" x14ac:dyDescent="0.25">
      <c r="A1631" s="146" t="s">
        <v>53</v>
      </c>
      <c r="B1631" s="146" t="s">
        <v>676</v>
      </c>
      <c r="C1631" s="146">
        <v>2016</v>
      </c>
      <c r="D1631" s="146" t="s">
        <v>1362</v>
      </c>
      <c r="E1631" s="149">
        <v>698</v>
      </c>
      <c r="F1631" s="146" t="s">
        <v>56</v>
      </c>
      <c r="G1631" s="152" t="s">
        <v>57</v>
      </c>
      <c r="H1631" s="146" t="s">
        <v>58</v>
      </c>
      <c r="I1631" s="146" t="s">
        <v>58</v>
      </c>
      <c r="J1631" s="155" t="s">
        <v>125</v>
      </c>
      <c r="K1631" s="155" t="s">
        <v>243</v>
      </c>
      <c r="L1631" s="155" t="s">
        <v>243</v>
      </c>
      <c r="M1631" s="33" t="s">
        <v>75</v>
      </c>
      <c r="N1631" s="33" t="s">
        <v>76</v>
      </c>
      <c r="O1631" s="33" t="s">
        <v>77</v>
      </c>
      <c r="P1631" s="10" t="s">
        <v>121</v>
      </c>
      <c r="Q1631" s="12">
        <v>255200</v>
      </c>
      <c r="R1631" s="33" t="s">
        <v>75</v>
      </c>
      <c r="S1631" s="33" t="s">
        <v>76</v>
      </c>
      <c r="T1631" s="33" t="s">
        <v>77</v>
      </c>
      <c r="U1631" s="156" t="s">
        <v>121</v>
      </c>
      <c r="V1631" s="260" t="s">
        <v>1465</v>
      </c>
      <c r="W1631" s="159">
        <v>42720</v>
      </c>
      <c r="X1631" s="162">
        <v>220000</v>
      </c>
      <c r="Y1631" s="165">
        <v>255200</v>
      </c>
      <c r="Z1631" s="146" t="s">
        <v>67</v>
      </c>
      <c r="AA1631" s="146" t="s">
        <v>68</v>
      </c>
      <c r="AB1631" s="146" t="s">
        <v>69</v>
      </c>
      <c r="AC1631" s="146" t="s">
        <v>70</v>
      </c>
      <c r="AD1631" s="146" t="s">
        <v>125</v>
      </c>
      <c r="AE1631" s="146" t="s">
        <v>71</v>
      </c>
      <c r="AF1631" s="168">
        <v>42720</v>
      </c>
      <c r="AG1631" s="168">
        <v>42720</v>
      </c>
      <c r="AH1631" s="152" t="s">
        <v>57</v>
      </c>
      <c r="AI1631" s="146" t="s">
        <v>72</v>
      </c>
      <c r="AJ1631" s="146" t="s">
        <v>73</v>
      </c>
      <c r="AK1631" s="146" t="s">
        <v>72</v>
      </c>
      <c r="AL1631" s="146" t="s">
        <v>72</v>
      </c>
      <c r="AM1631" s="146" t="s">
        <v>72</v>
      </c>
      <c r="AN1631" s="146" t="s">
        <v>72</v>
      </c>
      <c r="AO1631" s="146" t="s">
        <v>74</v>
      </c>
      <c r="AP1631" s="146" t="s">
        <v>74</v>
      </c>
      <c r="AQ1631" s="146" t="s">
        <v>74</v>
      </c>
      <c r="AR1631" s="146" t="s">
        <v>74</v>
      </c>
      <c r="AS1631" s="146" t="s">
        <v>74</v>
      </c>
      <c r="AT1631" s="146" t="s">
        <v>74</v>
      </c>
      <c r="AU1631" s="146" t="s">
        <v>74</v>
      </c>
      <c r="AV1631" s="146" t="s">
        <v>74</v>
      </c>
      <c r="AW1631" s="146" t="s">
        <v>74</v>
      </c>
    </row>
    <row r="1632" spans="1:49" ht="36" customHeight="1" x14ac:dyDescent="0.25">
      <c r="A1632" s="147"/>
      <c r="B1632" s="147"/>
      <c r="C1632" s="147"/>
      <c r="D1632" s="147"/>
      <c r="E1632" s="150"/>
      <c r="F1632" s="147"/>
      <c r="G1632" s="153"/>
      <c r="H1632" s="147"/>
      <c r="I1632" s="147"/>
      <c r="J1632" s="155"/>
      <c r="K1632" s="155"/>
      <c r="L1632" s="155"/>
      <c r="M1632" s="33" t="s">
        <v>75</v>
      </c>
      <c r="N1632" s="33" t="s">
        <v>76</v>
      </c>
      <c r="O1632" s="33" t="s">
        <v>77</v>
      </c>
      <c r="P1632" s="133" t="s">
        <v>178</v>
      </c>
      <c r="Q1632" s="12">
        <v>255838</v>
      </c>
      <c r="R1632" s="33" t="s">
        <v>75</v>
      </c>
      <c r="S1632" s="33" t="s">
        <v>76</v>
      </c>
      <c r="T1632" s="33" t="s">
        <v>77</v>
      </c>
      <c r="U1632" s="157"/>
      <c r="V1632" s="261"/>
      <c r="W1632" s="160"/>
      <c r="X1632" s="163"/>
      <c r="Y1632" s="166"/>
      <c r="Z1632" s="147"/>
      <c r="AA1632" s="147"/>
      <c r="AB1632" s="147"/>
      <c r="AC1632" s="147"/>
      <c r="AD1632" s="147"/>
      <c r="AE1632" s="147"/>
      <c r="AF1632" s="169"/>
      <c r="AG1632" s="169"/>
      <c r="AH1632" s="153"/>
      <c r="AI1632" s="147"/>
      <c r="AJ1632" s="147"/>
      <c r="AK1632" s="147"/>
      <c r="AL1632" s="147"/>
      <c r="AM1632" s="147"/>
      <c r="AN1632" s="147"/>
      <c r="AO1632" s="147"/>
      <c r="AP1632" s="147"/>
      <c r="AQ1632" s="147"/>
      <c r="AR1632" s="147"/>
      <c r="AS1632" s="147"/>
      <c r="AT1632" s="147"/>
      <c r="AU1632" s="147"/>
      <c r="AV1632" s="147"/>
      <c r="AW1632" s="147"/>
    </row>
    <row r="1633" spans="1:49" ht="36" customHeight="1" x14ac:dyDescent="0.25">
      <c r="A1633" s="148"/>
      <c r="B1633" s="148"/>
      <c r="C1633" s="148"/>
      <c r="D1633" s="148"/>
      <c r="E1633" s="151"/>
      <c r="F1633" s="148"/>
      <c r="G1633" s="154"/>
      <c r="H1633" s="148"/>
      <c r="I1633" s="148"/>
      <c r="J1633" s="155"/>
      <c r="K1633" s="155"/>
      <c r="L1633" s="155"/>
      <c r="M1633" s="33" t="s">
        <v>75</v>
      </c>
      <c r="N1633" s="33" t="s">
        <v>76</v>
      </c>
      <c r="O1633" s="33" t="s">
        <v>77</v>
      </c>
      <c r="P1633" s="133" t="s">
        <v>112</v>
      </c>
      <c r="Q1633" s="12">
        <v>281392.8</v>
      </c>
      <c r="R1633" s="33" t="s">
        <v>75</v>
      </c>
      <c r="S1633" s="33" t="s">
        <v>76</v>
      </c>
      <c r="T1633" s="33" t="s">
        <v>77</v>
      </c>
      <c r="U1633" s="158"/>
      <c r="V1633" s="262"/>
      <c r="W1633" s="161"/>
      <c r="X1633" s="164"/>
      <c r="Y1633" s="167"/>
      <c r="Z1633" s="148"/>
      <c r="AA1633" s="148"/>
      <c r="AB1633" s="148"/>
      <c r="AC1633" s="148"/>
      <c r="AD1633" s="148"/>
      <c r="AE1633" s="148"/>
      <c r="AF1633" s="170"/>
      <c r="AG1633" s="170"/>
      <c r="AH1633" s="154"/>
      <c r="AI1633" s="148"/>
      <c r="AJ1633" s="148"/>
      <c r="AK1633" s="148"/>
      <c r="AL1633" s="148"/>
      <c r="AM1633" s="148"/>
      <c r="AN1633" s="148"/>
      <c r="AO1633" s="148"/>
      <c r="AP1633" s="148"/>
      <c r="AQ1633" s="148"/>
      <c r="AR1633" s="148"/>
      <c r="AS1633" s="148"/>
      <c r="AT1633" s="148"/>
      <c r="AU1633" s="148"/>
      <c r="AV1633" s="148"/>
      <c r="AW1633" s="148"/>
    </row>
    <row r="1634" spans="1:49" ht="36" customHeight="1" x14ac:dyDescent="0.25">
      <c r="A1634" s="146" t="s">
        <v>53</v>
      </c>
      <c r="B1634" s="146" t="s">
        <v>676</v>
      </c>
      <c r="C1634" s="146">
        <v>2016</v>
      </c>
      <c r="D1634" s="146" t="s">
        <v>1362</v>
      </c>
      <c r="E1634" s="149">
        <v>700</v>
      </c>
      <c r="F1634" s="146" t="s">
        <v>56</v>
      </c>
      <c r="G1634" s="152" t="s">
        <v>57</v>
      </c>
      <c r="H1634" s="146" t="s">
        <v>58</v>
      </c>
      <c r="I1634" s="146" t="s">
        <v>58</v>
      </c>
      <c r="J1634" s="155" t="s">
        <v>125</v>
      </c>
      <c r="K1634" s="155" t="s">
        <v>243</v>
      </c>
      <c r="L1634" s="155" t="s">
        <v>243</v>
      </c>
      <c r="M1634" s="33" t="s">
        <v>75</v>
      </c>
      <c r="N1634" s="33" t="s">
        <v>76</v>
      </c>
      <c r="O1634" s="33" t="s">
        <v>77</v>
      </c>
      <c r="P1634" s="10" t="s">
        <v>112</v>
      </c>
      <c r="Q1634" s="12">
        <v>316773.96000000002</v>
      </c>
      <c r="R1634" s="33" t="s">
        <v>75</v>
      </c>
      <c r="S1634" s="33" t="s">
        <v>76</v>
      </c>
      <c r="T1634" s="33" t="s">
        <v>77</v>
      </c>
      <c r="U1634" s="156" t="s">
        <v>112</v>
      </c>
      <c r="V1634" s="260" t="s">
        <v>1466</v>
      </c>
      <c r="W1634" s="159">
        <v>42720</v>
      </c>
      <c r="X1634" s="162">
        <v>273081</v>
      </c>
      <c r="Y1634" s="165">
        <v>316773.96000000002</v>
      </c>
      <c r="Z1634" s="146" t="s">
        <v>67</v>
      </c>
      <c r="AA1634" s="146" t="s">
        <v>68</v>
      </c>
      <c r="AB1634" s="146" t="s">
        <v>69</v>
      </c>
      <c r="AC1634" s="146" t="s">
        <v>70</v>
      </c>
      <c r="AD1634" s="146" t="s">
        <v>125</v>
      </c>
      <c r="AE1634" s="146" t="s">
        <v>71</v>
      </c>
      <c r="AF1634" s="168">
        <v>42720</v>
      </c>
      <c r="AG1634" s="168">
        <v>42720</v>
      </c>
      <c r="AH1634" s="152" t="s">
        <v>57</v>
      </c>
      <c r="AI1634" s="146" t="s">
        <v>72</v>
      </c>
      <c r="AJ1634" s="146" t="s">
        <v>73</v>
      </c>
      <c r="AK1634" s="146" t="s">
        <v>72</v>
      </c>
      <c r="AL1634" s="146" t="s">
        <v>72</v>
      </c>
      <c r="AM1634" s="146" t="s">
        <v>72</v>
      </c>
      <c r="AN1634" s="146" t="s">
        <v>72</v>
      </c>
      <c r="AO1634" s="146" t="s">
        <v>74</v>
      </c>
      <c r="AP1634" s="146" t="s">
        <v>74</v>
      </c>
      <c r="AQ1634" s="146" t="s">
        <v>74</v>
      </c>
      <c r="AR1634" s="146" t="s">
        <v>74</v>
      </c>
      <c r="AS1634" s="146" t="s">
        <v>74</v>
      </c>
      <c r="AT1634" s="146" t="s">
        <v>74</v>
      </c>
      <c r="AU1634" s="146" t="s">
        <v>74</v>
      </c>
      <c r="AV1634" s="146" t="s">
        <v>74</v>
      </c>
      <c r="AW1634" s="146" t="s">
        <v>74</v>
      </c>
    </row>
    <row r="1635" spans="1:49" ht="36" customHeight="1" x14ac:dyDescent="0.25">
      <c r="A1635" s="147"/>
      <c r="B1635" s="147"/>
      <c r="C1635" s="147"/>
      <c r="D1635" s="147"/>
      <c r="E1635" s="150"/>
      <c r="F1635" s="147"/>
      <c r="G1635" s="153"/>
      <c r="H1635" s="147"/>
      <c r="I1635" s="147"/>
      <c r="J1635" s="155"/>
      <c r="K1635" s="155"/>
      <c r="L1635" s="155"/>
      <c r="M1635" s="33" t="s">
        <v>75</v>
      </c>
      <c r="N1635" s="33" t="s">
        <v>76</v>
      </c>
      <c r="O1635" s="33" t="s">
        <v>77</v>
      </c>
      <c r="P1635" s="133" t="s">
        <v>117</v>
      </c>
      <c r="Q1635" s="12">
        <v>339717.6</v>
      </c>
      <c r="R1635" s="33" t="s">
        <v>75</v>
      </c>
      <c r="S1635" s="33" t="s">
        <v>76</v>
      </c>
      <c r="T1635" s="33" t="s">
        <v>77</v>
      </c>
      <c r="U1635" s="157"/>
      <c r="V1635" s="261"/>
      <c r="W1635" s="160"/>
      <c r="X1635" s="163"/>
      <c r="Y1635" s="166"/>
      <c r="Z1635" s="147"/>
      <c r="AA1635" s="147"/>
      <c r="AB1635" s="147"/>
      <c r="AC1635" s="147"/>
      <c r="AD1635" s="147"/>
      <c r="AE1635" s="147"/>
      <c r="AF1635" s="169"/>
      <c r="AG1635" s="169"/>
      <c r="AH1635" s="153"/>
      <c r="AI1635" s="147"/>
      <c r="AJ1635" s="147"/>
      <c r="AK1635" s="147"/>
      <c r="AL1635" s="147"/>
      <c r="AM1635" s="147"/>
      <c r="AN1635" s="147"/>
      <c r="AO1635" s="147"/>
      <c r="AP1635" s="147"/>
      <c r="AQ1635" s="147"/>
      <c r="AR1635" s="147"/>
      <c r="AS1635" s="147"/>
      <c r="AT1635" s="147"/>
      <c r="AU1635" s="147"/>
      <c r="AV1635" s="147"/>
      <c r="AW1635" s="147"/>
    </row>
    <row r="1636" spans="1:49" ht="36" customHeight="1" x14ac:dyDescent="0.25">
      <c r="A1636" s="148"/>
      <c r="B1636" s="148"/>
      <c r="C1636" s="148"/>
      <c r="D1636" s="148"/>
      <c r="E1636" s="151"/>
      <c r="F1636" s="148"/>
      <c r="G1636" s="154"/>
      <c r="H1636" s="148"/>
      <c r="I1636" s="148"/>
      <c r="J1636" s="155"/>
      <c r="K1636" s="155"/>
      <c r="L1636" s="155"/>
      <c r="M1636" s="33" t="s">
        <v>75</v>
      </c>
      <c r="N1636" s="33" t="s">
        <v>76</v>
      </c>
      <c r="O1636" s="33" t="s">
        <v>77</v>
      </c>
      <c r="P1636" s="133" t="s">
        <v>115</v>
      </c>
      <c r="Q1636" s="12">
        <v>348786.48</v>
      </c>
      <c r="R1636" s="33" t="s">
        <v>75</v>
      </c>
      <c r="S1636" s="33" t="s">
        <v>76</v>
      </c>
      <c r="T1636" s="33" t="s">
        <v>77</v>
      </c>
      <c r="U1636" s="158"/>
      <c r="V1636" s="262"/>
      <c r="W1636" s="161"/>
      <c r="X1636" s="164"/>
      <c r="Y1636" s="167"/>
      <c r="Z1636" s="148"/>
      <c r="AA1636" s="148"/>
      <c r="AB1636" s="148"/>
      <c r="AC1636" s="148"/>
      <c r="AD1636" s="148"/>
      <c r="AE1636" s="148"/>
      <c r="AF1636" s="170"/>
      <c r="AG1636" s="170"/>
      <c r="AH1636" s="154"/>
      <c r="AI1636" s="148"/>
      <c r="AJ1636" s="148"/>
      <c r="AK1636" s="148"/>
      <c r="AL1636" s="148"/>
      <c r="AM1636" s="148"/>
      <c r="AN1636" s="148"/>
      <c r="AO1636" s="148"/>
      <c r="AP1636" s="148"/>
      <c r="AQ1636" s="148"/>
      <c r="AR1636" s="148"/>
      <c r="AS1636" s="148"/>
      <c r="AT1636" s="148"/>
      <c r="AU1636" s="148"/>
      <c r="AV1636" s="148"/>
      <c r="AW1636" s="148"/>
    </row>
    <row r="1637" spans="1:49" ht="36" customHeight="1" x14ac:dyDescent="0.25">
      <c r="A1637" s="146" t="s">
        <v>53</v>
      </c>
      <c r="B1637" s="146" t="s">
        <v>676</v>
      </c>
      <c r="C1637" s="146">
        <v>2016</v>
      </c>
      <c r="D1637" s="146" t="s">
        <v>1362</v>
      </c>
      <c r="E1637" s="149">
        <v>701</v>
      </c>
      <c r="F1637" s="146" t="s">
        <v>56</v>
      </c>
      <c r="G1637" s="152" t="s">
        <v>57</v>
      </c>
      <c r="H1637" s="146" t="s">
        <v>58</v>
      </c>
      <c r="I1637" s="146" t="s">
        <v>58</v>
      </c>
      <c r="J1637" s="155" t="s">
        <v>582</v>
      </c>
      <c r="K1637" s="155" t="s">
        <v>60</v>
      </c>
      <c r="L1637" s="155" t="s">
        <v>60</v>
      </c>
      <c r="M1637" s="33" t="s">
        <v>414</v>
      </c>
      <c r="N1637" s="33" t="s">
        <v>231</v>
      </c>
      <c r="O1637" s="33" t="s">
        <v>415</v>
      </c>
      <c r="P1637" s="10" t="s">
        <v>64</v>
      </c>
      <c r="Q1637" s="12">
        <v>361920</v>
      </c>
      <c r="R1637" s="33" t="s">
        <v>414</v>
      </c>
      <c r="S1637" s="33" t="s">
        <v>231</v>
      </c>
      <c r="T1637" s="33" t="s">
        <v>415</v>
      </c>
      <c r="U1637" s="156" t="s">
        <v>64</v>
      </c>
      <c r="V1637" s="260" t="s">
        <v>1467</v>
      </c>
      <c r="W1637" s="159">
        <v>42720</v>
      </c>
      <c r="X1637" s="162">
        <v>312000</v>
      </c>
      <c r="Y1637" s="165">
        <v>361920</v>
      </c>
      <c r="Z1637" s="146" t="s">
        <v>67</v>
      </c>
      <c r="AA1637" s="146" t="s">
        <v>68</v>
      </c>
      <c r="AB1637" s="146" t="s">
        <v>69</v>
      </c>
      <c r="AC1637" s="146" t="s">
        <v>70</v>
      </c>
      <c r="AD1637" s="146" t="s">
        <v>582</v>
      </c>
      <c r="AE1637" s="146" t="s">
        <v>71</v>
      </c>
      <c r="AF1637" s="168">
        <v>42720</v>
      </c>
      <c r="AG1637" s="168">
        <v>42730</v>
      </c>
      <c r="AH1637" s="152" t="s">
        <v>57</v>
      </c>
      <c r="AI1637" s="146" t="s">
        <v>72</v>
      </c>
      <c r="AJ1637" s="146" t="s">
        <v>73</v>
      </c>
      <c r="AK1637" s="146" t="s">
        <v>72</v>
      </c>
      <c r="AL1637" s="146" t="s">
        <v>72</v>
      </c>
      <c r="AM1637" s="146" t="s">
        <v>72</v>
      </c>
      <c r="AN1637" s="146" t="s">
        <v>72</v>
      </c>
      <c r="AO1637" s="146" t="s">
        <v>74</v>
      </c>
      <c r="AP1637" s="146" t="s">
        <v>74</v>
      </c>
      <c r="AQ1637" s="146" t="s">
        <v>74</v>
      </c>
      <c r="AR1637" s="146" t="s">
        <v>74</v>
      </c>
      <c r="AS1637" s="146" t="s">
        <v>74</v>
      </c>
      <c r="AT1637" s="146" t="s">
        <v>74</v>
      </c>
      <c r="AU1637" s="146" t="s">
        <v>74</v>
      </c>
      <c r="AV1637" s="146" t="s">
        <v>74</v>
      </c>
      <c r="AW1637" s="146" t="s">
        <v>74</v>
      </c>
    </row>
    <row r="1638" spans="1:49" ht="36" customHeight="1" x14ac:dyDescent="0.25">
      <c r="A1638" s="147"/>
      <c r="B1638" s="147"/>
      <c r="C1638" s="147"/>
      <c r="D1638" s="147"/>
      <c r="E1638" s="150"/>
      <c r="F1638" s="147"/>
      <c r="G1638" s="153"/>
      <c r="H1638" s="147"/>
      <c r="I1638" s="147"/>
      <c r="J1638" s="155"/>
      <c r="K1638" s="155"/>
      <c r="L1638" s="155"/>
      <c r="M1638" s="33" t="s">
        <v>75</v>
      </c>
      <c r="N1638" s="33" t="s">
        <v>76</v>
      </c>
      <c r="O1638" s="33" t="s">
        <v>77</v>
      </c>
      <c r="P1638" s="133" t="s">
        <v>79</v>
      </c>
      <c r="Q1638" s="12">
        <v>379900</v>
      </c>
      <c r="R1638" s="33" t="s">
        <v>75</v>
      </c>
      <c r="S1638" s="33" t="s">
        <v>76</v>
      </c>
      <c r="T1638" s="33" t="s">
        <v>77</v>
      </c>
      <c r="U1638" s="157"/>
      <c r="V1638" s="261"/>
      <c r="W1638" s="160"/>
      <c r="X1638" s="163"/>
      <c r="Y1638" s="166"/>
      <c r="Z1638" s="147"/>
      <c r="AA1638" s="147"/>
      <c r="AB1638" s="147"/>
      <c r="AC1638" s="147"/>
      <c r="AD1638" s="147"/>
      <c r="AE1638" s="147"/>
      <c r="AF1638" s="169"/>
      <c r="AG1638" s="169"/>
      <c r="AH1638" s="153"/>
      <c r="AI1638" s="147"/>
      <c r="AJ1638" s="147"/>
      <c r="AK1638" s="147"/>
      <c r="AL1638" s="147"/>
      <c r="AM1638" s="147"/>
      <c r="AN1638" s="147"/>
      <c r="AO1638" s="147"/>
      <c r="AP1638" s="147"/>
      <c r="AQ1638" s="147"/>
      <c r="AR1638" s="147"/>
      <c r="AS1638" s="147"/>
      <c r="AT1638" s="147"/>
      <c r="AU1638" s="147"/>
      <c r="AV1638" s="147"/>
      <c r="AW1638" s="147"/>
    </row>
    <row r="1639" spans="1:49" ht="36" customHeight="1" x14ac:dyDescent="0.25">
      <c r="A1639" s="148"/>
      <c r="B1639" s="148"/>
      <c r="C1639" s="148"/>
      <c r="D1639" s="148"/>
      <c r="E1639" s="151"/>
      <c r="F1639" s="148"/>
      <c r="G1639" s="154"/>
      <c r="H1639" s="148"/>
      <c r="I1639" s="148"/>
      <c r="J1639" s="155"/>
      <c r="K1639" s="155"/>
      <c r="L1639" s="155"/>
      <c r="M1639" s="33" t="s">
        <v>75</v>
      </c>
      <c r="N1639" s="33" t="s">
        <v>76</v>
      </c>
      <c r="O1639" s="33" t="s">
        <v>77</v>
      </c>
      <c r="P1639" s="133" t="s">
        <v>583</v>
      </c>
      <c r="Q1639" s="12">
        <v>385812</v>
      </c>
      <c r="R1639" s="33" t="s">
        <v>75</v>
      </c>
      <c r="S1639" s="33" t="s">
        <v>76</v>
      </c>
      <c r="T1639" s="33" t="s">
        <v>77</v>
      </c>
      <c r="U1639" s="158"/>
      <c r="V1639" s="262"/>
      <c r="W1639" s="161"/>
      <c r="X1639" s="164"/>
      <c r="Y1639" s="167"/>
      <c r="Z1639" s="148"/>
      <c r="AA1639" s="148"/>
      <c r="AB1639" s="148"/>
      <c r="AC1639" s="148"/>
      <c r="AD1639" s="148"/>
      <c r="AE1639" s="148"/>
      <c r="AF1639" s="170"/>
      <c r="AG1639" s="170"/>
      <c r="AH1639" s="154"/>
      <c r="AI1639" s="148"/>
      <c r="AJ1639" s="148"/>
      <c r="AK1639" s="148"/>
      <c r="AL1639" s="148"/>
      <c r="AM1639" s="148"/>
      <c r="AN1639" s="148"/>
      <c r="AO1639" s="148"/>
      <c r="AP1639" s="148"/>
      <c r="AQ1639" s="148"/>
      <c r="AR1639" s="148"/>
      <c r="AS1639" s="148"/>
      <c r="AT1639" s="148"/>
      <c r="AU1639" s="148"/>
      <c r="AV1639" s="148"/>
      <c r="AW1639" s="148"/>
    </row>
    <row r="1640" spans="1:49" ht="36" customHeight="1" x14ac:dyDescent="0.25">
      <c r="A1640" s="146" t="s">
        <v>53</v>
      </c>
      <c r="B1640" s="146" t="s">
        <v>676</v>
      </c>
      <c r="C1640" s="146">
        <v>2016</v>
      </c>
      <c r="D1640" s="146" t="s">
        <v>1362</v>
      </c>
      <c r="E1640" s="149">
        <v>702</v>
      </c>
      <c r="F1640" s="146" t="s">
        <v>56</v>
      </c>
      <c r="G1640" s="152" t="s">
        <v>57</v>
      </c>
      <c r="H1640" s="146" t="s">
        <v>58</v>
      </c>
      <c r="I1640" s="146" t="s">
        <v>58</v>
      </c>
      <c r="J1640" s="155" t="s">
        <v>172</v>
      </c>
      <c r="K1640" s="155" t="s">
        <v>93</v>
      </c>
      <c r="L1640" s="155" t="s">
        <v>93</v>
      </c>
      <c r="M1640" s="33" t="s">
        <v>75</v>
      </c>
      <c r="N1640" s="33" t="s">
        <v>76</v>
      </c>
      <c r="O1640" s="33" t="s">
        <v>77</v>
      </c>
      <c r="P1640" s="10" t="s">
        <v>175</v>
      </c>
      <c r="Q1640" s="12">
        <v>2206.3200000000002</v>
      </c>
      <c r="R1640" s="33" t="s">
        <v>75</v>
      </c>
      <c r="S1640" s="33" t="s">
        <v>76</v>
      </c>
      <c r="T1640" s="33" t="s">
        <v>77</v>
      </c>
      <c r="U1640" s="156" t="s">
        <v>175</v>
      </c>
      <c r="V1640" s="260" t="s">
        <v>1468</v>
      </c>
      <c r="W1640" s="159">
        <v>42720</v>
      </c>
      <c r="X1640" s="162">
        <v>1902</v>
      </c>
      <c r="Y1640" s="165">
        <v>2206.3200000000002</v>
      </c>
      <c r="Z1640" s="146" t="s">
        <v>67</v>
      </c>
      <c r="AA1640" s="146" t="s">
        <v>68</v>
      </c>
      <c r="AB1640" s="146" t="s">
        <v>69</v>
      </c>
      <c r="AC1640" s="146" t="s">
        <v>70</v>
      </c>
      <c r="AD1640" s="146" t="s">
        <v>172</v>
      </c>
      <c r="AE1640" s="146" t="s">
        <v>71</v>
      </c>
      <c r="AF1640" s="168">
        <v>42720</v>
      </c>
      <c r="AG1640" s="168">
        <v>42720</v>
      </c>
      <c r="AH1640" s="152" t="s">
        <v>57</v>
      </c>
      <c r="AI1640" s="146" t="s">
        <v>72</v>
      </c>
      <c r="AJ1640" s="146" t="s">
        <v>73</v>
      </c>
      <c r="AK1640" s="146" t="s">
        <v>72</v>
      </c>
      <c r="AL1640" s="146" t="s">
        <v>72</v>
      </c>
      <c r="AM1640" s="146" t="s">
        <v>72</v>
      </c>
      <c r="AN1640" s="146" t="s">
        <v>72</v>
      </c>
      <c r="AO1640" s="146" t="s">
        <v>74</v>
      </c>
      <c r="AP1640" s="146" t="s">
        <v>74</v>
      </c>
      <c r="AQ1640" s="146" t="s">
        <v>74</v>
      </c>
      <c r="AR1640" s="146" t="s">
        <v>74</v>
      </c>
      <c r="AS1640" s="146" t="s">
        <v>74</v>
      </c>
      <c r="AT1640" s="146" t="s">
        <v>74</v>
      </c>
      <c r="AU1640" s="146" t="s">
        <v>74</v>
      </c>
      <c r="AV1640" s="146" t="s">
        <v>74</v>
      </c>
      <c r="AW1640" s="146" t="s">
        <v>74</v>
      </c>
    </row>
    <row r="1641" spans="1:49" ht="36" customHeight="1" x14ac:dyDescent="0.25">
      <c r="A1641" s="147"/>
      <c r="B1641" s="147"/>
      <c r="C1641" s="147"/>
      <c r="D1641" s="147"/>
      <c r="E1641" s="150"/>
      <c r="F1641" s="147"/>
      <c r="G1641" s="153"/>
      <c r="H1641" s="147"/>
      <c r="I1641" s="147"/>
      <c r="J1641" s="155"/>
      <c r="K1641" s="155"/>
      <c r="L1641" s="155"/>
      <c r="M1641" s="33" t="s">
        <v>75</v>
      </c>
      <c r="N1641" s="33" t="s">
        <v>76</v>
      </c>
      <c r="O1641" s="33" t="s">
        <v>77</v>
      </c>
      <c r="P1641" s="10" t="s">
        <v>64</v>
      </c>
      <c r="Q1641" s="132" t="s">
        <v>77</v>
      </c>
      <c r="R1641" s="33" t="s">
        <v>75</v>
      </c>
      <c r="S1641" s="33" t="s">
        <v>76</v>
      </c>
      <c r="T1641" s="33" t="s">
        <v>77</v>
      </c>
      <c r="U1641" s="157"/>
      <c r="V1641" s="261"/>
      <c r="W1641" s="160"/>
      <c r="X1641" s="163"/>
      <c r="Y1641" s="166"/>
      <c r="Z1641" s="147"/>
      <c r="AA1641" s="147"/>
      <c r="AB1641" s="147"/>
      <c r="AC1641" s="147"/>
      <c r="AD1641" s="147"/>
      <c r="AE1641" s="147"/>
      <c r="AF1641" s="169"/>
      <c r="AG1641" s="169"/>
      <c r="AH1641" s="153"/>
      <c r="AI1641" s="147"/>
      <c r="AJ1641" s="147"/>
      <c r="AK1641" s="147"/>
      <c r="AL1641" s="147"/>
      <c r="AM1641" s="147"/>
      <c r="AN1641" s="147"/>
      <c r="AO1641" s="147"/>
      <c r="AP1641" s="147"/>
      <c r="AQ1641" s="147"/>
      <c r="AR1641" s="147"/>
      <c r="AS1641" s="147"/>
      <c r="AT1641" s="147"/>
      <c r="AU1641" s="147"/>
      <c r="AV1641" s="147"/>
      <c r="AW1641" s="147"/>
    </row>
    <row r="1642" spans="1:49" ht="36" customHeight="1" x14ac:dyDescent="0.25">
      <c r="A1642" s="148"/>
      <c r="B1642" s="148"/>
      <c r="C1642" s="148"/>
      <c r="D1642" s="148"/>
      <c r="E1642" s="151"/>
      <c r="F1642" s="148"/>
      <c r="G1642" s="154"/>
      <c r="H1642" s="148"/>
      <c r="I1642" s="148"/>
      <c r="J1642" s="155"/>
      <c r="K1642" s="155"/>
      <c r="L1642" s="155"/>
      <c r="M1642" s="33" t="s">
        <v>75</v>
      </c>
      <c r="N1642" s="33" t="s">
        <v>76</v>
      </c>
      <c r="O1642" s="33" t="s">
        <v>77</v>
      </c>
      <c r="P1642" s="10" t="s">
        <v>64</v>
      </c>
      <c r="Q1642" s="132" t="s">
        <v>77</v>
      </c>
      <c r="R1642" s="33" t="s">
        <v>75</v>
      </c>
      <c r="S1642" s="33" t="s">
        <v>76</v>
      </c>
      <c r="T1642" s="33" t="s">
        <v>77</v>
      </c>
      <c r="U1642" s="158"/>
      <c r="V1642" s="262"/>
      <c r="W1642" s="161"/>
      <c r="X1642" s="164"/>
      <c r="Y1642" s="167"/>
      <c r="Z1642" s="148"/>
      <c r="AA1642" s="148"/>
      <c r="AB1642" s="148"/>
      <c r="AC1642" s="148"/>
      <c r="AD1642" s="148"/>
      <c r="AE1642" s="148"/>
      <c r="AF1642" s="170"/>
      <c r="AG1642" s="170"/>
      <c r="AH1642" s="154"/>
      <c r="AI1642" s="148"/>
      <c r="AJ1642" s="148"/>
      <c r="AK1642" s="148"/>
      <c r="AL1642" s="148"/>
      <c r="AM1642" s="148"/>
      <c r="AN1642" s="148"/>
      <c r="AO1642" s="148"/>
      <c r="AP1642" s="148"/>
      <c r="AQ1642" s="148"/>
      <c r="AR1642" s="148"/>
      <c r="AS1642" s="148"/>
      <c r="AT1642" s="148"/>
      <c r="AU1642" s="148"/>
      <c r="AV1642" s="148"/>
      <c r="AW1642" s="148"/>
    </row>
    <row r="1643" spans="1:49" ht="36" customHeight="1" x14ac:dyDescent="0.25">
      <c r="A1643" s="146" t="s">
        <v>1469</v>
      </c>
      <c r="B1643" s="146" t="s">
        <v>676</v>
      </c>
      <c r="C1643" s="146">
        <v>2016</v>
      </c>
      <c r="D1643" s="146" t="s">
        <v>1362</v>
      </c>
      <c r="E1643" s="149">
        <v>703</v>
      </c>
      <c r="F1643" s="146" t="s">
        <v>1209</v>
      </c>
      <c r="G1643" s="152" t="s">
        <v>57</v>
      </c>
      <c r="H1643" s="146" t="s">
        <v>58</v>
      </c>
      <c r="I1643" s="146" t="s">
        <v>58</v>
      </c>
      <c r="J1643" s="155" t="s">
        <v>147</v>
      </c>
      <c r="K1643" s="155" t="s">
        <v>60</v>
      </c>
      <c r="L1643" s="155" t="s">
        <v>60</v>
      </c>
      <c r="M1643" s="33" t="s">
        <v>87</v>
      </c>
      <c r="N1643" s="33" t="s">
        <v>321</v>
      </c>
      <c r="O1643" s="33" t="s">
        <v>89</v>
      </c>
      <c r="P1643" s="10" t="s">
        <v>64</v>
      </c>
      <c r="Q1643" s="12">
        <v>1125000</v>
      </c>
      <c r="R1643" s="33" t="s">
        <v>75</v>
      </c>
      <c r="S1643" s="33" t="s">
        <v>76</v>
      </c>
      <c r="T1643" s="33" t="s">
        <v>77</v>
      </c>
      <c r="U1643" s="156" t="s">
        <v>64</v>
      </c>
      <c r="V1643" s="260" t="s">
        <v>1470</v>
      </c>
      <c r="W1643" s="159">
        <v>42720</v>
      </c>
      <c r="X1643" s="162">
        <v>1125000</v>
      </c>
      <c r="Y1643" s="165">
        <v>1125000</v>
      </c>
      <c r="Z1643" s="146" t="s">
        <v>67</v>
      </c>
      <c r="AA1643" s="146" t="s">
        <v>68</v>
      </c>
      <c r="AB1643" s="146" t="s">
        <v>69</v>
      </c>
      <c r="AC1643" s="146" t="s">
        <v>70</v>
      </c>
      <c r="AD1643" s="146" t="s">
        <v>147</v>
      </c>
      <c r="AE1643" s="146" t="s">
        <v>71</v>
      </c>
      <c r="AF1643" s="168">
        <v>42720</v>
      </c>
      <c r="AG1643" s="168">
        <v>42730</v>
      </c>
      <c r="AH1643" s="152" t="s">
        <v>57</v>
      </c>
      <c r="AI1643" s="146" t="s">
        <v>72</v>
      </c>
      <c r="AJ1643" s="146" t="s">
        <v>73</v>
      </c>
      <c r="AK1643" s="146" t="s">
        <v>72</v>
      </c>
      <c r="AL1643" s="146" t="s">
        <v>72</v>
      </c>
      <c r="AM1643" s="146" t="s">
        <v>72</v>
      </c>
      <c r="AN1643" s="146" t="s">
        <v>72</v>
      </c>
      <c r="AO1643" s="146" t="s">
        <v>74</v>
      </c>
      <c r="AP1643" s="146" t="s">
        <v>74</v>
      </c>
      <c r="AQ1643" s="146" t="s">
        <v>74</v>
      </c>
      <c r="AR1643" s="146" t="s">
        <v>74</v>
      </c>
      <c r="AS1643" s="146" t="s">
        <v>74</v>
      </c>
      <c r="AT1643" s="146" t="s">
        <v>74</v>
      </c>
      <c r="AU1643" s="146" t="s">
        <v>74</v>
      </c>
      <c r="AV1643" s="146" t="s">
        <v>74</v>
      </c>
      <c r="AW1643" s="146" t="s">
        <v>74</v>
      </c>
    </row>
    <row r="1644" spans="1:49" ht="36" customHeight="1" x14ac:dyDescent="0.25">
      <c r="A1644" s="147"/>
      <c r="B1644" s="147"/>
      <c r="C1644" s="147"/>
      <c r="D1644" s="147"/>
      <c r="E1644" s="150"/>
      <c r="F1644" s="147"/>
      <c r="G1644" s="153"/>
      <c r="H1644" s="147"/>
      <c r="I1644" s="147"/>
      <c r="J1644" s="155"/>
      <c r="K1644" s="155"/>
      <c r="L1644" s="155"/>
      <c r="M1644" s="33" t="s">
        <v>75</v>
      </c>
      <c r="N1644" s="33" t="s">
        <v>76</v>
      </c>
      <c r="O1644" s="33" t="s">
        <v>77</v>
      </c>
      <c r="P1644" s="10" t="s">
        <v>64</v>
      </c>
      <c r="Q1644" s="132" t="s">
        <v>77</v>
      </c>
      <c r="R1644" s="33" t="s">
        <v>87</v>
      </c>
      <c r="S1644" s="33" t="s">
        <v>321</v>
      </c>
      <c r="T1644" s="33" t="s">
        <v>89</v>
      </c>
      <c r="U1644" s="157"/>
      <c r="V1644" s="261"/>
      <c r="W1644" s="160"/>
      <c r="X1644" s="163"/>
      <c r="Y1644" s="166"/>
      <c r="Z1644" s="147"/>
      <c r="AA1644" s="147"/>
      <c r="AB1644" s="147"/>
      <c r="AC1644" s="147"/>
      <c r="AD1644" s="147"/>
      <c r="AE1644" s="147"/>
      <c r="AF1644" s="169"/>
      <c r="AG1644" s="169"/>
      <c r="AH1644" s="153"/>
      <c r="AI1644" s="147"/>
      <c r="AJ1644" s="147"/>
      <c r="AK1644" s="147"/>
      <c r="AL1644" s="147"/>
      <c r="AM1644" s="147"/>
      <c r="AN1644" s="147"/>
      <c r="AO1644" s="147"/>
      <c r="AP1644" s="147"/>
      <c r="AQ1644" s="147"/>
      <c r="AR1644" s="147"/>
      <c r="AS1644" s="147"/>
      <c r="AT1644" s="147"/>
      <c r="AU1644" s="147"/>
      <c r="AV1644" s="147"/>
      <c r="AW1644" s="147"/>
    </row>
    <row r="1645" spans="1:49" ht="36" customHeight="1" x14ac:dyDescent="0.25">
      <c r="A1645" s="148"/>
      <c r="B1645" s="148"/>
      <c r="C1645" s="148"/>
      <c r="D1645" s="148"/>
      <c r="E1645" s="151"/>
      <c r="F1645" s="148"/>
      <c r="G1645" s="154"/>
      <c r="H1645" s="148"/>
      <c r="I1645" s="148"/>
      <c r="J1645" s="155"/>
      <c r="K1645" s="155"/>
      <c r="L1645" s="155"/>
      <c r="M1645" s="33" t="s">
        <v>75</v>
      </c>
      <c r="N1645" s="33" t="s">
        <v>76</v>
      </c>
      <c r="O1645" s="33" t="s">
        <v>77</v>
      </c>
      <c r="P1645" s="10" t="s">
        <v>64</v>
      </c>
      <c r="Q1645" s="132" t="s">
        <v>77</v>
      </c>
      <c r="R1645" s="33" t="s">
        <v>75</v>
      </c>
      <c r="S1645" s="33" t="s">
        <v>76</v>
      </c>
      <c r="T1645" s="33" t="s">
        <v>77</v>
      </c>
      <c r="U1645" s="158"/>
      <c r="V1645" s="262"/>
      <c r="W1645" s="161"/>
      <c r="X1645" s="164"/>
      <c r="Y1645" s="167"/>
      <c r="Z1645" s="148"/>
      <c r="AA1645" s="148"/>
      <c r="AB1645" s="148"/>
      <c r="AC1645" s="148"/>
      <c r="AD1645" s="148"/>
      <c r="AE1645" s="148"/>
      <c r="AF1645" s="170"/>
      <c r="AG1645" s="170"/>
      <c r="AH1645" s="154"/>
      <c r="AI1645" s="148"/>
      <c r="AJ1645" s="148"/>
      <c r="AK1645" s="148"/>
      <c r="AL1645" s="148"/>
      <c r="AM1645" s="148"/>
      <c r="AN1645" s="148"/>
      <c r="AO1645" s="148"/>
      <c r="AP1645" s="148"/>
      <c r="AQ1645" s="148"/>
      <c r="AR1645" s="148"/>
      <c r="AS1645" s="148"/>
      <c r="AT1645" s="148"/>
      <c r="AU1645" s="148"/>
      <c r="AV1645" s="148"/>
      <c r="AW1645" s="148"/>
    </row>
    <row r="1646" spans="1:49" ht="36" customHeight="1" x14ac:dyDescent="0.25">
      <c r="A1646" s="146" t="s">
        <v>53</v>
      </c>
      <c r="B1646" s="146" t="s">
        <v>676</v>
      </c>
      <c r="C1646" s="146">
        <v>2016</v>
      </c>
      <c r="D1646" s="146" t="s">
        <v>1362</v>
      </c>
      <c r="E1646" s="149">
        <v>704</v>
      </c>
      <c r="F1646" s="146" t="s">
        <v>56</v>
      </c>
      <c r="G1646" s="152" t="s">
        <v>57</v>
      </c>
      <c r="H1646" s="146" t="s">
        <v>58</v>
      </c>
      <c r="I1646" s="146" t="s">
        <v>58</v>
      </c>
      <c r="J1646" s="155" t="s">
        <v>421</v>
      </c>
      <c r="K1646" s="155" t="s">
        <v>60</v>
      </c>
      <c r="L1646" s="155" t="s">
        <v>60</v>
      </c>
      <c r="M1646" s="33" t="s">
        <v>414</v>
      </c>
      <c r="N1646" s="33" t="s">
        <v>231</v>
      </c>
      <c r="O1646" s="33" t="s">
        <v>415</v>
      </c>
      <c r="P1646" s="10" t="s">
        <v>64</v>
      </c>
      <c r="Q1646" s="12">
        <v>342200.71</v>
      </c>
      <c r="R1646" s="33" t="s">
        <v>414</v>
      </c>
      <c r="S1646" s="33" t="s">
        <v>231</v>
      </c>
      <c r="T1646" s="33" t="s">
        <v>415</v>
      </c>
      <c r="U1646" s="156" t="s">
        <v>64</v>
      </c>
      <c r="V1646" s="260" t="s">
        <v>1471</v>
      </c>
      <c r="W1646" s="159">
        <v>42720</v>
      </c>
      <c r="X1646" s="162">
        <v>295200.71000000002</v>
      </c>
      <c r="Y1646" s="165">
        <v>342200.71</v>
      </c>
      <c r="Z1646" s="146" t="s">
        <v>67</v>
      </c>
      <c r="AA1646" s="146" t="s">
        <v>68</v>
      </c>
      <c r="AB1646" s="146" t="s">
        <v>69</v>
      </c>
      <c r="AC1646" s="146" t="s">
        <v>70</v>
      </c>
      <c r="AD1646" s="146" t="s">
        <v>421</v>
      </c>
      <c r="AE1646" s="146" t="s">
        <v>71</v>
      </c>
      <c r="AF1646" s="168">
        <v>42720</v>
      </c>
      <c r="AG1646" s="168">
        <v>42725</v>
      </c>
      <c r="AH1646" s="152" t="s">
        <v>57</v>
      </c>
      <c r="AI1646" s="146" t="s">
        <v>72</v>
      </c>
      <c r="AJ1646" s="146" t="s">
        <v>73</v>
      </c>
      <c r="AK1646" s="146" t="s">
        <v>72</v>
      </c>
      <c r="AL1646" s="146" t="s">
        <v>72</v>
      </c>
      <c r="AM1646" s="146" t="s">
        <v>72</v>
      </c>
      <c r="AN1646" s="146" t="s">
        <v>72</v>
      </c>
      <c r="AO1646" s="146" t="s">
        <v>74</v>
      </c>
      <c r="AP1646" s="146" t="s">
        <v>74</v>
      </c>
      <c r="AQ1646" s="146" t="s">
        <v>74</v>
      </c>
      <c r="AR1646" s="146" t="s">
        <v>74</v>
      </c>
      <c r="AS1646" s="146" t="s">
        <v>74</v>
      </c>
      <c r="AT1646" s="146" t="s">
        <v>74</v>
      </c>
      <c r="AU1646" s="146" t="s">
        <v>74</v>
      </c>
      <c r="AV1646" s="146" t="s">
        <v>74</v>
      </c>
      <c r="AW1646" s="146" t="s">
        <v>74</v>
      </c>
    </row>
    <row r="1647" spans="1:49" ht="36" customHeight="1" x14ac:dyDescent="0.25">
      <c r="A1647" s="147"/>
      <c r="B1647" s="147"/>
      <c r="C1647" s="147"/>
      <c r="D1647" s="147"/>
      <c r="E1647" s="150"/>
      <c r="F1647" s="147"/>
      <c r="G1647" s="153"/>
      <c r="H1647" s="147"/>
      <c r="I1647" s="147"/>
      <c r="J1647" s="155"/>
      <c r="K1647" s="155"/>
      <c r="L1647" s="155"/>
      <c r="M1647" s="33" t="s">
        <v>75</v>
      </c>
      <c r="N1647" s="33" t="s">
        <v>76</v>
      </c>
      <c r="O1647" s="33" t="s">
        <v>77</v>
      </c>
      <c r="P1647" s="133" t="s">
        <v>79</v>
      </c>
      <c r="Q1647" s="12">
        <v>357377.44</v>
      </c>
      <c r="R1647" s="33" t="s">
        <v>75</v>
      </c>
      <c r="S1647" s="33" t="s">
        <v>76</v>
      </c>
      <c r="T1647" s="33" t="s">
        <v>77</v>
      </c>
      <c r="U1647" s="157"/>
      <c r="V1647" s="261"/>
      <c r="W1647" s="160"/>
      <c r="X1647" s="163"/>
      <c r="Y1647" s="166"/>
      <c r="Z1647" s="147"/>
      <c r="AA1647" s="147"/>
      <c r="AB1647" s="147"/>
      <c r="AC1647" s="147"/>
      <c r="AD1647" s="147"/>
      <c r="AE1647" s="147"/>
      <c r="AF1647" s="169"/>
      <c r="AG1647" s="169"/>
      <c r="AH1647" s="153"/>
      <c r="AI1647" s="147"/>
      <c r="AJ1647" s="147"/>
      <c r="AK1647" s="147"/>
      <c r="AL1647" s="147"/>
      <c r="AM1647" s="147"/>
      <c r="AN1647" s="147"/>
      <c r="AO1647" s="147"/>
      <c r="AP1647" s="147"/>
      <c r="AQ1647" s="147"/>
      <c r="AR1647" s="147"/>
      <c r="AS1647" s="147"/>
      <c r="AT1647" s="147"/>
      <c r="AU1647" s="147"/>
      <c r="AV1647" s="147"/>
      <c r="AW1647" s="147"/>
    </row>
    <row r="1648" spans="1:49" ht="36" customHeight="1" x14ac:dyDescent="0.25">
      <c r="A1648" s="148"/>
      <c r="B1648" s="148"/>
      <c r="C1648" s="148"/>
      <c r="D1648" s="148"/>
      <c r="E1648" s="151"/>
      <c r="F1648" s="148"/>
      <c r="G1648" s="154"/>
      <c r="H1648" s="148"/>
      <c r="I1648" s="148"/>
      <c r="J1648" s="155"/>
      <c r="K1648" s="155"/>
      <c r="L1648" s="155"/>
      <c r="M1648" s="33" t="s">
        <v>75</v>
      </c>
      <c r="N1648" s="33" t="s">
        <v>76</v>
      </c>
      <c r="O1648" s="33" t="s">
        <v>77</v>
      </c>
      <c r="P1648" s="133" t="s">
        <v>583</v>
      </c>
      <c r="Q1648" s="12">
        <v>364293.36</v>
      </c>
      <c r="R1648" s="33" t="s">
        <v>75</v>
      </c>
      <c r="S1648" s="33" t="s">
        <v>76</v>
      </c>
      <c r="T1648" s="33" t="s">
        <v>77</v>
      </c>
      <c r="U1648" s="158"/>
      <c r="V1648" s="262"/>
      <c r="W1648" s="161"/>
      <c r="X1648" s="164"/>
      <c r="Y1648" s="167"/>
      <c r="Z1648" s="148"/>
      <c r="AA1648" s="148"/>
      <c r="AB1648" s="148"/>
      <c r="AC1648" s="148"/>
      <c r="AD1648" s="148"/>
      <c r="AE1648" s="148"/>
      <c r="AF1648" s="170"/>
      <c r="AG1648" s="170"/>
      <c r="AH1648" s="154"/>
      <c r="AI1648" s="148"/>
      <c r="AJ1648" s="148"/>
      <c r="AK1648" s="148"/>
      <c r="AL1648" s="148"/>
      <c r="AM1648" s="148"/>
      <c r="AN1648" s="148"/>
      <c r="AO1648" s="148"/>
      <c r="AP1648" s="148"/>
      <c r="AQ1648" s="148"/>
      <c r="AR1648" s="148"/>
      <c r="AS1648" s="148"/>
      <c r="AT1648" s="148"/>
      <c r="AU1648" s="148"/>
      <c r="AV1648" s="148"/>
      <c r="AW1648" s="148"/>
    </row>
    <row r="1649" spans="1:49" ht="36" customHeight="1" x14ac:dyDescent="0.25">
      <c r="A1649" s="146" t="s">
        <v>53</v>
      </c>
      <c r="B1649" s="146" t="s">
        <v>54</v>
      </c>
      <c r="C1649" s="146">
        <v>2016</v>
      </c>
      <c r="D1649" s="146" t="s">
        <v>1362</v>
      </c>
      <c r="E1649" s="149">
        <v>706</v>
      </c>
      <c r="F1649" s="146" t="s">
        <v>56</v>
      </c>
      <c r="G1649" s="152" t="s">
        <v>57</v>
      </c>
      <c r="H1649" s="146" t="s">
        <v>58</v>
      </c>
      <c r="I1649" s="146" t="s">
        <v>58</v>
      </c>
      <c r="J1649" s="155" t="s">
        <v>1462</v>
      </c>
      <c r="K1649" s="155" t="s">
        <v>114</v>
      </c>
      <c r="L1649" s="155" t="s">
        <v>114</v>
      </c>
      <c r="M1649" s="33" t="s">
        <v>717</v>
      </c>
      <c r="N1649" s="33" t="s">
        <v>718</v>
      </c>
      <c r="O1649" s="33" t="s">
        <v>719</v>
      </c>
      <c r="P1649" s="10" t="s">
        <v>64</v>
      </c>
      <c r="Q1649" s="12">
        <v>13843.44</v>
      </c>
      <c r="R1649" s="33" t="s">
        <v>717</v>
      </c>
      <c r="S1649" s="33" t="s">
        <v>718</v>
      </c>
      <c r="T1649" s="33" t="s">
        <v>719</v>
      </c>
      <c r="U1649" s="156" t="s">
        <v>64</v>
      </c>
      <c r="V1649" s="260" t="s">
        <v>1472</v>
      </c>
      <c r="W1649" s="159">
        <v>42720</v>
      </c>
      <c r="X1649" s="162">
        <v>11934</v>
      </c>
      <c r="Y1649" s="165">
        <v>13843.44</v>
      </c>
      <c r="Z1649" s="146" t="s">
        <v>67</v>
      </c>
      <c r="AA1649" s="146" t="s">
        <v>68</v>
      </c>
      <c r="AB1649" s="146" t="s">
        <v>69</v>
      </c>
      <c r="AC1649" s="146" t="s">
        <v>70</v>
      </c>
      <c r="AD1649" s="146" t="s">
        <v>1462</v>
      </c>
      <c r="AE1649" s="146" t="s">
        <v>71</v>
      </c>
      <c r="AF1649" s="168">
        <v>42720</v>
      </c>
      <c r="AG1649" s="168">
        <v>42723</v>
      </c>
      <c r="AH1649" s="152" t="s">
        <v>57</v>
      </c>
      <c r="AI1649" s="146" t="s">
        <v>72</v>
      </c>
      <c r="AJ1649" s="146" t="s">
        <v>73</v>
      </c>
      <c r="AK1649" s="146" t="s">
        <v>72</v>
      </c>
      <c r="AL1649" s="146" t="s">
        <v>72</v>
      </c>
      <c r="AM1649" s="146" t="s">
        <v>72</v>
      </c>
      <c r="AN1649" s="146" t="s">
        <v>72</v>
      </c>
      <c r="AO1649" s="146" t="s">
        <v>74</v>
      </c>
      <c r="AP1649" s="146" t="s">
        <v>74</v>
      </c>
      <c r="AQ1649" s="146" t="s">
        <v>74</v>
      </c>
      <c r="AR1649" s="146" t="s">
        <v>74</v>
      </c>
      <c r="AS1649" s="146" t="s">
        <v>74</v>
      </c>
      <c r="AT1649" s="146" t="s">
        <v>74</v>
      </c>
      <c r="AU1649" s="146" t="s">
        <v>74</v>
      </c>
      <c r="AV1649" s="146" t="s">
        <v>74</v>
      </c>
      <c r="AW1649" s="146" t="s">
        <v>74</v>
      </c>
    </row>
    <row r="1650" spans="1:49" ht="36" customHeight="1" x14ac:dyDescent="0.25">
      <c r="A1650" s="147"/>
      <c r="B1650" s="147"/>
      <c r="C1650" s="147"/>
      <c r="D1650" s="147"/>
      <c r="E1650" s="150"/>
      <c r="F1650" s="147"/>
      <c r="G1650" s="153"/>
      <c r="H1650" s="147"/>
      <c r="I1650" s="147"/>
      <c r="J1650" s="155"/>
      <c r="K1650" s="155"/>
      <c r="L1650" s="155"/>
      <c r="M1650" s="33" t="s">
        <v>75</v>
      </c>
      <c r="N1650" s="33" t="s">
        <v>76</v>
      </c>
      <c r="O1650" s="33" t="s">
        <v>77</v>
      </c>
      <c r="P1650" s="10" t="s">
        <v>64</v>
      </c>
      <c r="Q1650" s="132" t="s">
        <v>77</v>
      </c>
      <c r="R1650" s="33" t="s">
        <v>75</v>
      </c>
      <c r="S1650" s="33" t="s">
        <v>76</v>
      </c>
      <c r="T1650" s="33" t="s">
        <v>77</v>
      </c>
      <c r="U1650" s="157"/>
      <c r="V1650" s="261"/>
      <c r="W1650" s="160"/>
      <c r="X1650" s="163"/>
      <c r="Y1650" s="166"/>
      <c r="Z1650" s="147"/>
      <c r="AA1650" s="147"/>
      <c r="AB1650" s="147"/>
      <c r="AC1650" s="147"/>
      <c r="AD1650" s="147"/>
      <c r="AE1650" s="147"/>
      <c r="AF1650" s="169"/>
      <c r="AG1650" s="169"/>
      <c r="AH1650" s="153"/>
      <c r="AI1650" s="147"/>
      <c r="AJ1650" s="147"/>
      <c r="AK1650" s="147"/>
      <c r="AL1650" s="147"/>
      <c r="AM1650" s="147"/>
      <c r="AN1650" s="147"/>
      <c r="AO1650" s="147"/>
      <c r="AP1650" s="147"/>
      <c r="AQ1650" s="147"/>
      <c r="AR1650" s="147"/>
      <c r="AS1650" s="147"/>
      <c r="AT1650" s="147"/>
      <c r="AU1650" s="147"/>
      <c r="AV1650" s="147"/>
      <c r="AW1650" s="147"/>
    </row>
    <row r="1651" spans="1:49" ht="36" customHeight="1" x14ac:dyDescent="0.25">
      <c r="A1651" s="148"/>
      <c r="B1651" s="148"/>
      <c r="C1651" s="148"/>
      <c r="D1651" s="148"/>
      <c r="E1651" s="151"/>
      <c r="F1651" s="148"/>
      <c r="G1651" s="154"/>
      <c r="H1651" s="148"/>
      <c r="I1651" s="148"/>
      <c r="J1651" s="155"/>
      <c r="K1651" s="155"/>
      <c r="L1651" s="155"/>
      <c r="M1651" s="33" t="s">
        <v>75</v>
      </c>
      <c r="N1651" s="33" t="s">
        <v>76</v>
      </c>
      <c r="O1651" s="33" t="s">
        <v>77</v>
      </c>
      <c r="P1651" s="10" t="s">
        <v>64</v>
      </c>
      <c r="Q1651" s="132" t="s">
        <v>77</v>
      </c>
      <c r="R1651" s="33" t="s">
        <v>75</v>
      </c>
      <c r="S1651" s="33" t="s">
        <v>76</v>
      </c>
      <c r="T1651" s="33" t="s">
        <v>77</v>
      </c>
      <c r="U1651" s="158"/>
      <c r="V1651" s="262"/>
      <c r="W1651" s="161"/>
      <c r="X1651" s="164"/>
      <c r="Y1651" s="167"/>
      <c r="Z1651" s="148"/>
      <c r="AA1651" s="148"/>
      <c r="AB1651" s="148"/>
      <c r="AC1651" s="148"/>
      <c r="AD1651" s="148"/>
      <c r="AE1651" s="148"/>
      <c r="AF1651" s="170"/>
      <c r="AG1651" s="170"/>
      <c r="AH1651" s="154"/>
      <c r="AI1651" s="148"/>
      <c r="AJ1651" s="148"/>
      <c r="AK1651" s="148"/>
      <c r="AL1651" s="148"/>
      <c r="AM1651" s="148"/>
      <c r="AN1651" s="148"/>
      <c r="AO1651" s="148"/>
      <c r="AP1651" s="148"/>
      <c r="AQ1651" s="148"/>
      <c r="AR1651" s="148"/>
      <c r="AS1651" s="148"/>
      <c r="AT1651" s="148"/>
      <c r="AU1651" s="148"/>
      <c r="AV1651" s="148"/>
      <c r="AW1651" s="148"/>
    </row>
    <row r="1652" spans="1:49" ht="36" customHeight="1" x14ac:dyDescent="0.25">
      <c r="A1652" s="146" t="s">
        <v>53</v>
      </c>
      <c r="B1652" s="146" t="s">
        <v>676</v>
      </c>
      <c r="C1652" s="146">
        <v>2016</v>
      </c>
      <c r="D1652" s="146" t="s">
        <v>1362</v>
      </c>
      <c r="E1652" s="149">
        <v>707</v>
      </c>
      <c r="F1652" s="146" t="s">
        <v>56</v>
      </c>
      <c r="G1652" s="152" t="s">
        <v>57</v>
      </c>
      <c r="H1652" s="146" t="s">
        <v>58</v>
      </c>
      <c r="I1652" s="146" t="s">
        <v>58</v>
      </c>
      <c r="J1652" s="155" t="s">
        <v>219</v>
      </c>
      <c r="K1652" s="155" t="s">
        <v>93</v>
      </c>
      <c r="L1652" s="155" t="s">
        <v>93</v>
      </c>
      <c r="M1652" s="33" t="s">
        <v>75</v>
      </c>
      <c r="N1652" s="33" t="s">
        <v>76</v>
      </c>
      <c r="O1652" s="33" t="s">
        <v>77</v>
      </c>
      <c r="P1652" s="10" t="s">
        <v>175</v>
      </c>
      <c r="Q1652" s="12">
        <v>38280</v>
      </c>
      <c r="R1652" s="33" t="s">
        <v>75</v>
      </c>
      <c r="S1652" s="33" t="s">
        <v>76</v>
      </c>
      <c r="T1652" s="33" t="s">
        <v>77</v>
      </c>
      <c r="U1652" s="156" t="s">
        <v>175</v>
      </c>
      <c r="V1652" s="260" t="s">
        <v>1473</v>
      </c>
      <c r="W1652" s="159">
        <v>42720</v>
      </c>
      <c r="X1652" s="162">
        <v>33000</v>
      </c>
      <c r="Y1652" s="165">
        <v>38280</v>
      </c>
      <c r="Z1652" s="146" t="s">
        <v>67</v>
      </c>
      <c r="AA1652" s="146" t="s">
        <v>68</v>
      </c>
      <c r="AB1652" s="146" t="s">
        <v>69</v>
      </c>
      <c r="AC1652" s="146" t="s">
        <v>70</v>
      </c>
      <c r="AD1652" s="146" t="s">
        <v>219</v>
      </c>
      <c r="AE1652" s="146" t="s">
        <v>71</v>
      </c>
      <c r="AF1652" s="168">
        <v>42720</v>
      </c>
      <c r="AG1652" s="168">
        <v>42723</v>
      </c>
      <c r="AH1652" s="152" t="s">
        <v>57</v>
      </c>
      <c r="AI1652" s="146" t="s">
        <v>72</v>
      </c>
      <c r="AJ1652" s="146" t="s">
        <v>73</v>
      </c>
      <c r="AK1652" s="146" t="s">
        <v>72</v>
      </c>
      <c r="AL1652" s="146" t="s">
        <v>72</v>
      </c>
      <c r="AM1652" s="146" t="s">
        <v>72</v>
      </c>
      <c r="AN1652" s="146" t="s">
        <v>72</v>
      </c>
      <c r="AO1652" s="146" t="s">
        <v>74</v>
      </c>
      <c r="AP1652" s="146" t="s">
        <v>74</v>
      </c>
      <c r="AQ1652" s="146" t="s">
        <v>74</v>
      </c>
      <c r="AR1652" s="146" t="s">
        <v>74</v>
      </c>
      <c r="AS1652" s="146" t="s">
        <v>74</v>
      </c>
      <c r="AT1652" s="146" t="s">
        <v>74</v>
      </c>
      <c r="AU1652" s="146" t="s">
        <v>74</v>
      </c>
      <c r="AV1652" s="146" t="s">
        <v>74</v>
      </c>
      <c r="AW1652" s="146" t="s">
        <v>74</v>
      </c>
    </row>
    <row r="1653" spans="1:49" ht="36" customHeight="1" x14ac:dyDescent="0.25">
      <c r="A1653" s="147"/>
      <c r="B1653" s="147"/>
      <c r="C1653" s="147"/>
      <c r="D1653" s="147"/>
      <c r="E1653" s="150"/>
      <c r="F1653" s="147"/>
      <c r="G1653" s="153"/>
      <c r="H1653" s="147"/>
      <c r="I1653" s="147"/>
      <c r="J1653" s="155"/>
      <c r="K1653" s="155"/>
      <c r="L1653" s="155"/>
      <c r="M1653" s="33" t="s">
        <v>75</v>
      </c>
      <c r="N1653" s="33" t="s">
        <v>76</v>
      </c>
      <c r="O1653" s="33" t="s">
        <v>77</v>
      </c>
      <c r="P1653" s="133" t="s">
        <v>265</v>
      </c>
      <c r="Q1653" s="12">
        <v>52200</v>
      </c>
      <c r="R1653" s="33" t="s">
        <v>75</v>
      </c>
      <c r="S1653" s="33" t="s">
        <v>76</v>
      </c>
      <c r="T1653" s="33" t="s">
        <v>77</v>
      </c>
      <c r="U1653" s="157"/>
      <c r="V1653" s="261"/>
      <c r="W1653" s="160"/>
      <c r="X1653" s="163"/>
      <c r="Y1653" s="166"/>
      <c r="Z1653" s="147"/>
      <c r="AA1653" s="147"/>
      <c r="AB1653" s="147"/>
      <c r="AC1653" s="147"/>
      <c r="AD1653" s="147"/>
      <c r="AE1653" s="147"/>
      <c r="AF1653" s="169"/>
      <c r="AG1653" s="169"/>
      <c r="AH1653" s="153"/>
      <c r="AI1653" s="147"/>
      <c r="AJ1653" s="147"/>
      <c r="AK1653" s="147"/>
      <c r="AL1653" s="147"/>
      <c r="AM1653" s="147"/>
      <c r="AN1653" s="147"/>
      <c r="AO1653" s="147"/>
      <c r="AP1653" s="147"/>
      <c r="AQ1653" s="147"/>
      <c r="AR1653" s="147"/>
      <c r="AS1653" s="147"/>
      <c r="AT1653" s="147"/>
      <c r="AU1653" s="147"/>
      <c r="AV1653" s="147"/>
      <c r="AW1653" s="147"/>
    </row>
    <row r="1654" spans="1:49" ht="36" customHeight="1" x14ac:dyDescent="0.25">
      <c r="A1654" s="148"/>
      <c r="B1654" s="148"/>
      <c r="C1654" s="148"/>
      <c r="D1654" s="148"/>
      <c r="E1654" s="151"/>
      <c r="F1654" s="148"/>
      <c r="G1654" s="154"/>
      <c r="H1654" s="148"/>
      <c r="I1654" s="148"/>
      <c r="J1654" s="155"/>
      <c r="K1654" s="155"/>
      <c r="L1654" s="155"/>
      <c r="M1654" s="33" t="s">
        <v>75</v>
      </c>
      <c r="N1654" s="33" t="s">
        <v>76</v>
      </c>
      <c r="O1654" s="33" t="s">
        <v>77</v>
      </c>
      <c r="P1654" s="133" t="s">
        <v>1474</v>
      </c>
      <c r="Q1654" s="12">
        <v>60900</v>
      </c>
      <c r="R1654" s="33" t="s">
        <v>75</v>
      </c>
      <c r="S1654" s="33" t="s">
        <v>76</v>
      </c>
      <c r="T1654" s="33" t="s">
        <v>77</v>
      </c>
      <c r="U1654" s="158"/>
      <c r="V1654" s="262"/>
      <c r="W1654" s="161"/>
      <c r="X1654" s="164"/>
      <c r="Y1654" s="167"/>
      <c r="Z1654" s="148"/>
      <c r="AA1654" s="148"/>
      <c r="AB1654" s="148"/>
      <c r="AC1654" s="148"/>
      <c r="AD1654" s="148"/>
      <c r="AE1654" s="148"/>
      <c r="AF1654" s="170"/>
      <c r="AG1654" s="170"/>
      <c r="AH1654" s="154"/>
      <c r="AI1654" s="148"/>
      <c r="AJ1654" s="148"/>
      <c r="AK1654" s="148"/>
      <c r="AL1654" s="148"/>
      <c r="AM1654" s="148"/>
      <c r="AN1654" s="148"/>
      <c r="AO1654" s="148"/>
      <c r="AP1654" s="148"/>
      <c r="AQ1654" s="148"/>
      <c r="AR1654" s="148"/>
      <c r="AS1654" s="148"/>
      <c r="AT1654" s="148"/>
      <c r="AU1654" s="148"/>
      <c r="AV1654" s="148"/>
      <c r="AW1654" s="148"/>
    </row>
    <row r="1655" spans="1:49" ht="36" customHeight="1" x14ac:dyDescent="0.25">
      <c r="A1655" s="146" t="s">
        <v>53</v>
      </c>
      <c r="B1655" s="146" t="s">
        <v>54</v>
      </c>
      <c r="C1655" s="146">
        <v>2016</v>
      </c>
      <c r="D1655" s="146" t="s">
        <v>1362</v>
      </c>
      <c r="E1655" s="149">
        <v>712</v>
      </c>
      <c r="F1655" s="146" t="s">
        <v>56</v>
      </c>
      <c r="G1655" s="152" t="s">
        <v>57</v>
      </c>
      <c r="H1655" s="146" t="s">
        <v>58</v>
      </c>
      <c r="I1655" s="146" t="s">
        <v>58</v>
      </c>
      <c r="J1655" s="155" t="s">
        <v>1475</v>
      </c>
      <c r="K1655" s="155" t="s">
        <v>93</v>
      </c>
      <c r="L1655" s="155" t="s">
        <v>93</v>
      </c>
      <c r="M1655" s="33" t="s">
        <v>75</v>
      </c>
      <c r="N1655" s="33" t="s">
        <v>76</v>
      </c>
      <c r="O1655" s="33" t="s">
        <v>77</v>
      </c>
      <c r="P1655" s="10" t="s">
        <v>1476</v>
      </c>
      <c r="Q1655" s="12">
        <v>346053.01</v>
      </c>
      <c r="R1655" s="33" t="s">
        <v>75</v>
      </c>
      <c r="S1655" s="33" t="s">
        <v>76</v>
      </c>
      <c r="T1655" s="33" t="s">
        <v>77</v>
      </c>
      <c r="U1655" s="156" t="s">
        <v>1476</v>
      </c>
      <c r="V1655" s="260" t="s">
        <v>1477</v>
      </c>
      <c r="W1655" s="159">
        <v>42718</v>
      </c>
      <c r="X1655" s="162">
        <v>298321.56</v>
      </c>
      <c r="Y1655" s="165">
        <v>346053.01</v>
      </c>
      <c r="Z1655" s="146" t="s">
        <v>67</v>
      </c>
      <c r="AA1655" s="146" t="s">
        <v>68</v>
      </c>
      <c r="AB1655" s="146" t="s">
        <v>69</v>
      </c>
      <c r="AC1655" s="146" t="s">
        <v>70</v>
      </c>
      <c r="AD1655" s="146" t="s">
        <v>389</v>
      </c>
      <c r="AE1655" s="146" t="s">
        <v>71</v>
      </c>
      <c r="AF1655" s="168">
        <v>42718</v>
      </c>
      <c r="AG1655" s="168">
        <v>42723</v>
      </c>
      <c r="AH1655" s="152" t="s">
        <v>57</v>
      </c>
      <c r="AI1655" s="146" t="s">
        <v>72</v>
      </c>
      <c r="AJ1655" s="146" t="s">
        <v>73</v>
      </c>
      <c r="AK1655" s="146" t="s">
        <v>72</v>
      </c>
      <c r="AL1655" s="146" t="s">
        <v>72</v>
      </c>
      <c r="AM1655" s="146" t="s">
        <v>72</v>
      </c>
      <c r="AN1655" s="146" t="s">
        <v>72</v>
      </c>
      <c r="AO1655" s="146" t="s">
        <v>74</v>
      </c>
      <c r="AP1655" s="146" t="s">
        <v>74</v>
      </c>
      <c r="AQ1655" s="146" t="s">
        <v>74</v>
      </c>
      <c r="AR1655" s="146" t="s">
        <v>74</v>
      </c>
      <c r="AS1655" s="146" t="s">
        <v>74</v>
      </c>
      <c r="AT1655" s="146" t="s">
        <v>74</v>
      </c>
      <c r="AU1655" s="146" t="s">
        <v>74</v>
      </c>
      <c r="AV1655" s="146" t="s">
        <v>74</v>
      </c>
      <c r="AW1655" s="146" t="s">
        <v>74</v>
      </c>
    </row>
    <row r="1656" spans="1:49" ht="36" customHeight="1" x14ac:dyDescent="0.25">
      <c r="A1656" s="147"/>
      <c r="B1656" s="147"/>
      <c r="C1656" s="147"/>
      <c r="D1656" s="147"/>
      <c r="E1656" s="150"/>
      <c r="F1656" s="147"/>
      <c r="G1656" s="153"/>
      <c r="H1656" s="147"/>
      <c r="I1656" s="147"/>
      <c r="J1656" s="155"/>
      <c r="K1656" s="155"/>
      <c r="L1656" s="155"/>
      <c r="M1656" s="33" t="s">
        <v>75</v>
      </c>
      <c r="N1656" s="33" t="s">
        <v>76</v>
      </c>
      <c r="O1656" s="33" t="s">
        <v>77</v>
      </c>
      <c r="P1656" s="133" t="s">
        <v>175</v>
      </c>
      <c r="Q1656" s="12">
        <v>363355.67</v>
      </c>
      <c r="R1656" s="33" t="s">
        <v>75</v>
      </c>
      <c r="S1656" s="33" t="s">
        <v>76</v>
      </c>
      <c r="T1656" s="33" t="s">
        <v>77</v>
      </c>
      <c r="U1656" s="157"/>
      <c r="V1656" s="261"/>
      <c r="W1656" s="160"/>
      <c r="X1656" s="163"/>
      <c r="Y1656" s="166"/>
      <c r="Z1656" s="147"/>
      <c r="AA1656" s="147"/>
      <c r="AB1656" s="147"/>
      <c r="AC1656" s="147"/>
      <c r="AD1656" s="147"/>
      <c r="AE1656" s="147"/>
      <c r="AF1656" s="169"/>
      <c r="AG1656" s="169"/>
      <c r="AH1656" s="153"/>
      <c r="AI1656" s="147"/>
      <c r="AJ1656" s="147"/>
      <c r="AK1656" s="147"/>
      <c r="AL1656" s="147"/>
      <c r="AM1656" s="147"/>
      <c r="AN1656" s="147"/>
      <c r="AO1656" s="147"/>
      <c r="AP1656" s="147"/>
      <c r="AQ1656" s="147"/>
      <c r="AR1656" s="147"/>
      <c r="AS1656" s="147"/>
      <c r="AT1656" s="147"/>
      <c r="AU1656" s="147"/>
      <c r="AV1656" s="147"/>
      <c r="AW1656" s="147"/>
    </row>
    <row r="1657" spans="1:49" ht="36" customHeight="1" x14ac:dyDescent="0.25">
      <c r="A1657" s="148"/>
      <c r="B1657" s="148"/>
      <c r="C1657" s="148"/>
      <c r="D1657" s="148"/>
      <c r="E1657" s="151"/>
      <c r="F1657" s="148"/>
      <c r="G1657" s="154"/>
      <c r="H1657" s="148"/>
      <c r="I1657" s="148"/>
      <c r="J1657" s="155"/>
      <c r="K1657" s="155"/>
      <c r="L1657" s="155"/>
      <c r="M1657" s="33" t="s">
        <v>75</v>
      </c>
      <c r="N1657" s="33" t="s">
        <v>76</v>
      </c>
      <c r="O1657" s="33" t="s">
        <v>77</v>
      </c>
      <c r="P1657" s="133" t="s">
        <v>79</v>
      </c>
      <c r="Q1657" s="12">
        <v>373737.26</v>
      </c>
      <c r="R1657" s="33" t="s">
        <v>75</v>
      </c>
      <c r="S1657" s="33" t="s">
        <v>76</v>
      </c>
      <c r="T1657" s="33" t="s">
        <v>77</v>
      </c>
      <c r="U1657" s="158"/>
      <c r="V1657" s="262"/>
      <c r="W1657" s="161"/>
      <c r="X1657" s="164"/>
      <c r="Y1657" s="167"/>
      <c r="Z1657" s="148"/>
      <c r="AA1657" s="148"/>
      <c r="AB1657" s="148"/>
      <c r="AC1657" s="148"/>
      <c r="AD1657" s="148"/>
      <c r="AE1657" s="148"/>
      <c r="AF1657" s="170"/>
      <c r="AG1657" s="170"/>
      <c r="AH1657" s="154"/>
      <c r="AI1657" s="148"/>
      <c r="AJ1657" s="148"/>
      <c r="AK1657" s="148"/>
      <c r="AL1657" s="148"/>
      <c r="AM1657" s="148"/>
      <c r="AN1657" s="148"/>
      <c r="AO1657" s="148"/>
      <c r="AP1657" s="148"/>
      <c r="AQ1657" s="148"/>
      <c r="AR1657" s="148"/>
      <c r="AS1657" s="148"/>
      <c r="AT1657" s="148"/>
      <c r="AU1657" s="148"/>
      <c r="AV1657" s="148"/>
      <c r="AW1657" s="148"/>
    </row>
    <row r="1658" spans="1:49" ht="36" customHeight="1" x14ac:dyDescent="0.25">
      <c r="A1658" s="146" t="s">
        <v>53</v>
      </c>
      <c r="B1658" s="146" t="s">
        <v>676</v>
      </c>
      <c r="C1658" s="146">
        <v>2016</v>
      </c>
      <c r="D1658" s="146" t="s">
        <v>1362</v>
      </c>
      <c r="E1658" s="149">
        <v>713</v>
      </c>
      <c r="F1658" s="146" t="s">
        <v>56</v>
      </c>
      <c r="G1658" s="152" t="s">
        <v>57</v>
      </c>
      <c r="H1658" s="146" t="s">
        <v>58</v>
      </c>
      <c r="I1658" s="146" t="s">
        <v>58</v>
      </c>
      <c r="J1658" s="155" t="s">
        <v>181</v>
      </c>
      <c r="K1658" s="155" t="s">
        <v>114</v>
      </c>
      <c r="L1658" s="155" t="s">
        <v>114</v>
      </c>
      <c r="M1658" s="33" t="s">
        <v>372</v>
      </c>
      <c r="N1658" s="33" t="s">
        <v>373</v>
      </c>
      <c r="O1658" s="33" t="s">
        <v>374</v>
      </c>
      <c r="P1658" s="10" t="s">
        <v>64</v>
      </c>
      <c r="Q1658" s="12">
        <v>24397.119999999999</v>
      </c>
      <c r="R1658" s="33" t="s">
        <v>372</v>
      </c>
      <c r="S1658" s="33" t="s">
        <v>373</v>
      </c>
      <c r="T1658" s="33" t="s">
        <v>374</v>
      </c>
      <c r="U1658" s="156" t="s">
        <v>64</v>
      </c>
      <c r="V1658" s="260" t="s">
        <v>1478</v>
      </c>
      <c r="W1658" s="159">
        <v>42719</v>
      </c>
      <c r="X1658" s="162">
        <v>21032</v>
      </c>
      <c r="Y1658" s="165">
        <v>24397.119999999999</v>
      </c>
      <c r="Z1658" s="146" t="s">
        <v>67</v>
      </c>
      <c r="AA1658" s="146" t="s">
        <v>68</v>
      </c>
      <c r="AB1658" s="146" t="s">
        <v>69</v>
      </c>
      <c r="AC1658" s="146" t="s">
        <v>70</v>
      </c>
      <c r="AD1658" s="146" t="s">
        <v>181</v>
      </c>
      <c r="AE1658" s="146" t="s">
        <v>71</v>
      </c>
      <c r="AF1658" s="168">
        <v>42719</v>
      </c>
      <c r="AG1658" s="168">
        <v>42719</v>
      </c>
      <c r="AH1658" s="152" t="s">
        <v>57</v>
      </c>
      <c r="AI1658" s="146" t="s">
        <v>72</v>
      </c>
      <c r="AJ1658" s="146" t="s">
        <v>73</v>
      </c>
      <c r="AK1658" s="146" t="s">
        <v>72</v>
      </c>
      <c r="AL1658" s="146" t="s">
        <v>72</v>
      </c>
      <c r="AM1658" s="146" t="s">
        <v>72</v>
      </c>
      <c r="AN1658" s="146" t="s">
        <v>72</v>
      </c>
      <c r="AO1658" s="146" t="s">
        <v>74</v>
      </c>
      <c r="AP1658" s="146" t="s">
        <v>74</v>
      </c>
      <c r="AQ1658" s="146" t="s">
        <v>74</v>
      </c>
      <c r="AR1658" s="146" t="s">
        <v>74</v>
      </c>
      <c r="AS1658" s="146" t="s">
        <v>74</v>
      </c>
      <c r="AT1658" s="146" t="s">
        <v>74</v>
      </c>
      <c r="AU1658" s="146" t="s">
        <v>74</v>
      </c>
      <c r="AV1658" s="146" t="s">
        <v>74</v>
      </c>
      <c r="AW1658" s="146" t="s">
        <v>74</v>
      </c>
    </row>
    <row r="1659" spans="1:49" ht="36" customHeight="1" x14ac:dyDescent="0.25">
      <c r="A1659" s="147"/>
      <c r="B1659" s="147"/>
      <c r="C1659" s="147"/>
      <c r="D1659" s="147"/>
      <c r="E1659" s="150"/>
      <c r="F1659" s="147"/>
      <c r="G1659" s="153"/>
      <c r="H1659" s="147"/>
      <c r="I1659" s="147"/>
      <c r="J1659" s="155"/>
      <c r="K1659" s="155"/>
      <c r="L1659" s="155"/>
      <c r="M1659" s="33" t="s">
        <v>75</v>
      </c>
      <c r="N1659" s="33" t="s">
        <v>76</v>
      </c>
      <c r="O1659" s="33" t="s">
        <v>77</v>
      </c>
      <c r="P1659" s="10" t="s">
        <v>64</v>
      </c>
      <c r="Q1659" s="132" t="s">
        <v>77</v>
      </c>
      <c r="R1659" s="33" t="s">
        <v>75</v>
      </c>
      <c r="S1659" s="33" t="s">
        <v>76</v>
      </c>
      <c r="T1659" s="33" t="s">
        <v>77</v>
      </c>
      <c r="U1659" s="157"/>
      <c r="V1659" s="261"/>
      <c r="W1659" s="160"/>
      <c r="X1659" s="163"/>
      <c r="Y1659" s="166"/>
      <c r="Z1659" s="147"/>
      <c r="AA1659" s="147"/>
      <c r="AB1659" s="147"/>
      <c r="AC1659" s="147"/>
      <c r="AD1659" s="147"/>
      <c r="AE1659" s="147"/>
      <c r="AF1659" s="169"/>
      <c r="AG1659" s="169"/>
      <c r="AH1659" s="153"/>
      <c r="AI1659" s="147"/>
      <c r="AJ1659" s="147"/>
      <c r="AK1659" s="147"/>
      <c r="AL1659" s="147"/>
      <c r="AM1659" s="147"/>
      <c r="AN1659" s="147"/>
      <c r="AO1659" s="147"/>
      <c r="AP1659" s="147"/>
      <c r="AQ1659" s="147"/>
      <c r="AR1659" s="147"/>
      <c r="AS1659" s="147"/>
      <c r="AT1659" s="147"/>
      <c r="AU1659" s="147"/>
      <c r="AV1659" s="147"/>
      <c r="AW1659" s="147"/>
    </row>
    <row r="1660" spans="1:49" ht="36" customHeight="1" x14ac:dyDescent="0.25">
      <c r="A1660" s="148"/>
      <c r="B1660" s="148"/>
      <c r="C1660" s="148"/>
      <c r="D1660" s="148"/>
      <c r="E1660" s="151"/>
      <c r="F1660" s="148"/>
      <c r="G1660" s="154"/>
      <c r="H1660" s="148"/>
      <c r="I1660" s="148"/>
      <c r="J1660" s="155"/>
      <c r="K1660" s="155"/>
      <c r="L1660" s="155"/>
      <c r="M1660" s="33" t="s">
        <v>75</v>
      </c>
      <c r="N1660" s="33" t="s">
        <v>76</v>
      </c>
      <c r="O1660" s="33" t="s">
        <v>77</v>
      </c>
      <c r="P1660" s="10" t="s">
        <v>64</v>
      </c>
      <c r="Q1660" s="132" t="s">
        <v>77</v>
      </c>
      <c r="R1660" s="33" t="s">
        <v>75</v>
      </c>
      <c r="S1660" s="33" t="s">
        <v>76</v>
      </c>
      <c r="T1660" s="33" t="s">
        <v>77</v>
      </c>
      <c r="U1660" s="158"/>
      <c r="V1660" s="262"/>
      <c r="W1660" s="161"/>
      <c r="X1660" s="164"/>
      <c r="Y1660" s="167"/>
      <c r="Z1660" s="148"/>
      <c r="AA1660" s="148"/>
      <c r="AB1660" s="148"/>
      <c r="AC1660" s="148"/>
      <c r="AD1660" s="148"/>
      <c r="AE1660" s="148"/>
      <c r="AF1660" s="170"/>
      <c r="AG1660" s="170"/>
      <c r="AH1660" s="154"/>
      <c r="AI1660" s="148"/>
      <c r="AJ1660" s="148"/>
      <c r="AK1660" s="148"/>
      <c r="AL1660" s="148"/>
      <c r="AM1660" s="148"/>
      <c r="AN1660" s="148"/>
      <c r="AO1660" s="148"/>
      <c r="AP1660" s="148"/>
      <c r="AQ1660" s="148"/>
      <c r="AR1660" s="148"/>
      <c r="AS1660" s="148"/>
      <c r="AT1660" s="148"/>
      <c r="AU1660" s="148"/>
      <c r="AV1660" s="148"/>
      <c r="AW1660" s="148"/>
    </row>
    <row r="1661" spans="1:49" ht="36" customHeight="1" x14ac:dyDescent="0.25">
      <c r="A1661" s="146" t="s">
        <v>53</v>
      </c>
      <c r="B1661" s="146" t="s">
        <v>54</v>
      </c>
      <c r="C1661" s="146">
        <v>2016</v>
      </c>
      <c r="D1661" s="146" t="s">
        <v>1362</v>
      </c>
      <c r="E1661" s="149">
        <v>714</v>
      </c>
      <c r="F1661" s="146" t="s">
        <v>56</v>
      </c>
      <c r="G1661" s="152" t="s">
        <v>57</v>
      </c>
      <c r="H1661" s="146" t="s">
        <v>58</v>
      </c>
      <c r="I1661" s="146" t="s">
        <v>58</v>
      </c>
      <c r="J1661" s="155" t="s">
        <v>59</v>
      </c>
      <c r="K1661" s="155" t="s">
        <v>60</v>
      </c>
      <c r="L1661" s="155" t="s">
        <v>60</v>
      </c>
      <c r="M1661" s="33" t="s">
        <v>87</v>
      </c>
      <c r="N1661" s="33" t="s">
        <v>321</v>
      </c>
      <c r="O1661" s="33" t="s">
        <v>89</v>
      </c>
      <c r="P1661" s="10" t="s">
        <v>64</v>
      </c>
      <c r="Q1661" s="12">
        <v>46400</v>
      </c>
      <c r="R1661" s="33" t="s">
        <v>87</v>
      </c>
      <c r="S1661" s="33" t="s">
        <v>321</v>
      </c>
      <c r="T1661" s="33" t="s">
        <v>89</v>
      </c>
      <c r="U1661" s="156" t="s">
        <v>64</v>
      </c>
      <c r="V1661" s="260" t="s">
        <v>1479</v>
      </c>
      <c r="W1661" s="159">
        <v>42720</v>
      </c>
      <c r="X1661" s="162">
        <v>40000</v>
      </c>
      <c r="Y1661" s="165">
        <v>46400</v>
      </c>
      <c r="Z1661" s="146" t="s">
        <v>67</v>
      </c>
      <c r="AA1661" s="146" t="s">
        <v>68</v>
      </c>
      <c r="AB1661" s="146" t="s">
        <v>69</v>
      </c>
      <c r="AC1661" s="146" t="s">
        <v>70</v>
      </c>
      <c r="AD1661" s="146" t="s">
        <v>59</v>
      </c>
      <c r="AE1661" s="146" t="s">
        <v>71</v>
      </c>
      <c r="AF1661" s="168">
        <v>42720</v>
      </c>
      <c r="AG1661" s="168">
        <v>42720</v>
      </c>
      <c r="AH1661" s="152" t="s">
        <v>57</v>
      </c>
      <c r="AI1661" s="146" t="s">
        <v>72</v>
      </c>
      <c r="AJ1661" s="146" t="s">
        <v>73</v>
      </c>
      <c r="AK1661" s="146" t="s">
        <v>72</v>
      </c>
      <c r="AL1661" s="146" t="s">
        <v>72</v>
      </c>
      <c r="AM1661" s="146" t="s">
        <v>72</v>
      </c>
      <c r="AN1661" s="146" t="s">
        <v>72</v>
      </c>
      <c r="AO1661" s="146" t="s">
        <v>74</v>
      </c>
      <c r="AP1661" s="146" t="s">
        <v>74</v>
      </c>
      <c r="AQ1661" s="146" t="s">
        <v>74</v>
      </c>
      <c r="AR1661" s="146" t="s">
        <v>74</v>
      </c>
      <c r="AS1661" s="146" t="s">
        <v>74</v>
      </c>
      <c r="AT1661" s="146" t="s">
        <v>74</v>
      </c>
      <c r="AU1661" s="146" t="s">
        <v>74</v>
      </c>
      <c r="AV1661" s="146" t="s">
        <v>74</v>
      </c>
      <c r="AW1661" s="146" t="s">
        <v>74</v>
      </c>
    </row>
    <row r="1662" spans="1:49" ht="36" customHeight="1" x14ac:dyDescent="0.25">
      <c r="A1662" s="147"/>
      <c r="B1662" s="147"/>
      <c r="C1662" s="147"/>
      <c r="D1662" s="147"/>
      <c r="E1662" s="150"/>
      <c r="F1662" s="147"/>
      <c r="G1662" s="153"/>
      <c r="H1662" s="147"/>
      <c r="I1662" s="147"/>
      <c r="J1662" s="155"/>
      <c r="K1662" s="155"/>
      <c r="L1662" s="155"/>
      <c r="M1662" s="33" t="s">
        <v>75</v>
      </c>
      <c r="N1662" s="33" t="s">
        <v>76</v>
      </c>
      <c r="O1662" s="33" t="s">
        <v>77</v>
      </c>
      <c r="P1662" s="10" t="s">
        <v>64</v>
      </c>
      <c r="Q1662" s="132" t="s">
        <v>77</v>
      </c>
      <c r="R1662" s="33" t="s">
        <v>75</v>
      </c>
      <c r="S1662" s="33" t="s">
        <v>76</v>
      </c>
      <c r="T1662" s="33" t="s">
        <v>77</v>
      </c>
      <c r="U1662" s="157"/>
      <c r="V1662" s="261"/>
      <c r="W1662" s="160"/>
      <c r="X1662" s="163"/>
      <c r="Y1662" s="166"/>
      <c r="Z1662" s="147"/>
      <c r="AA1662" s="147"/>
      <c r="AB1662" s="147"/>
      <c r="AC1662" s="147"/>
      <c r="AD1662" s="147"/>
      <c r="AE1662" s="147"/>
      <c r="AF1662" s="169"/>
      <c r="AG1662" s="169"/>
      <c r="AH1662" s="153"/>
      <c r="AI1662" s="147"/>
      <c r="AJ1662" s="147"/>
      <c r="AK1662" s="147"/>
      <c r="AL1662" s="147"/>
      <c r="AM1662" s="147"/>
      <c r="AN1662" s="147"/>
      <c r="AO1662" s="147"/>
      <c r="AP1662" s="147"/>
      <c r="AQ1662" s="147"/>
      <c r="AR1662" s="147"/>
      <c r="AS1662" s="147"/>
      <c r="AT1662" s="147"/>
      <c r="AU1662" s="147"/>
      <c r="AV1662" s="147"/>
      <c r="AW1662" s="147"/>
    </row>
    <row r="1663" spans="1:49" ht="36" customHeight="1" x14ac:dyDescent="0.25">
      <c r="A1663" s="148"/>
      <c r="B1663" s="148"/>
      <c r="C1663" s="148"/>
      <c r="D1663" s="148"/>
      <c r="E1663" s="151"/>
      <c r="F1663" s="148"/>
      <c r="G1663" s="154"/>
      <c r="H1663" s="148"/>
      <c r="I1663" s="148"/>
      <c r="J1663" s="155"/>
      <c r="K1663" s="155"/>
      <c r="L1663" s="155"/>
      <c r="M1663" s="33" t="s">
        <v>75</v>
      </c>
      <c r="N1663" s="33" t="s">
        <v>76</v>
      </c>
      <c r="O1663" s="33" t="s">
        <v>77</v>
      </c>
      <c r="P1663" s="10" t="s">
        <v>64</v>
      </c>
      <c r="Q1663" s="132" t="s">
        <v>77</v>
      </c>
      <c r="R1663" s="33" t="s">
        <v>75</v>
      </c>
      <c r="S1663" s="33" t="s">
        <v>76</v>
      </c>
      <c r="T1663" s="33" t="s">
        <v>77</v>
      </c>
      <c r="U1663" s="158"/>
      <c r="V1663" s="262"/>
      <c r="W1663" s="161"/>
      <c r="X1663" s="164"/>
      <c r="Y1663" s="167"/>
      <c r="Z1663" s="148"/>
      <c r="AA1663" s="148"/>
      <c r="AB1663" s="148"/>
      <c r="AC1663" s="148"/>
      <c r="AD1663" s="148"/>
      <c r="AE1663" s="148"/>
      <c r="AF1663" s="170"/>
      <c r="AG1663" s="170"/>
      <c r="AH1663" s="154"/>
      <c r="AI1663" s="148"/>
      <c r="AJ1663" s="148"/>
      <c r="AK1663" s="148"/>
      <c r="AL1663" s="148"/>
      <c r="AM1663" s="148"/>
      <c r="AN1663" s="148"/>
      <c r="AO1663" s="148"/>
      <c r="AP1663" s="148"/>
      <c r="AQ1663" s="148"/>
      <c r="AR1663" s="148"/>
      <c r="AS1663" s="148"/>
      <c r="AT1663" s="148"/>
      <c r="AU1663" s="148"/>
      <c r="AV1663" s="148"/>
      <c r="AW1663" s="148"/>
    </row>
    <row r="1664" spans="1:49" ht="36" customHeight="1" x14ac:dyDescent="0.25">
      <c r="A1664" s="146" t="s">
        <v>53</v>
      </c>
      <c r="B1664" s="146" t="s">
        <v>54</v>
      </c>
      <c r="C1664" s="146">
        <v>2016</v>
      </c>
      <c r="D1664" s="146" t="s">
        <v>1362</v>
      </c>
      <c r="E1664" s="149">
        <v>715</v>
      </c>
      <c r="F1664" s="146" t="s">
        <v>56</v>
      </c>
      <c r="G1664" s="152" t="s">
        <v>57</v>
      </c>
      <c r="H1664" s="146" t="s">
        <v>58</v>
      </c>
      <c r="I1664" s="146" t="s">
        <v>58</v>
      </c>
      <c r="J1664" s="155" t="s">
        <v>1480</v>
      </c>
      <c r="K1664" s="155" t="s">
        <v>93</v>
      </c>
      <c r="L1664" s="155" t="s">
        <v>93</v>
      </c>
      <c r="M1664" s="33" t="s">
        <v>75</v>
      </c>
      <c r="N1664" s="33" t="s">
        <v>76</v>
      </c>
      <c r="O1664" s="33" t="s">
        <v>77</v>
      </c>
      <c r="P1664" s="10" t="s">
        <v>1481</v>
      </c>
      <c r="Q1664" s="12">
        <v>1001007.69</v>
      </c>
      <c r="R1664" s="33" t="s">
        <v>75</v>
      </c>
      <c r="S1664" s="33" t="s">
        <v>76</v>
      </c>
      <c r="T1664" s="33" t="s">
        <v>77</v>
      </c>
      <c r="U1664" s="156" t="s">
        <v>1481</v>
      </c>
      <c r="V1664" s="156" t="s">
        <v>1482</v>
      </c>
      <c r="W1664" s="159">
        <v>42720</v>
      </c>
      <c r="X1664" s="162">
        <v>862937.66</v>
      </c>
      <c r="Y1664" s="165">
        <v>1001007.69</v>
      </c>
      <c r="Z1664" s="146" t="s">
        <v>67</v>
      </c>
      <c r="AA1664" s="146" t="s">
        <v>68</v>
      </c>
      <c r="AB1664" s="146" t="s">
        <v>69</v>
      </c>
      <c r="AC1664" s="146" t="s">
        <v>70</v>
      </c>
      <c r="AD1664" s="146" t="s">
        <v>1480</v>
      </c>
      <c r="AE1664" s="146" t="s">
        <v>71</v>
      </c>
      <c r="AF1664" s="168">
        <v>42720</v>
      </c>
      <c r="AG1664" s="168">
        <v>42720</v>
      </c>
      <c r="AH1664" s="152" t="s">
        <v>57</v>
      </c>
      <c r="AI1664" s="146" t="s">
        <v>72</v>
      </c>
      <c r="AJ1664" s="146" t="s">
        <v>73</v>
      </c>
      <c r="AK1664" s="146" t="s">
        <v>72</v>
      </c>
      <c r="AL1664" s="146" t="s">
        <v>72</v>
      </c>
      <c r="AM1664" s="146" t="s">
        <v>72</v>
      </c>
      <c r="AN1664" s="146" t="s">
        <v>72</v>
      </c>
      <c r="AO1664" s="146" t="s">
        <v>74</v>
      </c>
      <c r="AP1664" s="146" t="s">
        <v>74</v>
      </c>
      <c r="AQ1664" s="146" t="s">
        <v>74</v>
      </c>
      <c r="AR1664" s="146" t="s">
        <v>74</v>
      </c>
      <c r="AS1664" s="146" t="s">
        <v>74</v>
      </c>
      <c r="AT1664" s="146" t="s">
        <v>74</v>
      </c>
      <c r="AU1664" s="146" t="s">
        <v>74</v>
      </c>
      <c r="AV1664" s="146" t="s">
        <v>74</v>
      </c>
      <c r="AW1664" s="146" t="s">
        <v>74</v>
      </c>
    </row>
    <row r="1665" spans="1:49" ht="36" customHeight="1" x14ac:dyDescent="0.25">
      <c r="A1665" s="147"/>
      <c r="B1665" s="147"/>
      <c r="C1665" s="147"/>
      <c r="D1665" s="147"/>
      <c r="E1665" s="150"/>
      <c r="F1665" s="147"/>
      <c r="G1665" s="153"/>
      <c r="H1665" s="147"/>
      <c r="I1665" s="147"/>
      <c r="J1665" s="155"/>
      <c r="K1665" s="155"/>
      <c r="L1665" s="155"/>
      <c r="M1665" s="33" t="s">
        <v>75</v>
      </c>
      <c r="N1665" s="33" t="s">
        <v>76</v>
      </c>
      <c r="O1665" s="33" t="s">
        <v>77</v>
      </c>
      <c r="P1665" s="10" t="s">
        <v>64</v>
      </c>
      <c r="Q1665" s="132" t="s">
        <v>77</v>
      </c>
      <c r="R1665" s="33" t="s">
        <v>75</v>
      </c>
      <c r="S1665" s="33" t="s">
        <v>76</v>
      </c>
      <c r="T1665" s="33" t="s">
        <v>77</v>
      </c>
      <c r="U1665" s="157"/>
      <c r="V1665" s="157"/>
      <c r="W1665" s="160"/>
      <c r="X1665" s="163"/>
      <c r="Y1665" s="166"/>
      <c r="Z1665" s="147"/>
      <c r="AA1665" s="147"/>
      <c r="AB1665" s="147"/>
      <c r="AC1665" s="147"/>
      <c r="AD1665" s="147"/>
      <c r="AE1665" s="147"/>
      <c r="AF1665" s="169"/>
      <c r="AG1665" s="169"/>
      <c r="AH1665" s="153"/>
      <c r="AI1665" s="147"/>
      <c r="AJ1665" s="147"/>
      <c r="AK1665" s="147"/>
      <c r="AL1665" s="147"/>
      <c r="AM1665" s="147"/>
      <c r="AN1665" s="147"/>
      <c r="AO1665" s="147"/>
      <c r="AP1665" s="147"/>
      <c r="AQ1665" s="147"/>
      <c r="AR1665" s="147"/>
      <c r="AS1665" s="147"/>
      <c r="AT1665" s="147"/>
      <c r="AU1665" s="147"/>
      <c r="AV1665" s="147"/>
      <c r="AW1665" s="147"/>
    </row>
    <row r="1666" spans="1:49" ht="36" customHeight="1" x14ac:dyDescent="0.25">
      <c r="A1666" s="148"/>
      <c r="B1666" s="148"/>
      <c r="C1666" s="148"/>
      <c r="D1666" s="148"/>
      <c r="E1666" s="151"/>
      <c r="F1666" s="148"/>
      <c r="G1666" s="154"/>
      <c r="H1666" s="148"/>
      <c r="I1666" s="148"/>
      <c r="J1666" s="155"/>
      <c r="K1666" s="155"/>
      <c r="L1666" s="155"/>
      <c r="M1666" s="33" t="s">
        <v>75</v>
      </c>
      <c r="N1666" s="33" t="s">
        <v>76</v>
      </c>
      <c r="O1666" s="33" t="s">
        <v>77</v>
      </c>
      <c r="P1666" s="10" t="s">
        <v>64</v>
      </c>
      <c r="Q1666" s="132" t="s">
        <v>77</v>
      </c>
      <c r="R1666" s="33" t="s">
        <v>75</v>
      </c>
      <c r="S1666" s="33" t="s">
        <v>76</v>
      </c>
      <c r="T1666" s="33" t="s">
        <v>77</v>
      </c>
      <c r="U1666" s="158"/>
      <c r="V1666" s="158"/>
      <c r="W1666" s="161"/>
      <c r="X1666" s="164"/>
      <c r="Y1666" s="167"/>
      <c r="Z1666" s="148"/>
      <c r="AA1666" s="148"/>
      <c r="AB1666" s="148"/>
      <c r="AC1666" s="148"/>
      <c r="AD1666" s="148"/>
      <c r="AE1666" s="148"/>
      <c r="AF1666" s="170"/>
      <c r="AG1666" s="170"/>
      <c r="AH1666" s="154"/>
      <c r="AI1666" s="148"/>
      <c r="AJ1666" s="148"/>
      <c r="AK1666" s="148"/>
      <c r="AL1666" s="148"/>
      <c r="AM1666" s="148"/>
      <c r="AN1666" s="148"/>
      <c r="AO1666" s="148"/>
      <c r="AP1666" s="148"/>
      <c r="AQ1666" s="148"/>
      <c r="AR1666" s="148"/>
      <c r="AS1666" s="148"/>
      <c r="AT1666" s="148"/>
      <c r="AU1666" s="148"/>
      <c r="AV1666" s="148"/>
      <c r="AW1666" s="148"/>
    </row>
    <row r="1667" spans="1:49" ht="36" customHeight="1" x14ac:dyDescent="0.25">
      <c r="A1667" s="146" t="s">
        <v>53</v>
      </c>
      <c r="B1667" s="146" t="s">
        <v>676</v>
      </c>
      <c r="C1667" s="146">
        <v>2016</v>
      </c>
      <c r="D1667" s="146" t="s">
        <v>1362</v>
      </c>
      <c r="E1667" s="149">
        <v>725</v>
      </c>
      <c r="F1667" s="146" t="s">
        <v>56</v>
      </c>
      <c r="G1667" s="152" t="s">
        <v>57</v>
      </c>
      <c r="H1667" s="146" t="s">
        <v>58</v>
      </c>
      <c r="I1667" s="146" t="s">
        <v>58</v>
      </c>
      <c r="J1667" s="155" t="s">
        <v>125</v>
      </c>
      <c r="K1667" s="155" t="s">
        <v>243</v>
      </c>
      <c r="L1667" s="155" t="s">
        <v>243</v>
      </c>
      <c r="M1667" s="33" t="s">
        <v>75</v>
      </c>
      <c r="N1667" s="33" t="s">
        <v>76</v>
      </c>
      <c r="O1667" s="33" t="s">
        <v>77</v>
      </c>
      <c r="P1667" s="10" t="s">
        <v>117</v>
      </c>
      <c r="Q1667" s="12">
        <v>24012</v>
      </c>
      <c r="R1667" s="33" t="s">
        <v>75</v>
      </c>
      <c r="S1667" s="33" t="s">
        <v>76</v>
      </c>
      <c r="T1667" s="33" t="s">
        <v>77</v>
      </c>
      <c r="U1667" s="156" t="s">
        <v>117</v>
      </c>
      <c r="V1667" s="156" t="s">
        <v>1483</v>
      </c>
      <c r="W1667" s="159">
        <v>42717</v>
      </c>
      <c r="X1667" s="162">
        <v>20700</v>
      </c>
      <c r="Y1667" s="165">
        <v>24012</v>
      </c>
      <c r="Z1667" s="146" t="s">
        <v>67</v>
      </c>
      <c r="AA1667" s="146" t="s">
        <v>68</v>
      </c>
      <c r="AB1667" s="146" t="s">
        <v>69</v>
      </c>
      <c r="AC1667" s="146" t="s">
        <v>70</v>
      </c>
      <c r="AD1667" s="146" t="s">
        <v>125</v>
      </c>
      <c r="AE1667" s="146" t="s">
        <v>71</v>
      </c>
      <c r="AF1667" s="168">
        <v>42717</v>
      </c>
      <c r="AG1667" s="168">
        <v>42717</v>
      </c>
      <c r="AH1667" s="152" t="s">
        <v>57</v>
      </c>
      <c r="AI1667" s="146" t="s">
        <v>72</v>
      </c>
      <c r="AJ1667" s="146" t="s">
        <v>73</v>
      </c>
      <c r="AK1667" s="146" t="s">
        <v>72</v>
      </c>
      <c r="AL1667" s="146" t="s">
        <v>72</v>
      </c>
      <c r="AM1667" s="146" t="s">
        <v>72</v>
      </c>
      <c r="AN1667" s="146" t="s">
        <v>72</v>
      </c>
      <c r="AO1667" s="146" t="s">
        <v>74</v>
      </c>
      <c r="AP1667" s="146" t="s">
        <v>74</v>
      </c>
      <c r="AQ1667" s="146" t="s">
        <v>74</v>
      </c>
      <c r="AR1667" s="146" t="s">
        <v>74</v>
      </c>
      <c r="AS1667" s="146" t="s">
        <v>74</v>
      </c>
      <c r="AT1667" s="146" t="s">
        <v>74</v>
      </c>
      <c r="AU1667" s="146" t="s">
        <v>74</v>
      </c>
      <c r="AV1667" s="146" t="s">
        <v>74</v>
      </c>
      <c r="AW1667" s="146" t="s">
        <v>74</v>
      </c>
    </row>
    <row r="1668" spans="1:49" ht="36" customHeight="1" x14ac:dyDescent="0.25">
      <c r="A1668" s="147"/>
      <c r="B1668" s="147"/>
      <c r="C1668" s="147"/>
      <c r="D1668" s="147"/>
      <c r="E1668" s="150"/>
      <c r="F1668" s="147"/>
      <c r="G1668" s="153"/>
      <c r="H1668" s="147"/>
      <c r="I1668" s="147"/>
      <c r="J1668" s="155"/>
      <c r="K1668" s="155"/>
      <c r="L1668" s="155"/>
      <c r="M1668" s="33" t="s">
        <v>75</v>
      </c>
      <c r="N1668" s="33" t="s">
        <v>76</v>
      </c>
      <c r="O1668" s="33" t="s">
        <v>77</v>
      </c>
      <c r="P1668" s="10" t="s">
        <v>64</v>
      </c>
      <c r="Q1668" s="132" t="s">
        <v>77</v>
      </c>
      <c r="R1668" s="33" t="s">
        <v>75</v>
      </c>
      <c r="S1668" s="33" t="s">
        <v>76</v>
      </c>
      <c r="T1668" s="33" t="s">
        <v>77</v>
      </c>
      <c r="U1668" s="157"/>
      <c r="V1668" s="157"/>
      <c r="W1668" s="160"/>
      <c r="X1668" s="163"/>
      <c r="Y1668" s="166"/>
      <c r="Z1668" s="147"/>
      <c r="AA1668" s="147"/>
      <c r="AB1668" s="147"/>
      <c r="AC1668" s="147"/>
      <c r="AD1668" s="147"/>
      <c r="AE1668" s="147"/>
      <c r="AF1668" s="169"/>
      <c r="AG1668" s="169"/>
      <c r="AH1668" s="153"/>
      <c r="AI1668" s="147"/>
      <c r="AJ1668" s="147"/>
      <c r="AK1668" s="147"/>
      <c r="AL1668" s="147"/>
      <c r="AM1668" s="147"/>
      <c r="AN1668" s="147"/>
      <c r="AO1668" s="147"/>
      <c r="AP1668" s="147"/>
      <c r="AQ1668" s="147"/>
      <c r="AR1668" s="147"/>
      <c r="AS1668" s="147"/>
      <c r="AT1668" s="147"/>
      <c r="AU1668" s="147"/>
      <c r="AV1668" s="147"/>
      <c r="AW1668" s="147"/>
    </row>
    <row r="1669" spans="1:49" ht="36" customHeight="1" x14ac:dyDescent="0.25">
      <c r="A1669" s="148"/>
      <c r="B1669" s="148"/>
      <c r="C1669" s="148"/>
      <c r="D1669" s="148"/>
      <c r="E1669" s="151"/>
      <c r="F1669" s="148"/>
      <c r="G1669" s="154"/>
      <c r="H1669" s="148"/>
      <c r="I1669" s="148"/>
      <c r="J1669" s="155"/>
      <c r="K1669" s="155"/>
      <c r="L1669" s="155"/>
      <c r="M1669" s="33" t="s">
        <v>75</v>
      </c>
      <c r="N1669" s="33" t="s">
        <v>76</v>
      </c>
      <c r="O1669" s="33" t="s">
        <v>77</v>
      </c>
      <c r="P1669" s="10" t="s">
        <v>64</v>
      </c>
      <c r="Q1669" s="132" t="s">
        <v>77</v>
      </c>
      <c r="R1669" s="33" t="s">
        <v>75</v>
      </c>
      <c r="S1669" s="33" t="s">
        <v>76</v>
      </c>
      <c r="T1669" s="33" t="s">
        <v>77</v>
      </c>
      <c r="U1669" s="158"/>
      <c r="V1669" s="158"/>
      <c r="W1669" s="161"/>
      <c r="X1669" s="164"/>
      <c r="Y1669" s="167"/>
      <c r="Z1669" s="148"/>
      <c r="AA1669" s="148"/>
      <c r="AB1669" s="148"/>
      <c r="AC1669" s="148"/>
      <c r="AD1669" s="148"/>
      <c r="AE1669" s="148"/>
      <c r="AF1669" s="170"/>
      <c r="AG1669" s="170"/>
      <c r="AH1669" s="154"/>
      <c r="AI1669" s="148"/>
      <c r="AJ1669" s="148"/>
      <c r="AK1669" s="148"/>
      <c r="AL1669" s="148"/>
      <c r="AM1669" s="148"/>
      <c r="AN1669" s="148"/>
      <c r="AO1669" s="148"/>
      <c r="AP1669" s="148"/>
      <c r="AQ1669" s="148"/>
      <c r="AR1669" s="148"/>
      <c r="AS1669" s="148"/>
      <c r="AT1669" s="148"/>
      <c r="AU1669" s="148"/>
      <c r="AV1669" s="148"/>
      <c r="AW1669" s="148"/>
    </row>
    <row r="1670" spans="1:49" ht="36" customHeight="1" x14ac:dyDescent="0.25">
      <c r="A1670" s="146" t="s">
        <v>53</v>
      </c>
      <c r="B1670" s="146" t="s">
        <v>54</v>
      </c>
      <c r="C1670" s="146">
        <v>2016</v>
      </c>
      <c r="D1670" s="146" t="s">
        <v>1362</v>
      </c>
      <c r="E1670" s="149">
        <v>717</v>
      </c>
      <c r="F1670" s="146" t="s">
        <v>56</v>
      </c>
      <c r="G1670" s="152" t="s">
        <v>57</v>
      </c>
      <c r="H1670" s="146" t="s">
        <v>58</v>
      </c>
      <c r="I1670" s="146" t="s">
        <v>58</v>
      </c>
      <c r="J1670" s="155" t="s">
        <v>1484</v>
      </c>
      <c r="K1670" s="155" t="s">
        <v>93</v>
      </c>
      <c r="L1670" s="155" t="s">
        <v>93</v>
      </c>
      <c r="M1670" s="33" t="s">
        <v>75</v>
      </c>
      <c r="N1670" s="33" t="s">
        <v>76</v>
      </c>
      <c r="O1670" s="33" t="s">
        <v>77</v>
      </c>
      <c r="P1670" s="10" t="s">
        <v>1481</v>
      </c>
      <c r="Q1670" s="12">
        <v>1501511.52</v>
      </c>
      <c r="R1670" s="33" t="s">
        <v>75</v>
      </c>
      <c r="S1670" s="33" t="s">
        <v>76</v>
      </c>
      <c r="T1670" s="33" t="s">
        <v>77</v>
      </c>
      <c r="U1670" s="156" t="s">
        <v>1481</v>
      </c>
      <c r="V1670" s="156" t="s">
        <v>1485</v>
      </c>
      <c r="W1670" s="159">
        <v>42720</v>
      </c>
      <c r="X1670" s="162">
        <v>1294406.48</v>
      </c>
      <c r="Y1670" s="165">
        <v>1501511.52</v>
      </c>
      <c r="Z1670" s="146" t="s">
        <v>67</v>
      </c>
      <c r="AA1670" s="146" t="s">
        <v>68</v>
      </c>
      <c r="AB1670" s="146" t="s">
        <v>69</v>
      </c>
      <c r="AC1670" s="146" t="s">
        <v>70</v>
      </c>
      <c r="AD1670" s="146" t="s">
        <v>1486</v>
      </c>
      <c r="AE1670" s="146" t="s">
        <v>71</v>
      </c>
      <c r="AF1670" s="168">
        <v>42720</v>
      </c>
      <c r="AG1670" s="168">
        <v>42730</v>
      </c>
      <c r="AH1670" s="152" t="s">
        <v>57</v>
      </c>
      <c r="AI1670" s="146" t="s">
        <v>72</v>
      </c>
      <c r="AJ1670" s="146" t="s">
        <v>73</v>
      </c>
      <c r="AK1670" s="146" t="s">
        <v>72</v>
      </c>
      <c r="AL1670" s="146" t="s">
        <v>72</v>
      </c>
      <c r="AM1670" s="146" t="s">
        <v>72</v>
      </c>
      <c r="AN1670" s="146" t="s">
        <v>72</v>
      </c>
      <c r="AO1670" s="146" t="s">
        <v>74</v>
      </c>
      <c r="AP1670" s="146" t="s">
        <v>74</v>
      </c>
      <c r="AQ1670" s="146" t="s">
        <v>74</v>
      </c>
      <c r="AR1670" s="146" t="s">
        <v>74</v>
      </c>
      <c r="AS1670" s="146" t="s">
        <v>74</v>
      </c>
      <c r="AT1670" s="146" t="s">
        <v>74</v>
      </c>
      <c r="AU1670" s="146" t="s">
        <v>74</v>
      </c>
      <c r="AV1670" s="146" t="s">
        <v>74</v>
      </c>
      <c r="AW1670" s="146" t="s">
        <v>74</v>
      </c>
    </row>
    <row r="1671" spans="1:49" ht="36" customHeight="1" x14ac:dyDescent="0.25">
      <c r="A1671" s="147"/>
      <c r="B1671" s="147"/>
      <c r="C1671" s="147"/>
      <c r="D1671" s="147"/>
      <c r="E1671" s="150"/>
      <c r="F1671" s="147"/>
      <c r="G1671" s="153"/>
      <c r="H1671" s="147"/>
      <c r="I1671" s="147"/>
      <c r="J1671" s="155"/>
      <c r="K1671" s="155"/>
      <c r="L1671" s="155"/>
      <c r="M1671" s="33" t="s">
        <v>75</v>
      </c>
      <c r="N1671" s="33" t="s">
        <v>76</v>
      </c>
      <c r="O1671" s="33" t="s">
        <v>77</v>
      </c>
      <c r="P1671" s="10" t="s">
        <v>64</v>
      </c>
      <c r="Q1671" s="132" t="s">
        <v>77</v>
      </c>
      <c r="R1671" s="33" t="s">
        <v>75</v>
      </c>
      <c r="S1671" s="33" t="s">
        <v>76</v>
      </c>
      <c r="T1671" s="33" t="s">
        <v>77</v>
      </c>
      <c r="U1671" s="157"/>
      <c r="V1671" s="157"/>
      <c r="W1671" s="160"/>
      <c r="X1671" s="163"/>
      <c r="Y1671" s="166"/>
      <c r="Z1671" s="147"/>
      <c r="AA1671" s="147"/>
      <c r="AB1671" s="147"/>
      <c r="AC1671" s="147"/>
      <c r="AD1671" s="147"/>
      <c r="AE1671" s="147"/>
      <c r="AF1671" s="169"/>
      <c r="AG1671" s="169"/>
      <c r="AH1671" s="153"/>
      <c r="AI1671" s="147"/>
      <c r="AJ1671" s="147"/>
      <c r="AK1671" s="147"/>
      <c r="AL1671" s="147"/>
      <c r="AM1671" s="147"/>
      <c r="AN1671" s="147"/>
      <c r="AO1671" s="147"/>
      <c r="AP1671" s="147"/>
      <c r="AQ1671" s="147"/>
      <c r="AR1671" s="147"/>
      <c r="AS1671" s="147"/>
      <c r="AT1671" s="147"/>
      <c r="AU1671" s="147"/>
      <c r="AV1671" s="147"/>
      <c r="AW1671" s="147"/>
    </row>
    <row r="1672" spans="1:49" ht="36" customHeight="1" x14ac:dyDescent="0.25">
      <c r="A1672" s="148"/>
      <c r="B1672" s="148"/>
      <c r="C1672" s="148"/>
      <c r="D1672" s="148"/>
      <c r="E1672" s="151"/>
      <c r="F1672" s="148"/>
      <c r="G1672" s="154"/>
      <c r="H1672" s="148"/>
      <c r="I1672" s="148"/>
      <c r="J1672" s="155"/>
      <c r="K1672" s="155"/>
      <c r="L1672" s="155"/>
      <c r="M1672" s="33" t="s">
        <v>75</v>
      </c>
      <c r="N1672" s="33" t="s">
        <v>76</v>
      </c>
      <c r="O1672" s="33" t="s">
        <v>77</v>
      </c>
      <c r="P1672" s="10" t="s">
        <v>64</v>
      </c>
      <c r="Q1672" s="132" t="s">
        <v>77</v>
      </c>
      <c r="R1672" s="33" t="s">
        <v>75</v>
      </c>
      <c r="S1672" s="33" t="s">
        <v>76</v>
      </c>
      <c r="T1672" s="33" t="s">
        <v>77</v>
      </c>
      <c r="U1672" s="158"/>
      <c r="V1672" s="158"/>
      <c r="W1672" s="161"/>
      <c r="X1672" s="164"/>
      <c r="Y1672" s="167"/>
      <c r="Z1672" s="148"/>
      <c r="AA1672" s="148"/>
      <c r="AB1672" s="148"/>
      <c r="AC1672" s="148"/>
      <c r="AD1672" s="148"/>
      <c r="AE1672" s="148"/>
      <c r="AF1672" s="170"/>
      <c r="AG1672" s="170"/>
      <c r="AH1672" s="154"/>
      <c r="AI1672" s="148"/>
      <c r="AJ1672" s="148"/>
      <c r="AK1672" s="148"/>
      <c r="AL1672" s="148"/>
      <c r="AM1672" s="148"/>
      <c r="AN1672" s="148"/>
      <c r="AO1672" s="148"/>
      <c r="AP1672" s="148"/>
      <c r="AQ1672" s="148"/>
      <c r="AR1672" s="148"/>
      <c r="AS1672" s="148"/>
      <c r="AT1672" s="148"/>
      <c r="AU1672" s="148"/>
      <c r="AV1672" s="148"/>
      <c r="AW1672" s="148"/>
    </row>
    <row r="1673" spans="1:49" ht="36" customHeight="1" x14ac:dyDescent="0.25">
      <c r="A1673" s="146" t="s">
        <v>53</v>
      </c>
      <c r="B1673" s="146" t="s">
        <v>54</v>
      </c>
      <c r="C1673" s="146">
        <v>2016</v>
      </c>
      <c r="D1673" s="146" t="s">
        <v>1362</v>
      </c>
      <c r="E1673" s="149">
        <v>708</v>
      </c>
      <c r="F1673" s="146" t="s">
        <v>56</v>
      </c>
      <c r="G1673" s="152" t="s">
        <v>57</v>
      </c>
      <c r="H1673" s="146" t="s">
        <v>58</v>
      </c>
      <c r="I1673" s="146" t="s">
        <v>58</v>
      </c>
      <c r="J1673" s="155" t="s">
        <v>59</v>
      </c>
      <c r="K1673" s="155" t="s">
        <v>60</v>
      </c>
      <c r="L1673" s="155" t="s">
        <v>60</v>
      </c>
      <c r="M1673" s="33" t="s">
        <v>61</v>
      </c>
      <c r="N1673" s="33" t="s">
        <v>62</v>
      </c>
      <c r="O1673" s="33" t="s">
        <v>63</v>
      </c>
      <c r="P1673" s="10" t="s">
        <v>64</v>
      </c>
      <c r="Q1673" s="12">
        <v>16240</v>
      </c>
      <c r="R1673" s="33" t="s">
        <v>61</v>
      </c>
      <c r="S1673" s="33" t="s">
        <v>62</v>
      </c>
      <c r="T1673" s="33" t="s">
        <v>63</v>
      </c>
      <c r="U1673" s="156" t="s">
        <v>64</v>
      </c>
      <c r="V1673" s="156" t="s">
        <v>1487</v>
      </c>
      <c r="W1673" s="159">
        <v>42723</v>
      </c>
      <c r="X1673" s="162">
        <v>14000</v>
      </c>
      <c r="Y1673" s="165">
        <v>16240</v>
      </c>
      <c r="Z1673" s="146" t="s">
        <v>67</v>
      </c>
      <c r="AA1673" s="146" t="s">
        <v>68</v>
      </c>
      <c r="AB1673" s="146" t="s">
        <v>69</v>
      </c>
      <c r="AC1673" s="146" t="s">
        <v>70</v>
      </c>
      <c r="AD1673" s="146" t="s">
        <v>59</v>
      </c>
      <c r="AE1673" s="146" t="s">
        <v>71</v>
      </c>
      <c r="AF1673" s="168">
        <v>42723</v>
      </c>
      <c r="AG1673" s="168">
        <v>42724</v>
      </c>
      <c r="AH1673" s="152" t="s">
        <v>57</v>
      </c>
      <c r="AI1673" s="146" t="s">
        <v>72</v>
      </c>
      <c r="AJ1673" s="146" t="s">
        <v>73</v>
      </c>
      <c r="AK1673" s="146" t="s">
        <v>72</v>
      </c>
      <c r="AL1673" s="146" t="s">
        <v>72</v>
      </c>
      <c r="AM1673" s="146" t="s">
        <v>72</v>
      </c>
      <c r="AN1673" s="146" t="s">
        <v>72</v>
      </c>
      <c r="AO1673" s="146" t="s">
        <v>74</v>
      </c>
      <c r="AP1673" s="146" t="s">
        <v>74</v>
      </c>
      <c r="AQ1673" s="146" t="s">
        <v>74</v>
      </c>
      <c r="AR1673" s="146" t="s">
        <v>74</v>
      </c>
      <c r="AS1673" s="146" t="s">
        <v>74</v>
      </c>
      <c r="AT1673" s="146" t="s">
        <v>74</v>
      </c>
      <c r="AU1673" s="146" t="s">
        <v>74</v>
      </c>
      <c r="AV1673" s="146" t="s">
        <v>74</v>
      </c>
      <c r="AW1673" s="146" t="s">
        <v>74</v>
      </c>
    </row>
    <row r="1674" spans="1:49" ht="36" customHeight="1" x14ac:dyDescent="0.25">
      <c r="A1674" s="147"/>
      <c r="B1674" s="147"/>
      <c r="C1674" s="147"/>
      <c r="D1674" s="147"/>
      <c r="E1674" s="150"/>
      <c r="F1674" s="147"/>
      <c r="G1674" s="153"/>
      <c r="H1674" s="147"/>
      <c r="I1674" s="147"/>
      <c r="J1674" s="155"/>
      <c r="K1674" s="155"/>
      <c r="L1674" s="155"/>
      <c r="M1674" s="33" t="s">
        <v>75</v>
      </c>
      <c r="N1674" s="33" t="s">
        <v>76</v>
      </c>
      <c r="O1674" s="33" t="s">
        <v>77</v>
      </c>
      <c r="P1674" s="10" t="s">
        <v>64</v>
      </c>
      <c r="Q1674" s="132" t="s">
        <v>77</v>
      </c>
      <c r="R1674" s="33" t="s">
        <v>75</v>
      </c>
      <c r="S1674" s="33" t="s">
        <v>76</v>
      </c>
      <c r="T1674" s="33" t="s">
        <v>77</v>
      </c>
      <c r="U1674" s="157"/>
      <c r="V1674" s="157"/>
      <c r="W1674" s="160"/>
      <c r="X1674" s="163"/>
      <c r="Y1674" s="166"/>
      <c r="Z1674" s="147"/>
      <c r="AA1674" s="147"/>
      <c r="AB1674" s="147"/>
      <c r="AC1674" s="147"/>
      <c r="AD1674" s="147"/>
      <c r="AE1674" s="147"/>
      <c r="AF1674" s="169"/>
      <c r="AG1674" s="169"/>
      <c r="AH1674" s="153"/>
      <c r="AI1674" s="147"/>
      <c r="AJ1674" s="147"/>
      <c r="AK1674" s="147"/>
      <c r="AL1674" s="147"/>
      <c r="AM1674" s="147"/>
      <c r="AN1674" s="147"/>
      <c r="AO1674" s="147"/>
      <c r="AP1674" s="147"/>
      <c r="AQ1674" s="147"/>
      <c r="AR1674" s="147"/>
      <c r="AS1674" s="147"/>
      <c r="AT1674" s="147"/>
      <c r="AU1674" s="147"/>
      <c r="AV1674" s="147"/>
      <c r="AW1674" s="147"/>
    </row>
    <row r="1675" spans="1:49" ht="36" customHeight="1" x14ac:dyDescent="0.25">
      <c r="A1675" s="148"/>
      <c r="B1675" s="148"/>
      <c r="C1675" s="148"/>
      <c r="D1675" s="148"/>
      <c r="E1675" s="151"/>
      <c r="F1675" s="148"/>
      <c r="G1675" s="154"/>
      <c r="H1675" s="148"/>
      <c r="I1675" s="148"/>
      <c r="J1675" s="155"/>
      <c r="K1675" s="155"/>
      <c r="L1675" s="155"/>
      <c r="M1675" s="33" t="s">
        <v>75</v>
      </c>
      <c r="N1675" s="33" t="s">
        <v>76</v>
      </c>
      <c r="O1675" s="33" t="s">
        <v>77</v>
      </c>
      <c r="P1675" s="10" t="s">
        <v>64</v>
      </c>
      <c r="Q1675" s="132" t="s">
        <v>77</v>
      </c>
      <c r="R1675" s="33" t="s">
        <v>75</v>
      </c>
      <c r="S1675" s="33" t="s">
        <v>76</v>
      </c>
      <c r="T1675" s="33" t="s">
        <v>77</v>
      </c>
      <c r="U1675" s="158"/>
      <c r="V1675" s="158"/>
      <c r="W1675" s="161"/>
      <c r="X1675" s="164"/>
      <c r="Y1675" s="167"/>
      <c r="Z1675" s="148"/>
      <c r="AA1675" s="148"/>
      <c r="AB1675" s="148"/>
      <c r="AC1675" s="148"/>
      <c r="AD1675" s="148"/>
      <c r="AE1675" s="148"/>
      <c r="AF1675" s="170"/>
      <c r="AG1675" s="170"/>
      <c r="AH1675" s="154"/>
      <c r="AI1675" s="148"/>
      <c r="AJ1675" s="148"/>
      <c r="AK1675" s="148"/>
      <c r="AL1675" s="148"/>
      <c r="AM1675" s="148"/>
      <c r="AN1675" s="148"/>
      <c r="AO1675" s="148"/>
      <c r="AP1675" s="148"/>
      <c r="AQ1675" s="148"/>
      <c r="AR1675" s="148"/>
      <c r="AS1675" s="148"/>
      <c r="AT1675" s="148"/>
      <c r="AU1675" s="148"/>
      <c r="AV1675" s="148"/>
      <c r="AW1675" s="148"/>
    </row>
    <row r="1676" spans="1:49" ht="36" customHeight="1" x14ac:dyDescent="0.25">
      <c r="A1676" s="146" t="s">
        <v>53</v>
      </c>
      <c r="B1676" s="146" t="s">
        <v>676</v>
      </c>
      <c r="C1676" s="146">
        <v>2016</v>
      </c>
      <c r="D1676" s="146" t="s">
        <v>1362</v>
      </c>
      <c r="E1676" s="149">
        <v>716</v>
      </c>
      <c r="F1676" s="146" t="s">
        <v>56</v>
      </c>
      <c r="G1676" s="152" t="s">
        <v>57</v>
      </c>
      <c r="H1676" s="146" t="s">
        <v>58</v>
      </c>
      <c r="I1676" s="146" t="s">
        <v>58</v>
      </c>
      <c r="J1676" s="155" t="s">
        <v>125</v>
      </c>
      <c r="K1676" s="155" t="s">
        <v>243</v>
      </c>
      <c r="L1676" s="155" t="s">
        <v>243</v>
      </c>
      <c r="M1676" s="33" t="s">
        <v>75</v>
      </c>
      <c r="N1676" s="33" t="s">
        <v>76</v>
      </c>
      <c r="O1676" s="33" t="s">
        <v>77</v>
      </c>
      <c r="P1676" s="10" t="s">
        <v>121</v>
      </c>
      <c r="Q1676" s="12">
        <v>112335.56</v>
      </c>
      <c r="R1676" s="33" t="s">
        <v>75</v>
      </c>
      <c r="S1676" s="33" t="s">
        <v>76</v>
      </c>
      <c r="T1676" s="33" t="s">
        <v>77</v>
      </c>
      <c r="U1676" s="156" t="s">
        <v>121</v>
      </c>
      <c r="V1676" s="156" t="s">
        <v>1488</v>
      </c>
      <c r="W1676" s="159">
        <v>42723</v>
      </c>
      <c r="X1676" s="162">
        <v>96841</v>
      </c>
      <c r="Y1676" s="165">
        <v>112335.56</v>
      </c>
      <c r="Z1676" s="146" t="s">
        <v>67</v>
      </c>
      <c r="AA1676" s="146" t="s">
        <v>68</v>
      </c>
      <c r="AB1676" s="146" t="s">
        <v>69</v>
      </c>
      <c r="AC1676" s="146" t="s">
        <v>70</v>
      </c>
      <c r="AD1676" s="146" t="s">
        <v>125</v>
      </c>
      <c r="AE1676" s="146" t="s">
        <v>71</v>
      </c>
      <c r="AF1676" s="168">
        <v>42723</v>
      </c>
      <c r="AG1676" s="168">
        <v>42723</v>
      </c>
      <c r="AH1676" s="152" t="s">
        <v>57</v>
      </c>
      <c r="AI1676" s="146" t="s">
        <v>72</v>
      </c>
      <c r="AJ1676" s="146" t="s">
        <v>73</v>
      </c>
      <c r="AK1676" s="146" t="s">
        <v>72</v>
      </c>
      <c r="AL1676" s="146" t="s">
        <v>72</v>
      </c>
      <c r="AM1676" s="146" t="s">
        <v>72</v>
      </c>
      <c r="AN1676" s="146" t="s">
        <v>72</v>
      </c>
      <c r="AO1676" s="146" t="s">
        <v>74</v>
      </c>
      <c r="AP1676" s="146" t="s">
        <v>74</v>
      </c>
      <c r="AQ1676" s="146" t="s">
        <v>74</v>
      </c>
      <c r="AR1676" s="146" t="s">
        <v>74</v>
      </c>
      <c r="AS1676" s="146" t="s">
        <v>74</v>
      </c>
      <c r="AT1676" s="146" t="s">
        <v>74</v>
      </c>
      <c r="AU1676" s="146" t="s">
        <v>74</v>
      </c>
      <c r="AV1676" s="146" t="s">
        <v>74</v>
      </c>
      <c r="AW1676" s="146" t="s">
        <v>74</v>
      </c>
    </row>
    <row r="1677" spans="1:49" ht="36" customHeight="1" x14ac:dyDescent="0.25">
      <c r="A1677" s="147"/>
      <c r="B1677" s="147"/>
      <c r="C1677" s="147"/>
      <c r="D1677" s="147"/>
      <c r="E1677" s="150"/>
      <c r="F1677" s="147"/>
      <c r="G1677" s="153"/>
      <c r="H1677" s="147"/>
      <c r="I1677" s="147"/>
      <c r="J1677" s="155"/>
      <c r="K1677" s="155"/>
      <c r="L1677" s="155"/>
      <c r="M1677" s="33" t="s">
        <v>75</v>
      </c>
      <c r="N1677" s="33" t="s">
        <v>76</v>
      </c>
      <c r="O1677" s="33" t="s">
        <v>77</v>
      </c>
      <c r="P1677" s="133" t="s">
        <v>112</v>
      </c>
      <c r="Q1677" s="12">
        <v>117952.34</v>
      </c>
      <c r="R1677" s="33" t="s">
        <v>75</v>
      </c>
      <c r="S1677" s="33" t="s">
        <v>76</v>
      </c>
      <c r="T1677" s="33" t="s">
        <v>77</v>
      </c>
      <c r="U1677" s="157"/>
      <c r="V1677" s="157"/>
      <c r="W1677" s="160"/>
      <c r="X1677" s="163"/>
      <c r="Y1677" s="166"/>
      <c r="Z1677" s="147"/>
      <c r="AA1677" s="147"/>
      <c r="AB1677" s="147"/>
      <c r="AC1677" s="147"/>
      <c r="AD1677" s="147"/>
      <c r="AE1677" s="147"/>
      <c r="AF1677" s="169"/>
      <c r="AG1677" s="169"/>
      <c r="AH1677" s="153"/>
      <c r="AI1677" s="147"/>
      <c r="AJ1677" s="147"/>
      <c r="AK1677" s="147"/>
      <c r="AL1677" s="147"/>
      <c r="AM1677" s="147"/>
      <c r="AN1677" s="147"/>
      <c r="AO1677" s="147"/>
      <c r="AP1677" s="147"/>
      <c r="AQ1677" s="147"/>
      <c r="AR1677" s="147"/>
      <c r="AS1677" s="147"/>
      <c r="AT1677" s="147"/>
      <c r="AU1677" s="147"/>
      <c r="AV1677" s="147"/>
      <c r="AW1677" s="147"/>
    </row>
    <row r="1678" spans="1:49" ht="36" customHeight="1" x14ac:dyDescent="0.25">
      <c r="A1678" s="148"/>
      <c r="B1678" s="148"/>
      <c r="C1678" s="148"/>
      <c r="D1678" s="148"/>
      <c r="E1678" s="151"/>
      <c r="F1678" s="148"/>
      <c r="G1678" s="154"/>
      <c r="H1678" s="148"/>
      <c r="I1678" s="148"/>
      <c r="J1678" s="155"/>
      <c r="K1678" s="155"/>
      <c r="L1678" s="155"/>
      <c r="M1678" s="33" t="s">
        <v>75</v>
      </c>
      <c r="N1678" s="33" t="s">
        <v>76</v>
      </c>
      <c r="O1678" s="33" t="s">
        <v>77</v>
      </c>
      <c r="P1678" s="133" t="s">
        <v>175</v>
      </c>
      <c r="Q1678" s="12">
        <v>121322.41</v>
      </c>
      <c r="R1678" s="33" t="s">
        <v>75</v>
      </c>
      <c r="S1678" s="33" t="s">
        <v>76</v>
      </c>
      <c r="T1678" s="33" t="s">
        <v>77</v>
      </c>
      <c r="U1678" s="158"/>
      <c r="V1678" s="158"/>
      <c r="W1678" s="161"/>
      <c r="X1678" s="164"/>
      <c r="Y1678" s="167"/>
      <c r="Z1678" s="148"/>
      <c r="AA1678" s="148"/>
      <c r="AB1678" s="148"/>
      <c r="AC1678" s="148"/>
      <c r="AD1678" s="148"/>
      <c r="AE1678" s="148"/>
      <c r="AF1678" s="170"/>
      <c r="AG1678" s="170"/>
      <c r="AH1678" s="154"/>
      <c r="AI1678" s="148"/>
      <c r="AJ1678" s="148"/>
      <c r="AK1678" s="148"/>
      <c r="AL1678" s="148"/>
      <c r="AM1678" s="148"/>
      <c r="AN1678" s="148"/>
      <c r="AO1678" s="148"/>
      <c r="AP1678" s="148"/>
      <c r="AQ1678" s="148"/>
      <c r="AR1678" s="148"/>
      <c r="AS1678" s="148"/>
      <c r="AT1678" s="148"/>
      <c r="AU1678" s="148"/>
      <c r="AV1678" s="148"/>
      <c r="AW1678" s="148"/>
    </row>
    <row r="1679" spans="1:49" ht="36" customHeight="1" x14ac:dyDescent="0.25">
      <c r="A1679" s="146" t="s">
        <v>53</v>
      </c>
      <c r="B1679" s="146" t="s">
        <v>54</v>
      </c>
      <c r="C1679" s="146">
        <v>2016</v>
      </c>
      <c r="D1679" s="146" t="s">
        <v>1362</v>
      </c>
      <c r="E1679" s="149">
        <v>718</v>
      </c>
      <c r="F1679" s="146" t="s">
        <v>56</v>
      </c>
      <c r="G1679" s="152" t="s">
        <v>57</v>
      </c>
      <c r="H1679" s="146" t="s">
        <v>58</v>
      </c>
      <c r="I1679" s="146" t="s">
        <v>58</v>
      </c>
      <c r="J1679" s="155" t="s">
        <v>59</v>
      </c>
      <c r="K1679" s="155" t="s">
        <v>60</v>
      </c>
      <c r="L1679" s="155" t="s">
        <v>60</v>
      </c>
      <c r="M1679" s="33" t="s">
        <v>61</v>
      </c>
      <c r="N1679" s="33" t="s">
        <v>62</v>
      </c>
      <c r="O1679" s="33" t="s">
        <v>63</v>
      </c>
      <c r="P1679" s="10" t="s">
        <v>64</v>
      </c>
      <c r="Q1679" s="12">
        <v>26680</v>
      </c>
      <c r="R1679" s="33" t="s">
        <v>61</v>
      </c>
      <c r="S1679" s="33" t="s">
        <v>62</v>
      </c>
      <c r="T1679" s="33" t="s">
        <v>63</v>
      </c>
      <c r="U1679" s="156" t="s">
        <v>64</v>
      </c>
      <c r="V1679" s="156" t="s">
        <v>1489</v>
      </c>
      <c r="W1679" s="159">
        <v>42723</v>
      </c>
      <c r="X1679" s="162">
        <v>23000</v>
      </c>
      <c r="Y1679" s="165">
        <v>26680</v>
      </c>
      <c r="Z1679" s="146" t="s">
        <v>67</v>
      </c>
      <c r="AA1679" s="146" t="s">
        <v>68</v>
      </c>
      <c r="AB1679" s="146" t="s">
        <v>69</v>
      </c>
      <c r="AC1679" s="146" t="s">
        <v>70</v>
      </c>
      <c r="AD1679" s="146" t="s">
        <v>59</v>
      </c>
      <c r="AE1679" s="146" t="s">
        <v>71</v>
      </c>
      <c r="AF1679" s="168">
        <v>42723</v>
      </c>
      <c r="AG1679" s="168">
        <v>42724</v>
      </c>
      <c r="AH1679" s="152" t="s">
        <v>57</v>
      </c>
      <c r="AI1679" s="146" t="s">
        <v>72</v>
      </c>
      <c r="AJ1679" s="146" t="s">
        <v>73</v>
      </c>
      <c r="AK1679" s="146" t="s">
        <v>72</v>
      </c>
      <c r="AL1679" s="146" t="s">
        <v>72</v>
      </c>
      <c r="AM1679" s="146" t="s">
        <v>72</v>
      </c>
      <c r="AN1679" s="146" t="s">
        <v>72</v>
      </c>
      <c r="AO1679" s="146" t="s">
        <v>74</v>
      </c>
      <c r="AP1679" s="146" t="s">
        <v>74</v>
      </c>
      <c r="AQ1679" s="146" t="s">
        <v>74</v>
      </c>
      <c r="AR1679" s="146" t="s">
        <v>74</v>
      </c>
      <c r="AS1679" s="146" t="s">
        <v>74</v>
      </c>
      <c r="AT1679" s="146" t="s">
        <v>74</v>
      </c>
      <c r="AU1679" s="146" t="s">
        <v>74</v>
      </c>
      <c r="AV1679" s="146" t="s">
        <v>74</v>
      </c>
      <c r="AW1679" s="146" t="s">
        <v>74</v>
      </c>
    </row>
    <row r="1680" spans="1:49" ht="36" customHeight="1" x14ac:dyDescent="0.25">
      <c r="A1680" s="147"/>
      <c r="B1680" s="147"/>
      <c r="C1680" s="147"/>
      <c r="D1680" s="147"/>
      <c r="E1680" s="150"/>
      <c r="F1680" s="147"/>
      <c r="G1680" s="153"/>
      <c r="H1680" s="147"/>
      <c r="I1680" s="147"/>
      <c r="J1680" s="155"/>
      <c r="K1680" s="155"/>
      <c r="L1680" s="155"/>
      <c r="M1680" s="33" t="s">
        <v>75</v>
      </c>
      <c r="N1680" s="33" t="s">
        <v>76</v>
      </c>
      <c r="O1680" s="33" t="s">
        <v>77</v>
      </c>
      <c r="P1680" s="10" t="s">
        <v>64</v>
      </c>
      <c r="Q1680" s="132" t="s">
        <v>77</v>
      </c>
      <c r="R1680" s="33" t="s">
        <v>75</v>
      </c>
      <c r="S1680" s="33" t="s">
        <v>76</v>
      </c>
      <c r="T1680" s="33" t="s">
        <v>77</v>
      </c>
      <c r="U1680" s="157"/>
      <c r="V1680" s="157"/>
      <c r="W1680" s="160"/>
      <c r="X1680" s="163"/>
      <c r="Y1680" s="166"/>
      <c r="Z1680" s="147"/>
      <c r="AA1680" s="147"/>
      <c r="AB1680" s="147"/>
      <c r="AC1680" s="147"/>
      <c r="AD1680" s="147"/>
      <c r="AE1680" s="147"/>
      <c r="AF1680" s="169"/>
      <c r="AG1680" s="169"/>
      <c r="AH1680" s="153"/>
      <c r="AI1680" s="147"/>
      <c r="AJ1680" s="147"/>
      <c r="AK1680" s="147"/>
      <c r="AL1680" s="147"/>
      <c r="AM1680" s="147"/>
      <c r="AN1680" s="147"/>
      <c r="AO1680" s="147"/>
      <c r="AP1680" s="147"/>
      <c r="AQ1680" s="147"/>
      <c r="AR1680" s="147"/>
      <c r="AS1680" s="147"/>
      <c r="AT1680" s="147"/>
      <c r="AU1680" s="147"/>
      <c r="AV1680" s="147"/>
      <c r="AW1680" s="147"/>
    </row>
    <row r="1681" spans="1:49" ht="36" customHeight="1" x14ac:dyDescent="0.25">
      <c r="A1681" s="148"/>
      <c r="B1681" s="148"/>
      <c r="C1681" s="148"/>
      <c r="D1681" s="148"/>
      <c r="E1681" s="151"/>
      <c r="F1681" s="148"/>
      <c r="G1681" s="154"/>
      <c r="H1681" s="148"/>
      <c r="I1681" s="148"/>
      <c r="J1681" s="155"/>
      <c r="K1681" s="155"/>
      <c r="L1681" s="155"/>
      <c r="M1681" s="33" t="s">
        <v>75</v>
      </c>
      <c r="N1681" s="33" t="s">
        <v>76</v>
      </c>
      <c r="O1681" s="33" t="s">
        <v>77</v>
      </c>
      <c r="P1681" s="10" t="s">
        <v>64</v>
      </c>
      <c r="Q1681" s="132" t="s">
        <v>77</v>
      </c>
      <c r="R1681" s="33" t="s">
        <v>75</v>
      </c>
      <c r="S1681" s="33" t="s">
        <v>76</v>
      </c>
      <c r="T1681" s="33" t="s">
        <v>77</v>
      </c>
      <c r="U1681" s="158"/>
      <c r="V1681" s="158"/>
      <c r="W1681" s="161"/>
      <c r="X1681" s="164"/>
      <c r="Y1681" s="167"/>
      <c r="Z1681" s="148"/>
      <c r="AA1681" s="148"/>
      <c r="AB1681" s="148"/>
      <c r="AC1681" s="148"/>
      <c r="AD1681" s="148"/>
      <c r="AE1681" s="148"/>
      <c r="AF1681" s="170"/>
      <c r="AG1681" s="170"/>
      <c r="AH1681" s="154"/>
      <c r="AI1681" s="148"/>
      <c r="AJ1681" s="148"/>
      <c r="AK1681" s="148"/>
      <c r="AL1681" s="148"/>
      <c r="AM1681" s="148"/>
      <c r="AN1681" s="148"/>
      <c r="AO1681" s="148"/>
      <c r="AP1681" s="148"/>
      <c r="AQ1681" s="148"/>
      <c r="AR1681" s="148"/>
      <c r="AS1681" s="148"/>
      <c r="AT1681" s="148"/>
      <c r="AU1681" s="148"/>
      <c r="AV1681" s="148"/>
      <c r="AW1681" s="148"/>
    </row>
    <row r="1682" spans="1:49" ht="36" customHeight="1" x14ac:dyDescent="0.25">
      <c r="A1682" s="146" t="s">
        <v>53</v>
      </c>
      <c r="B1682" s="146" t="s">
        <v>676</v>
      </c>
      <c r="C1682" s="146">
        <v>2016</v>
      </c>
      <c r="D1682" s="146" t="s">
        <v>1362</v>
      </c>
      <c r="E1682" s="149">
        <v>722</v>
      </c>
      <c r="F1682" s="146" t="s">
        <v>56</v>
      </c>
      <c r="G1682" s="152" t="s">
        <v>57</v>
      </c>
      <c r="H1682" s="146" t="s">
        <v>58</v>
      </c>
      <c r="I1682" s="146" t="s">
        <v>58</v>
      </c>
      <c r="J1682" s="155" t="s">
        <v>96</v>
      </c>
      <c r="K1682" s="155" t="s">
        <v>93</v>
      </c>
      <c r="L1682" s="155" t="s">
        <v>93</v>
      </c>
      <c r="M1682" s="33" t="s">
        <v>717</v>
      </c>
      <c r="N1682" s="33" t="s">
        <v>718</v>
      </c>
      <c r="O1682" s="33" t="s">
        <v>719</v>
      </c>
      <c r="P1682" s="10" t="s">
        <v>64</v>
      </c>
      <c r="Q1682" s="12">
        <v>248959.17</v>
      </c>
      <c r="R1682" s="33" t="s">
        <v>717</v>
      </c>
      <c r="S1682" s="33" t="s">
        <v>718</v>
      </c>
      <c r="T1682" s="33" t="s">
        <v>719</v>
      </c>
      <c r="U1682" s="156" t="s">
        <v>64</v>
      </c>
      <c r="V1682" s="156" t="s">
        <v>1490</v>
      </c>
      <c r="W1682" s="159">
        <v>42727</v>
      </c>
      <c r="X1682" s="162">
        <v>214619.97</v>
      </c>
      <c r="Y1682" s="165">
        <v>248959.17</v>
      </c>
      <c r="Z1682" s="146" t="s">
        <v>67</v>
      </c>
      <c r="AA1682" s="146" t="s">
        <v>68</v>
      </c>
      <c r="AB1682" s="146" t="s">
        <v>69</v>
      </c>
      <c r="AC1682" s="146" t="s">
        <v>70</v>
      </c>
      <c r="AD1682" s="146" t="s">
        <v>96</v>
      </c>
      <c r="AE1682" s="146" t="s">
        <v>71</v>
      </c>
      <c r="AF1682" s="168">
        <v>42727</v>
      </c>
      <c r="AG1682" s="168">
        <v>42744</v>
      </c>
      <c r="AH1682" s="152" t="s">
        <v>57</v>
      </c>
      <c r="AI1682" s="146" t="s">
        <v>72</v>
      </c>
      <c r="AJ1682" s="146" t="s">
        <v>73</v>
      </c>
      <c r="AK1682" s="146" t="s">
        <v>72</v>
      </c>
      <c r="AL1682" s="146" t="s">
        <v>72</v>
      </c>
      <c r="AM1682" s="146" t="s">
        <v>72</v>
      </c>
      <c r="AN1682" s="146" t="s">
        <v>72</v>
      </c>
      <c r="AO1682" s="146" t="s">
        <v>74</v>
      </c>
      <c r="AP1682" s="146" t="s">
        <v>74</v>
      </c>
      <c r="AQ1682" s="146" t="s">
        <v>74</v>
      </c>
      <c r="AR1682" s="146" t="s">
        <v>74</v>
      </c>
      <c r="AS1682" s="146" t="s">
        <v>74</v>
      </c>
      <c r="AT1682" s="146" t="s">
        <v>74</v>
      </c>
      <c r="AU1682" s="146" t="s">
        <v>74</v>
      </c>
      <c r="AV1682" s="146" t="s">
        <v>74</v>
      </c>
      <c r="AW1682" s="146" t="s">
        <v>74</v>
      </c>
    </row>
    <row r="1683" spans="1:49" ht="36" customHeight="1" x14ac:dyDescent="0.25">
      <c r="A1683" s="147"/>
      <c r="B1683" s="147"/>
      <c r="C1683" s="147"/>
      <c r="D1683" s="147"/>
      <c r="E1683" s="150"/>
      <c r="F1683" s="147"/>
      <c r="G1683" s="153"/>
      <c r="H1683" s="147"/>
      <c r="I1683" s="147"/>
      <c r="J1683" s="155"/>
      <c r="K1683" s="155"/>
      <c r="L1683" s="155"/>
      <c r="M1683" s="33" t="s">
        <v>75</v>
      </c>
      <c r="N1683" s="33" t="s">
        <v>76</v>
      </c>
      <c r="O1683" s="33" t="s">
        <v>77</v>
      </c>
      <c r="P1683" s="133" t="s">
        <v>101</v>
      </c>
      <c r="Q1683" s="12">
        <v>261407.22</v>
      </c>
      <c r="R1683" s="33" t="s">
        <v>75</v>
      </c>
      <c r="S1683" s="33" t="s">
        <v>76</v>
      </c>
      <c r="T1683" s="33" t="s">
        <v>77</v>
      </c>
      <c r="U1683" s="157"/>
      <c r="V1683" s="157"/>
      <c r="W1683" s="160"/>
      <c r="X1683" s="163"/>
      <c r="Y1683" s="166"/>
      <c r="Z1683" s="147"/>
      <c r="AA1683" s="147"/>
      <c r="AB1683" s="147"/>
      <c r="AC1683" s="147"/>
      <c r="AD1683" s="147"/>
      <c r="AE1683" s="147"/>
      <c r="AF1683" s="169"/>
      <c r="AG1683" s="169"/>
      <c r="AH1683" s="153"/>
      <c r="AI1683" s="147"/>
      <c r="AJ1683" s="147"/>
      <c r="AK1683" s="147"/>
      <c r="AL1683" s="147"/>
      <c r="AM1683" s="147"/>
      <c r="AN1683" s="147"/>
      <c r="AO1683" s="147"/>
      <c r="AP1683" s="147"/>
      <c r="AQ1683" s="147"/>
      <c r="AR1683" s="147"/>
      <c r="AS1683" s="147"/>
      <c r="AT1683" s="147"/>
      <c r="AU1683" s="147"/>
      <c r="AV1683" s="147"/>
      <c r="AW1683" s="147"/>
    </row>
    <row r="1684" spans="1:49" ht="36" customHeight="1" x14ac:dyDescent="0.25">
      <c r="A1684" s="148"/>
      <c r="B1684" s="148"/>
      <c r="C1684" s="148"/>
      <c r="D1684" s="148"/>
      <c r="E1684" s="151"/>
      <c r="F1684" s="148"/>
      <c r="G1684" s="154"/>
      <c r="H1684" s="148"/>
      <c r="I1684" s="148"/>
      <c r="J1684" s="155"/>
      <c r="K1684" s="155"/>
      <c r="L1684" s="155"/>
      <c r="M1684" s="33" t="s">
        <v>102</v>
      </c>
      <c r="N1684" s="33" t="s">
        <v>501</v>
      </c>
      <c r="O1684" s="33" t="s">
        <v>104</v>
      </c>
      <c r="P1684" s="10" t="s">
        <v>64</v>
      </c>
      <c r="Q1684" s="12">
        <v>248959.17</v>
      </c>
      <c r="R1684" s="33" t="s">
        <v>75</v>
      </c>
      <c r="S1684" s="33" t="s">
        <v>76</v>
      </c>
      <c r="T1684" s="33" t="s">
        <v>77</v>
      </c>
      <c r="U1684" s="158"/>
      <c r="V1684" s="158"/>
      <c r="W1684" s="161"/>
      <c r="X1684" s="164"/>
      <c r="Y1684" s="167"/>
      <c r="Z1684" s="148"/>
      <c r="AA1684" s="148"/>
      <c r="AB1684" s="148"/>
      <c r="AC1684" s="148"/>
      <c r="AD1684" s="148"/>
      <c r="AE1684" s="148"/>
      <c r="AF1684" s="170"/>
      <c r="AG1684" s="170"/>
      <c r="AH1684" s="154"/>
      <c r="AI1684" s="148"/>
      <c r="AJ1684" s="148"/>
      <c r="AK1684" s="148"/>
      <c r="AL1684" s="148"/>
      <c r="AM1684" s="148"/>
      <c r="AN1684" s="148"/>
      <c r="AO1684" s="148"/>
      <c r="AP1684" s="148"/>
      <c r="AQ1684" s="148"/>
      <c r="AR1684" s="148"/>
      <c r="AS1684" s="148"/>
      <c r="AT1684" s="148"/>
      <c r="AU1684" s="148"/>
      <c r="AV1684" s="148"/>
      <c r="AW1684" s="148"/>
    </row>
    <row r="1685" spans="1:49" ht="36" customHeight="1" x14ac:dyDescent="0.25">
      <c r="A1685" s="146" t="s">
        <v>53</v>
      </c>
      <c r="B1685" s="146" t="s">
        <v>676</v>
      </c>
      <c r="C1685" s="146">
        <v>2016</v>
      </c>
      <c r="D1685" s="146" t="s">
        <v>1362</v>
      </c>
      <c r="E1685" s="149">
        <v>726</v>
      </c>
      <c r="F1685" s="146" t="s">
        <v>56</v>
      </c>
      <c r="G1685" s="152" t="s">
        <v>57</v>
      </c>
      <c r="H1685" s="146" t="s">
        <v>58</v>
      </c>
      <c r="I1685" s="146" t="s">
        <v>58</v>
      </c>
      <c r="J1685" s="155" t="s">
        <v>219</v>
      </c>
      <c r="K1685" s="155" t="s">
        <v>93</v>
      </c>
      <c r="L1685" s="155" t="s">
        <v>93</v>
      </c>
      <c r="M1685" s="33" t="s">
        <v>717</v>
      </c>
      <c r="N1685" s="33" t="s">
        <v>718</v>
      </c>
      <c r="O1685" s="33" t="s">
        <v>719</v>
      </c>
      <c r="P1685" s="10" t="s">
        <v>64</v>
      </c>
      <c r="Q1685" s="12">
        <v>2535.1799999999998</v>
      </c>
      <c r="R1685" s="33" t="s">
        <v>717</v>
      </c>
      <c r="S1685" s="33" t="s">
        <v>718</v>
      </c>
      <c r="T1685" s="33" t="s">
        <v>719</v>
      </c>
      <c r="U1685" s="156" t="s">
        <v>64</v>
      </c>
      <c r="V1685" s="156" t="s">
        <v>1491</v>
      </c>
      <c r="W1685" s="159">
        <v>42720</v>
      </c>
      <c r="X1685" s="162">
        <v>2185.5</v>
      </c>
      <c r="Y1685" s="165">
        <v>2535.1799999999998</v>
      </c>
      <c r="Z1685" s="146" t="s">
        <v>67</v>
      </c>
      <c r="AA1685" s="146" t="s">
        <v>68</v>
      </c>
      <c r="AB1685" s="146" t="s">
        <v>69</v>
      </c>
      <c r="AC1685" s="146" t="s">
        <v>70</v>
      </c>
      <c r="AD1685" s="146" t="s">
        <v>219</v>
      </c>
      <c r="AE1685" s="146" t="s">
        <v>71</v>
      </c>
      <c r="AF1685" s="168">
        <v>42720</v>
      </c>
      <c r="AG1685" s="168">
        <v>42720</v>
      </c>
      <c r="AH1685" s="152" t="s">
        <v>57</v>
      </c>
      <c r="AI1685" s="146" t="s">
        <v>72</v>
      </c>
      <c r="AJ1685" s="146" t="s">
        <v>73</v>
      </c>
      <c r="AK1685" s="146" t="s">
        <v>72</v>
      </c>
      <c r="AL1685" s="146" t="s">
        <v>72</v>
      </c>
      <c r="AM1685" s="146" t="s">
        <v>72</v>
      </c>
      <c r="AN1685" s="146" t="s">
        <v>72</v>
      </c>
      <c r="AO1685" s="146" t="s">
        <v>74</v>
      </c>
      <c r="AP1685" s="146" t="s">
        <v>74</v>
      </c>
      <c r="AQ1685" s="146" t="s">
        <v>74</v>
      </c>
      <c r="AR1685" s="146" t="s">
        <v>74</v>
      </c>
      <c r="AS1685" s="146" t="s">
        <v>74</v>
      </c>
      <c r="AT1685" s="146" t="s">
        <v>74</v>
      </c>
      <c r="AU1685" s="146" t="s">
        <v>74</v>
      </c>
      <c r="AV1685" s="146" t="s">
        <v>74</v>
      </c>
      <c r="AW1685" s="146" t="s">
        <v>74</v>
      </c>
    </row>
    <row r="1686" spans="1:49" ht="36" customHeight="1" x14ac:dyDescent="0.25">
      <c r="A1686" s="147"/>
      <c r="B1686" s="147"/>
      <c r="C1686" s="147"/>
      <c r="D1686" s="147"/>
      <c r="E1686" s="150"/>
      <c r="F1686" s="147"/>
      <c r="G1686" s="153"/>
      <c r="H1686" s="147"/>
      <c r="I1686" s="147"/>
      <c r="J1686" s="155"/>
      <c r="K1686" s="155"/>
      <c r="L1686" s="155"/>
      <c r="M1686" s="33" t="s">
        <v>75</v>
      </c>
      <c r="N1686" s="33" t="s">
        <v>76</v>
      </c>
      <c r="O1686" s="33" t="s">
        <v>77</v>
      </c>
      <c r="P1686" s="10" t="s">
        <v>64</v>
      </c>
      <c r="Q1686" s="33" t="s">
        <v>75</v>
      </c>
      <c r="R1686" s="33" t="s">
        <v>75</v>
      </c>
      <c r="S1686" s="33" t="s">
        <v>76</v>
      </c>
      <c r="T1686" s="33" t="s">
        <v>77</v>
      </c>
      <c r="U1686" s="157"/>
      <c r="V1686" s="157"/>
      <c r="W1686" s="160"/>
      <c r="X1686" s="163"/>
      <c r="Y1686" s="166"/>
      <c r="Z1686" s="147"/>
      <c r="AA1686" s="147"/>
      <c r="AB1686" s="147"/>
      <c r="AC1686" s="147"/>
      <c r="AD1686" s="147"/>
      <c r="AE1686" s="147"/>
      <c r="AF1686" s="169"/>
      <c r="AG1686" s="169"/>
      <c r="AH1686" s="153"/>
      <c r="AI1686" s="147"/>
      <c r="AJ1686" s="147"/>
      <c r="AK1686" s="147"/>
      <c r="AL1686" s="147"/>
      <c r="AM1686" s="147"/>
      <c r="AN1686" s="147"/>
      <c r="AO1686" s="147"/>
      <c r="AP1686" s="147"/>
      <c r="AQ1686" s="147"/>
      <c r="AR1686" s="147"/>
      <c r="AS1686" s="147"/>
      <c r="AT1686" s="147"/>
      <c r="AU1686" s="147"/>
      <c r="AV1686" s="147"/>
      <c r="AW1686" s="147"/>
    </row>
    <row r="1687" spans="1:49" ht="36" customHeight="1" x14ac:dyDescent="0.25">
      <c r="A1687" s="148"/>
      <c r="B1687" s="148"/>
      <c r="C1687" s="148"/>
      <c r="D1687" s="148"/>
      <c r="E1687" s="151"/>
      <c r="F1687" s="148"/>
      <c r="G1687" s="154"/>
      <c r="H1687" s="148"/>
      <c r="I1687" s="148"/>
      <c r="J1687" s="155"/>
      <c r="K1687" s="155"/>
      <c r="L1687" s="155"/>
      <c r="M1687" s="33" t="s">
        <v>75</v>
      </c>
      <c r="N1687" s="33" t="s">
        <v>76</v>
      </c>
      <c r="O1687" s="33" t="s">
        <v>77</v>
      </c>
      <c r="P1687" s="10" t="s">
        <v>64</v>
      </c>
      <c r="Q1687" s="33" t="s">
        <v>75</v>
      </c>
      <c r="R1687" s="33" t="s">
        <v>75</v>
      </c>
      <c r="S1687" s="33" t="s">
        <v>76</v>
      </c>
      <c r="T1687" s="33" t="s">
        <v>77</v>
      </c>
      <c r="U1687" s="158"/>
      <c r="V1687" s="158"/>
      <c r="W1687" s="161"/>
      <c r="X1687" s="164"/>
      <c r="Y1687" s="167"/>
      <c r="Z1687" s="148"/>
      <c r="AA1687" s="148"/>
      <c r="AB1687" s="148"/>
      <c r="AC1687" s="148"/>
      <c r="AD1687" s="148"/>
      <c r="AE1687" s="148"/>
      <c r="AF1687" s="170"/>
      <c r="AG1687" s="170"/>
      <c r="AH1687" s="154"/>
      <c r="AI1687" s="148"/>
      <c r="AJ1687" s="148"/>
      <c r="AK1687" s="148"/>
      <c r="AL1687" s="148"/>
      <c r="AM1687" s="148"/>
      <c r="AN1687" s="148"/>
      <c r="AO1687" s="148"/>
      <c r="AP1687" s="148"/>
      <c r="AQ1687" s="148"/>
      <c r="AR1687" s="148"/>
      <c r="AS1687" s="148"/>
      <c r="AT1687" s="148"/>
      <c r="AU1687" s="148"/>
      <c r="AV1687" s="148"/>
      <c r="AW1687" s="148"/>
    </row>
    <row r="1688" spans="1:49" ht="36" customHeight="1" x14ac:dyDescent="0.25">
      <c r="A1688" s="146" t="s">
        <v>53</v>
      </c>
      <c r="B1688" s="146" t="s">
        <v>54</v>
      </c>
      <c r="C1688" s="146">
        <v>2016</v>
      </c>
      <c r="D1688" s="146" t="s">
        <v>1362</v>
      </c>
      <c r="E1688" s="149">
        <v>727</v>
      </c>
      <c r="F1688" s="146" t="s">
        <v>56</v>
      </c>
      <c r="G1688" s="152" t="s">
        <v>57</v>
      </c>
      <c r="H1688" s="146" t="s">
        <v>58</v>
      </c>
      <c r="I1688" s="146" t="s">
        <v>58</v>
      </c>
      <c r="J1688" s="155" t="s">
        <v>1492</v>
      </c>
      <c r="K1688" s="155" t="s">
        <v>93</v>
      </c>
      <c r="L1688" s="155" t="s">
        <v>93</v>
      </c>
      <c r="M1688" s="33" t="s">
        <v>75</v>
      </c>
      <c r="N1688" s="33" t="s">
        <v>76</v>
      </c>
      <c r="O1688" s="33" t="s">
        <v>77</v>
      </c>
      <c r="P1688" s="10" t="s">
        <v>112</v>
      </c>
      <c r="Q1688" s="12">
        <v>248000</v>
      </c>
      <c r="R1688" s="33"/>
      <c r="S1688" s="33"/>
      <c r="T1688" s="33"/>
      <c r="U1688" s="156" t="s">
        <v>112</v>
      </c>
      <c r="V1688" s="156" t="s">
        <v>1493</v>
      </c>
      <c r="W1688" s="159">
        <v>42720</v>
      </c>
      <c r="X1688" s="162">
        <v>300000</v>
      </c>
      <c r="Y1688" s="165">
        <v>348000</v>
      </c>
      <c r="Z1688" s="146" t="s">
        <v>67</v>
      </c>
      <c r="AA1688" s="146" t="s">
        <v>68</v>
      </c>
      <c r="AB1688" s="146" t="s">
        <v>69</v>
      </c>
      <c r="AC1688" s="146" t="s">
        <v>70</v>
      </c>
      <c r="AD1688" s="146" t="s">
        <v>1494</v>
      </c>
      <c r="AE1688" s="146" t="s">
        <v>71</v>
      </c>
      <c r="AF1688" s="168">
        <v>42720</v>
      </c>
      <c r="AG1688" s="168">
        <v>42720</v>
      </c>
      <c r="AH1688" s="152" t="s">
        <v>57</v>
      </c>
      <c r="AI1688" s="146" t="s">
        <v>72</v>
      </c>
      <c r="AJ1688" s="146" t="s">
        <v>73</v>
      </c>
      <c r="AK1688" s="146" t="s">
        <v>72</v>
      </c>
      <c r="AL1688" s="146" t="s">
        <v>72</v>
      </c>
      <c r="AM1688" s="146" t="s">
        <v>72</v>
      </c>
      <c r="AN1688" s="146" t="s">
        <v>72</v>
      </c>
      <c r="AO1688" s="146" t="s">
        <v>74</v>
      </c>
      <c r="AP1688" s="146" t="s">
        <v>74</v>
      </c>
      <c r="AQ1688" s="146" t="s">
        <v>74</v>
      </c>
      <c r="AR1688" s="146" t="s">
        <v>74</v>
      </c>
      <c r="AS1688" s="146" t="s">
        <v>74</v>
      </c>
      <c r="AT1688" s="146" t="s">
        <v>74</v>
      </c>
      <c r="AU1688" s="146" t="s">
        <v>74</v>
      </c>
      <c r="AV1688" s="146" t="s">
        <v>74</v>
      </c>
      <c r="AW1688" s="146" t="s">
        <v>74</v>
      </c>
    </row>
    <row r="1689" spans="1:49" ht="36" customHeight="1" x14ac:dyDescent="0.25">
      <c r="A1689" s="147"/>
      <c r="B1689" s="147"/>
      <c r="C1689" s="147"/>
      <c r="D1689" s="147"/>
      <c r="E1689" s="150"/>
      <c r="F1689" s="147"/>
      <c r="G1689" s="153"/>
      <c r="H1689" s="147"/>
      <c r="I1689" s="147"/>
      <c r="J1689" s="155"/>
      <c r="K1689" s="155"/>
      <c r="L1689" s="155"/>
      <c r="M1689" s="33" t="s">
        <v>75</v>
      </c>
      <c r="N1689" s="33" t="s">
        <v>76</v>
      </c>
      <c r="O1689" s="33" t="s">
        <v>77</v>
      </c>
      <c r="P1689" s="10" t="s">
        <v>64</v>
      </c>
      <c r="Q1689" s="33" t="s">
        <v>75</v>
      </c>
      <c r="R1689" s="33" t="s">
        <v>75</v>
      </c>
      <c r="S1689" s="33" t="s">
        <v>76</v>
      </c>
      <c r="T1689" s="33" t="s">
        <v>77</v>
      </c>
      <c r="U1689" s="157"/>
      <c r="V1689" s="157"/>
      <c r="W1689" s="160"/>
      <c r="X1689" s="163"/>
      <c r="Y1689" s="166"/>
      <c r="Z1689" s="147"/>
      <c r="AA1689" s="147"/>
      <c r="AB1689" s="147"/>
      <c r="AC1689" s="147"/>
      <c r="AD1689" s="147"/>
      <c r="AE1689" s="147"/>
      <c r="AF1689" s="169"/>
      <c r="AG1689" s="169"/>
      <c r="AH1689" s="153"/>
      <c r="AI1689" s="147"/>
      <c r="AJ1689" s="147"/>
      <c r="AK1689" s="147"/>
      <c r="AL1689" s="147"/>
      <c r="AM1689" s="147"/>
      <c r="AN1689" s="147"/>
      <c r="AO1689" s="147"/>
      <c r="AP1689" s="147"/>
      <c r="AQ1689" s="147"/>
      <c r="AR1689" s="147"/>
      <c r="AS1689" s="147"/>
      <c r="AT1689" s="147"/>
      <c r="AU1689" s="147"/>
      <c r="AV1689" s="147"/>
      <c r="AW1689" s="147"/>
    </row>
    <row r="1690" spans="1:49" ht="36" customHeight="1" x14ac:dyDescent="0.25">
      <c r="A1690" s="148"/>
      <c r="B1690" s="148"/>
      <c r="C1690" s="148"/>
      <c r="D1690" s="148"/>
      <c r="E1690" s="151"/>
      <c r="F1690" s="148"/>
      <c r="G1690" s="154"/>
      <c r="H1690" s="148"/>
      <c r="I1690" s="148"/>
      <c r="J1690" s="155"/>
      <c r="K1690" s="155"/>
      <c r="L1690" s="155"/>
      <c r="M1690" s="33" t="s">
        <v>75</v>
      </c>
      <c r="N1690" s="33" t="s">
        <v>76</v>
      </c>
      <c r="O1690" s="33" t="s">
        <v>77</v>
      </c>
      <c r="P1690" s="10" t="s">
        <v>64</v>
      </c>
      <c r="Q1690" s="33" t="s">
        <v>75</v>
      </c>
      <c r="R1690" s="33" t="s">
        <v>75</v>
      </c>
      <c r="S1690" s="33" t="s">
        <v>76</v>
      </c>
      <c r="T1690" s="33" t="s">
        <v>77</v>
      </c>
      <c r="U1690" s="158"/>
      <c r="V1690" s="158"/>
      <c r="W1690" s="161"/>
      <c r="X1690" s="164"/>
      <c r="Y1690" s="167"/>
      <c r="Z1690" s="148"/>
      <c r="AA1690" s="148"/>
      <c r="AB1690" s="148"/>
      <c r="AC1690" s="148"/>
      <c r="AD1690" s="148"/>
      <c r="AE1690" s="148"/>
      <c r="AF1690" s="170"/>
      <c r="AG1690" s="170"/>
      <c r="AH1690" s="154"/>
      <c r="AI1690" s="148"/>
      <c r="AJ1690" s="148"/>
      <c r="AK1690" s="148"/>
      <c r="AL1690" s="148"/>
      <c r="AM1690" s="148"/>
      <c r="AN1690" s="148"/>
      <c r="AO1690" s="148"/>
      <c r="AP1690" s="148"/>
      <c r="AQ1690" s="148"/>
      <c r="AR1690" s="148"/>
      <c r="AS1690" s="148"/>
      <c r="AT1690" s="148"/>
      <c r="AU1690" s="148"/>
      <c r="AV1690" s="148"/>
      <c r="AW1690" s="148"/>
    </row>
    <row r="1691" spans="1:49" ht="43.9" customHeight="1" x14ac:dyDescent="0.4">
      <c r="A1691" s="77" t="s">
        <v>792</v>
      </c>
      <c r="B1691" s="78"/>
      <c r="C1691" s="79"/>
      <c r="D1691" s="79"/>
      <c r="E1691" s="79"/>
      <c r="F1691" s="79"/>
      <c r="G1691" s="79"/>
      <c r="H1691" s="79"/>
      <c r="I1691" s="79"/>
      <c r="J1691" s="79"/>
      <c r="K1691" s="79"/>
      <c r="L1691" s="79"/>
      <c r="M1691" s="79"/>
      <c r="N1691" s="79"/>
      <c r="O1691" s="79"/>
      <c r="P1691" s="79"/>
      <c r="Q1691" s="80"/>
      <c r="R1691" s="79"/>
      <c r="S1691" s="79"/>
      <c r="T1691" s="79"/>
      <c r="U1691" s="79"/>
      <c r="V1691" s="79"/>
      <c r="W1691" s="79"/>
      <c r="X1691" s="79"/>
      <c r="Y1691" s="79"/>
      <c r="Z1691" s="79"/>
      <c r="AA1691" s="79"/>
      <c r="AB1691" s="79"/>
      <c r="AC1691" s="79"/>
      <c r="AD1691" s="79"/>
      <c r="AE1691" s="79"/>
      <c r="AF1691" s="79"/>
      <c r="AG1691" s="79"/>
      <c r="AH1691" s="79"/>
      <c r="AI1691" s="79"/>
      <c r="AJ1691" s="79"/>
      <c r="AK1691" s="79"/>
      <c r="AL1691" s="79"/>
      <c r="AM1691" s="79"/>
      <c r="AN1691" s="79"/>
      <c r="AO1691" s="79"/>
      <c r="AP1691" s="79"/>
      <c r="AQ1691" s="79"/>
      <c r="AR1691" s="79"/>
      <c r="AS1691" s="79"/>
      <c r="AT1691" s="79"/>
      <c r="AU1691" s="79"/>
      <c r="AV1691" s="79"/>
      <c r="AW1691" s="81"/>
    </row>
    <row r="1692" spans="1:49" ht="40.15" customHeight="1" x14ac:dyDescent="0.25">
      <c r="A1692" s="92" t="s">
        <v>134</v>
      </c>
      <c r="B1692" s="92" t="s">
        <v>792</v>
      </c>
      <c r="C1692" s="92">
        <v>2016</v>
      </c>
      <c r="D1692" s="92" t="s">
        <v>55</v>
      </c>
      <c r="E1692" s="92" t="s">
        <v>793</v>
      </c>
      <c r="F1692" s="92" t="s">
        <v>794</v>
      </c>
      <c r="G1692" s="96" t="s">
        <v>57</v>
      </c>
      <c r="H1692" s="92" t="s">
        <v>795</v>
      </c>
      <c r="I1692" s="92" t="s">
        <v>795</v>
      </c>
      <c r="J1692" s="92" t="s">
        <v>796</v>
      </c>
      <c r="K1692" s="92" t="s">
        <v>797</v>
      </c>
      <c r="L1692" s="92" t="s">
        <v>798</v>
      </c>
      <c r="M1692" s="92" t="s">
        <v>799</v>
      </c>
      <c r="N1692" s="92" t="s">
        <v>89</v>
      </c>
      <c r="O1692" s="92" t="s">
        <v>800</v>
      </c>
      <c r="P1692" s="10" t="s">
        <v>64</v>
      </c>
      <c r="Q1692" s="94">
        <v>4754084.2699999996</v>
      </c>
      <c r="R1692" s="92" t="s">
        <v>799</v>
      </c>
      <c r="S1692" s="92" t="s">
        <v>89</v>
      </c>
      <c r="T1692" s="92" t="s">
        <v>800</v>
      </c>
      <c r="U1692" s="96" t="s">
        <v>123</v>
      </c>
      <c r="V1692" s="93" t="s">
        <v>801</v>
      </c>
      <c r="W1692" s="93">
        <v>42389</v>
      </c>
      <c r="X1692" s="94">
        <v>4098348.48</v>
      </c>
      <c r="Y1692" s="94">
        <v>4754084.2699999996</v>
      </c>
      <c r="Z1692" s="97" t="s">
        <v>802</v>
      </c>
      <c r="AA1692" s="92" t="s">
        <v>68</v>
      </c>
      <c r="AB1692" s="92" t="s">
        <v>69</v>
      </c>
      <c r="AC1692" s="92" t="s">
        <v>70</v>
      </c>
      <c r="AD1692" s="92" t="s">
        <v>796</v>
      </c>
      <c r="AE1692" s="95">
        <f>1426225.27+475408.43</f>
        <v>1901633.7</v>
      </c>
      <c r="AF1692" s="93">
        <v>42391</v>
      </c>
      <c r="AG1692" s="93">
        <v>42480</v>
      </c>
      <c r="AH1692" s="96" t="s">
        <v>57</v>
      </c>
      <c r="AI1692" s="92" t="s">
        <v>72</v>
      </c>
      <c r="AJ1692" s="92" t="s">
        <v>191</v>
      </c>
      <c r="AK1692" s="92" t="s">
        <v>72</v>
      </c>
      <c r="AL1692" s="92" t="s">
        <v>72</v>
      </c>
      <c r="AM1692" s="92" t="s">
        <v>72</v>
      </c>
      <c r="AN1692" s="97" t="s">
        <v>72</v>
      </c>
      <c r="AO1692" s="92" t="s">
        <v>803</v>
      </c>
      <c r="AP1692" s="92" t="s">
        <v>804</v>
      </c>
      <c r="AQ1692" s="92" t="s">
        <v>804</v>
      </c>
      <c r="AR1692" s="92" t="s">
        <v>804</v>
      </c>
      <c r="AS1692" s="92" t="s">
        <v>804</v>
      </c>
      <c r="AT1692" s="92" t="s">
        <v>804</v>
      </c>
      <c r="AU1692" s="92" t="s">
        <v>804</v>
      </c>
      <c r="AV1692" s="92" t="s">
        <v>804</v>
      </c>
      <c r="AW1692" s="92" t="s">
        <v>804</v>
      </c>
    </row>
    <row r="1693" spans="1:49" ht="40.15" customHeight="1" x14ac:dyDescent="0.25">
      <c r="A1693" s="92" t="s">
        <v>134</v>
      </c>
      <c r="B1693" s="92" t="s">
        <v>792</v>
      </c>
      <c r="C1693" s="92">
        <v>2016</v>
      </c>
      <c r="D1693" s="92" t="s">
        <v>176</v>
      </c>
      <c r="E1693" s="92" t="s">
        <v>805</v>
      </c>
      <c r="F1693" s="92" t="s">
        <v>806</v>
      </c>
      <c r="G1693" s="96" t="s">
        <v>57</v>
      </c>
      <c r="H1693" s="92" t="s">
        <v>795</v>
      </c>
      <c r="I1693" s="92" t="s">
        <v>795</v>
      </c>
      <c r="J1693" s="92" t="s">
        <v>807</v>
      </c>
      <c r="K1693" s="92" t="s">
        <v>797</v>
      </c>
      <c r="L1693" s="92" t="s">
        <v>798</v>
      </c>
      <c r="M1693" s="7" t="s">
        <v>808</v>
      </c>
      <c r="N1693" s="92" t="s">
        <v>241</v>
      </c>
      <c r="O1693" s="7" t="s">
        <v>809</v>
      </c>
      <c r="P1693" s="10" t="s">
        <v>64</v>
      </c>
      <c r="Q1693" s="94">
        <v>183001.62</v>
      </c>
      <c r="R1693" s="7" t="s">
        <v>808</v>
      </c>
      <c r="S1693" s="92" t="s">
        <v>241</v>
      </c>
      <c r="T1693" s="7" t="s">
        <v>809</v>
      </c>
      <c r="U1693" s="96" t="s">
        <v>123</v>
      </c>
      <c r="V1693" s="93" t="s">
        <v>810</v>
      </c>
      <c r="W1693" s="93">
        <v>42423</v>
      </c>
      <c r="X1693" s="94">
        <v>157760.01999999999</v>
      </c>
      <c r="Y1693" s="94">
        <v>183001.62</v>
      </c>
      <c r="Z1693" s="97" t="s">
        <v>802</v>
      </c>
      <c r="AA1693" s="92" t="s">
        <v>68</v>
      </c>
      <c r="AB1693" s="92" t="s">
        <v>69</v>
      </c>
      <c r="AC1693" s="92" t="s">
        <v>70</v>
      </c>
      <c r="AD1693" s="92" t="s">
        <v>807</v>
      </c>
      <c r="AE1693" s="95">
        <v>18300.16</v>
      </c>
      <c r="AF1693" s="93">
        <v>42423</v>
      </c>
      <c r="AG1693" s="93">
        <v>42453</v>
      </c>
      <c r="AH1693" s="96" t="s">
        <v>57</v>
      </c>
      <c r="AI1693" s="92" t="s">
        <v>72</v>
      </c>
      <c r="AJ1693" s="92" t="s">
        <v>191</v>
      </c>
      <c r="AK1693" s="92" t="s">
        <v>72</v>
      </c>
      <c r="AL1693" s="92" t="s">
        <v>72</v>
      </c>
      <c r="AM1693" s="92" t="s">
        <v>72</v>
      </c>
      <c r="AN1693" s="97" t="s">
        <v>72</v>
      </c>
      <c r="AO1693" s="92" t="s">
        <v>811</v>
      </c>
      <c r="AP1693" s="92" t="s">
        <v>804</v>
      </c>
      <c r="AQ1693" s="92" t="s">
        <v>804</v>
      </c>
      <c r="AR1693" s="92" t="s">
        <v>804</v>
      </c>
      <c r="AS1693" s="92" t="s">
        <v>804</v>
      </c>
      <c r="AT1693" s="92" t="s">
        <v>804</v>
      </c>
      <c r="AU1693" s="92" t="s">
        <v>804</v>
      </c>
      <c r="AV1693" s="92" t="s">
        <v>804</v>
      </c>
      <c r="AW1693" s="92" t="s">
        <v>804</v>
      </c>
    </row>
    <row r="1694" spans="1:49" ht="40.15" customHeight="1" x14ac:dyDescent="0.25">
      <c r="A1694" s="92" t="s">
        <v>134</v>
      </c>
      <c r="B1694" s="92" t="s">
        <v>792</v>
      </c>
      <c r="C1694" s="92">
        <v>2016</v>
      </c>
      <c r="D1694" s="92" t="s">
        <v>176</v>
      </c>
      <c r="E1694" s="92" t="s">
        <v>812</v>
      </c>
      <c r="F1694" s="92" t="s">
        <v>806</v>
      </c>
      <c r="G1694" s="96" t="s">
        <v>57</v>
      </c>
      <c r="H1694" s="92" t="s">
        <v>795</v>
      </c>
      <c r="I1694" s="92" t="s">
        <v>795</v>
      </c>
      <c r="J1694" s="92" t="s">
        <v>813</v>
      </c>
      <c r="K1694" s="92" t="s">
        <v>797</v>
      </c>
      <c r="L1694" s="92" t="s">
        <v>798</v>
      </c>
      <c r="M1694" s="96" t="s">
        <v>75</v>
      </c>
      <c r="N1694" s="96" t="s">
        <v>77</v>
      </c>
      <c r="O1694" s="96" t="s">
        <v>77</v>
      </c>
      <c r="P1694" s="102" t="s">
        <v>814</v>
      </c>
      <c r="Q1694" s="94">
        <v>1339576.3799999999</v>
      </c>
      <c r="R1694" s="96" t="s">
        <v>77</v>
      </c>
      <c r="S1694" s="96" t="s">
        <v>77</v>
      </c>
      <c r="T1694" s="96" t="s">
        <v>77</v>
      </c>
      <c r="U1694" s="102" t="s">
        <v>814</v>
      </c>
      <c r="V1694" s="93" t="s">
        <v>815</v>
      </c>
      <c r="W1694" s="93">
        <v>42423</v>
      </c>
      <c r="X1694" s="94">
        <v>1154807.22</v>
      </c>
      <c r="Y1694" s="94">
        <v>1339576.3799999999</v>
      </c>
      <c r="Z1694" s="97" t="s">
        <v>802</v>
      </c>
      <c r="AA1694" s="92" t="s">
        <v>68</v>
      </c>
      <c r="AB1694" s="92" t="s">
        <v>69</v>
      </c>
      <c r="AC1694" s="92" t="s">
        <v>70</v>
      </c>
      <c r="AD1694" s="92" t="s">
        <v>813</v>
      </c>
      <c r="AE1694" s="95">
        <v>133957.63</v>
      </c>
      <c r="AF1694" s="93">
        <v>42423</v>
      </c>
      <c r="AG1694" s="93">
        <v>42453</v>
      </c>
      <c r="AH1694" s="96" t="s">
        <v>57</v>
      </c>
      <c r="AI1694" s="92" t="s">
        <v>72</v>
      </c>
      <c r="AJ1694" s="92" t="s">
        <v>191</v>
      </c>
      <c r="AK1694" s="92" t="s">
        <v>72</v>
      </c>
      <c r="AL1694" s="92" t="s">
        <v>72</v>
      </c>
      <c r="AM1694" s="92" t="s">
        <v>72</v>
      </c>
      <c r="AN1694" s="97" t="s">
        <v>72</v>
      </c>
      <c r="AO1694" s="92" t="s">
        <v>811</v>
      </c>
      <c r="AP1694" s="92" t="s">
        <v>804</v>
      </c>
      <c r="AQ1694" s="92" t="s">
        <v>804</v>
      </c>
      <c r="AR1694" s="92" t="s">
        <v>804</v>
      </c>
      <c r="AS1694" s="92" t="s">
        <v>804</v>
      </c>
      <c r="AT1694" s="92" t="s">
        <v>804</v>
      </c>
      <c r="AU1694" s="92" t="s">
        <v>804</v>
      </c>
      <c r="AV1694" s="92" t="s">
        <v>804</v>
      </c>
      <c r="AW1694" s="92" t="s">
        <v>804</v>
      </c>
    </row>
    <row r="1695" spans="1:49" ht="40.15" customHeight="1" x14ac:dyDescent="0.25">
      <c r="A1695" s="92" t="s">
        <v>134</v>
      </c>
      <c r="B1695" s="92" t="s">
        <v>792</v>
      </c>
      <c r="C1695" s="92">
        <v>2016</v>
      </c>
      <c r="D1695" s="92" t="s">
        <v>176</v>
      </c>
      <c r="E1695" s="92" t="s">
        <v>816</v>
      </c>
      <c r="F1695" s="92" t="s">
        <v>806</v>
      </c>
      <c r="G1695" s="96" t="s">
        <v>57</v>
      </c>
      <c r="H1695" s="92" t="s">
        <v>795</v>
      </c>
      <c r="I1695" s="92" t="s">
        <v>795</v>
      </c>
      <c r="J1695" s="92" t="s">
        <v>817</v>
      </c>
      <c r="K1695" s="92" t="s">
        <v>797</v>
      </c>
      <c r="L1695" s="92" t="s">
        <v>798</v>
      </c>
      <c r="M1695" s="96" t="s">
        <v>75</v>
      </c>
      <c r="N1695" s="96" t="s">
        <v>77</v>
      </c>
      <c r="O1695" s="96" t="s">
        <v>77</v>
      </c>
      <c r="P1695" s="102" t="s">
        <v>818</v>
      </c>
      <c r="Q1695" s="94">
        <v>179578.44</v>
      </c>
      <c r="R1695" s="96" t="s">
        <v>77</v>
      </c>
      <c r="S1695" s="96" t="s">
        <v>77</v>
      </c>
      <c r="T1695" s="96" t="s">
        <v>77</v>
      </c>
      <c r="U1695" s="102" t="s">
        <v>818</v>
      </c>
      <c r="V1695" s="93" t="s">
        <v>819</v>
      </c>
      <c r="W1695" s="93">
        <v>42423</v>
      </c>
      <c r="X1695" s="94">
        <v>154809</v>
      </c>
      <c r="Y1695" s="94">
        <v>179578.44</v>
      </c>
      <c r="Z1695" s="97" t="s">
        <v>802</v>
      </c>
      <c r="AA1695" s="92" t="s">
        <v>68</v>
      </c>
      <c r="AB1695" s="92" t="s">
        <v>69</v>
      </c>
      <c r="AC1695" s="92" t="s">
        <v>70</v>
      </c>
      <c r="AD1695" s="92" t="s">
        <v>817</v>
      </c>
      <c r="AE1695" s="95">
        <v>17957.84</v>
      </c>
      <c r="AF1695" s="93">
        <v>42423</v>
      </c>
      <c r="AG1695" s="93">
        <v>42453</v>
      </c>
      <c r="AH1695" s="96" t="s">
        <v>57</v>
      </c>
      <c r="AI1695" s="92" t="s">
        <v>72</v>
      </c>
      <c r="AJ1695" s="92" t="s">
        <v>191</v>
      </c>
      <c r="AK1695" s="92" t="s">
        <v>72</v>
      </c>
      <c r="AL1695" s="92" t="s">
        <v>72</v>
      </c>
      <c r="AM1695" s="92" t="s">
        <v>72</v>
      </c>
      <c r="AN1695" s="97" t="s">
        <v>72</v>
      </c>
      <c r="AO1695" s="92" t="s">
        <v>811</v>
      </c>
      <c r="AP1695" s="92" t="s">
        <v>804</v>
      </c>
      <c r="AQ1695" s="92" t="s">
        <v>804</v>
      </c>
      <c r="AR1695" s="92" t="s">
        <v>804</v>
      </c>
      <c r="AS1695" s="92" t="s">
        <v>804</v>
      </c>
      <c r="AT1695" s="92" t="s">
        <v>804</v>
      </c>
      <c r="AU1695" s="92" t="s">
        <v>804</v>
      </c>
      <c r="AV1695" s="92" t="s">
        <v>804</v>
      </c>
      <c r="AW1695" s="92" t="s">
        <v>804</v>
      </c>
    </row>
    <row r="1696" spans="1:49" ht="40.15" customHeight="1" x14ac:dyDescent="0.25">
      <c r="A1696" s="92" t="s">
        <v>134</v>
      </c>
      <c r="B1696" s="92" t="s">
        <v>792</v>
      </c>
      <c r="C1696" s="92">
        <v>2016</v>
      </c>
      <c r="D1696" s="92" t="s">
        <v>176</v>
      </c>
      <c r="E1696" s="92" t="s">
        <v>820</v>
      </c>
      <c r="F1696" s="92" t="s">
        <v>806</v>
      </c>
      <c r="G1696" s="96" t="s">
        <v>57</v>
      </c>
      <c r="H1696" s="92" t="s">
        <v>795</v>
      </c>
      <c r="I1696" s="92" t="s">
        <v>795</v>
      </c>
      <c r="J1696" s="92" t="s">
        <v>821</v>
      </c>
      <c r="K1696" s="92" t="s">
        <v>797</v>
      </c>
      <c r="L1696" s="92" t="s">
        <v>798</v>
      </c>
      <c r="M1696" s="96" t="s">
        <v>75</v>
      </c>
      <c r="N1696" s="96" t="s">
        <v>77</v>
      </c>
      <c r="O1696" s="96" t="s">
        <v>77</v>
      </c>
      <c r="P1696" s="102" t="s">
        <v>822</v>
      </c>
      <c r="Q1696" s="94">
        <v>224378.99</v>
      </c>
      <c r="R1696" s="96" t="s">
        <v>77</v>
      </c>
      <c r="S1696" s="96" t="s">
        <v>77</v>
      </c>
      <c r="T1696" s="96" t="s">
        <v>77</v>
      </c>
      <c r="U1696" s="102" t="s">
        <v>822</v>
      </c>
      <c r="V1696" s="93" t="s">
        <v>823</v>
      </c>
      <c r="W1696" s="93">
        <v>42423</v>
      </c>
      <c r="X1696" s="94">
        <v>193430.16</v>
      </c>
      <c r="Y1696" s="94">
        <v>224378.99</v>
      </c>
      <c r="Z1696" s="97" t="s">
        <v>802</v>
      </c>
      <c r="AA1696" s="92" t="s">
        <v>68</v>
      </c>
      <c r="AB1696" s="92" t="s">
        <v>69</v>
      </c>
      <c r="AC1696" s="92" t="s">
        <v>70</v>
      </c>
      <c r="AD1696" s="92" t="s">
        <v>821</v>
      </c>
      <c r="AE1696" s="95">
        <v>22437.89</v>
      </c>
      <c r="AF1696" s="93">
        <v>42423</v>
      </c>
      <c r="AG1696" s="93">
        <v>42453</v>
      </c>
      <c r="AH1696" s="96" t="s">
        <v>57</v>
      </c>
      <c r="AI1696" s="92" t="s">
        <v>72</v>
      </c>
      <c r="AJ1696" s="92" t="s">
        <v>191</v>
      </c>
      <c r="AK1696" s="92" t="s">
        <v>72</v>
      </c>
      <c r="AL1696" s="92" t="s">
        <v>72</v>
      </c>
      <c r="AM1696" s="92" t="s">
        <v>72</v>
      </c>
      <c r="AN1696" s="97" t="s">
        <v>72</v>
      </c>
      <c r="AO1696" s="92" t="s">
        <v>811</v>
      </c>
      <c r="AP1696" s="92" t="s">
        <v>804</v>
      </c>
      <c r="AQ1696" s="92" t="s">
        <v>804</v>
      </c>
      <c r="AR1696" s="92" t="s">
        <v>804</v>
      </c>
      <c r="AS1696" s="92" t="s">
        <v>804</v>
      </c>
      <c r="AT1696" s="92" t="s">
        <v>804</v>
      </c>
      <c r="AU1696" s="92" t="s">
        <v>804</v>
      </c>
      <c r="AV1696" s="92" t="s">
        <v>804</v>
      </c>
      <c r="AW1696" s="92" t="s">
        <v>804</v>
      </c>
    </row>
    <row r="1697" spans="1:49" ht="40.15" customHeight="1" x14ac:dyDescent="0.25">
      <c r="A1697" s="92" t="s">
        <v>134</v>
      </c>
      <c r="B1697" s="92" t="s">
        <v>792</v>
      </c>
      <c r="C1697" s="92">
        <v>2016</v>
      </c>
      <c r="D1697" s="92" t="s">
        <v>176</v>
      </c>
      <c r="E1697" s="92" t="s">
        <v>824</v>
      </c>
      <c r="F1697" s="92" t="s">
        <v>806</v>
      </c>
      <c r="G1697" s="96" t="s">
        <v>57</v>
      </c>
      <c r="H1697" s="92" t="s">
        <v>795</v>
      </c>
      <c r="I1697" s="92" t="s">
        <v>795</v>
      </c>
      <c r="J1697" s="92" t="s">
        <v>825</v>
      </c>
      <c r="K1697" s="92" t="s">
        <v>797</v>
      </c>
      <c r="L1697" s="92" t="s">
        <v>798</v>
      </c>
      <c r="M1697" s="96" t="s">
        <v>75</v>
      </c>
      <c r="N1697" s="96" t="s">
        <v>77</v>
      </c>
      <c r="O1697" s="96" t="s">
        <v>77</v>
      </c>
      <c r="P1697" s="102" t="s">
        <v>822</v>
      </c>
      <c r="Q1697" s="94">
        <v>224378.99</v>
      </c>
      <c r="R1697" s="96" t="s">
        <v>77</v>
      </c>
      <c r="S1697" s="96" t="s">
        <v>77</v>
      </c>
      <c r="T1697" s="96" t="s">
        <v>77</v>
      </c>
      <c r="U1697" s="102" t="s">
        <v>826</v>
      </c>
      <c r="V1697" s="93" t="s">
        <v>827</v>
      </c>
      <c r="W1697" s="93">
        <v>42423</v>
      </c>
      <c r="X1697" s="94">
        <v>157080</v>
      </c>
      <c r="Y1697" s="94">
        <v>182212.8</v>
      </c>
      <c r="Z1697" s="97" t="s">
        <v>802</v>
      </c>
      <c r="AA1697" s="92" t="s">
        <v>68</v>
      </c>
      <c r="AB1697" s="92" t="s">
        <v>69</v>
      </c>
      <c r="AC1697" s="92" t="s">
        <v>70</v>
      </c>
      <c r="AD1697" s="92" t="s">
        <v>825</v>
      </c>
      <c r="AE1697" s="95">
        <v>18221.28</v>
      </c>
      <c r="AF1697" s="93">
        <v>42423</v>
      </c>
      <c r="AG1697" s="93">
        <v>42453</v>
      </c>
      <c r="AH1697" s="96" t="s">
        <v>57</v>
      </c>
      <c r="AI1697" s="92" t="s">
        <v>72</v>
      </c>
      <c r="AJ1697" s="92" t="s">
        <v>191</v>
      </c>
      <c r="AK1697" s="92" t="s">
        <v>72</v>
      </c>
      <c r="AL1697" s="92" t="s">
        <v>72</v>
      </c>
      <c r="AM1697" s="92" t="s">
        <v>72</v>
      </c>
      <c r="AN1697" s="97" t="s">
        <v>72</v>
      </c>
      <c r="AO1697" s="92" t="s">
        <v>811</v>
      </c>
      <c r="AP1697" s="92" t="s">
        <v>804</v>
      </c>
      <c r="AQ1697" s="92" t="s">
        <v>804</v>
      </c>
      <c r="AR1697" s="92" t="s">
        <v>804</v>
      </c>
      <c r="AS1697" s="92" t="s">
        <v>804</v>
      </c>
      <c r="AT1697" s="92" t="s">
        <v>804</v>
      </c>
      <c r="AU1697" s="92" t="s">
        <v>804</v>
      </c>
      <c r="AV1697" s="92" t="s">
        <v>804</v>
      </c>
      <c r="AW1697" s="92" t="s">
        <v>804</v>
      </c>
    </row>
    <row r="1698" spans="1:49" ht="40.15" customHeight="1" x14ac:dyDescent="0.25">
      <c r="A1698" s="92" t="s">
        <v>134</v>
      </c>
      <c r="B1698" s="92" t="s">
        <v>792</v>
      </c>
      <c r="C1698" s="92">
        <v>2016</v>
      </c>
      <c r="D1698" s="92" t="s">
        <v>176</v>
      </c>
      <c r="E1698" s="92" t="s">
        <v>828</v>
      </c>
      <c r="F1698" s="92" t="s">
        <v>806</v>
      </c>
      <c r="G1698" s="96" t="s">
        <v>57</v>
      </c>
      <c r="H1698" s="92" t="s">
        <v>795</v>
      </c>
      <c r="I1698" s="92" t="s">
        <v>795</v>
      </c>
      <c r="J1698" s="92" t="s">
        <v>829</v>
      </c>
      <c r="K1698" s="92" t="s">
        <v>797</v>
      </c>
      <c r="L1698" s="92" t="s">
        <v>798</v>
      </c>
      <c r="M1698" s="96" t="s">
        <v>75</v>
      </c>
      <c r="N1698" s="96" t="s">
        <v>77</v>
      </c>
      <c r="O1698" s="96" t="s">
        <v>77</v>
      </c>
      <c r="P1698" s="102" t="s">
        <v>830</v>
      </c>
      <c r="Q1698" s="94">
        <v>179994.09</v>
      </c>
      <c r="R1698" s="96" t="s">
        <v>77</v>
      </c>
      <c r="S1698" s="96" t="s">
        <v>77</v>
      </c>
      <c r="T1698" s="96" t="s">
        <v>77</v>
      </c>
      <c r="U1698" s="102" t="s">
        <v>830</v>
      </c>
      <c r="V1698" s="93" t="s">
        <v>831</v>
      </c>
      <c r="W1698" s="93">
        <v>42423</v>
      </c>
      <c r="X1698" s="94">
        <v>155167.32</v>
      </c>
      <c r="Y1698" s="94">
        <v>179994.09</v>
      </c>
      <c r="Z1698" s="97" t="s">
        <v>802</v>
      </c>
      <c r="AA1698" s="92" t="s">
        <v>68</v>
      </c>
      <c r="AB1698" s="92" t="s">
        <v>69</v>
      </c>
      <c r="AC1698" s="92" t="s">
        <v>70</v>
      </c>
      <c r="AD1698" s="92" t="s">
        <v>829</v>
      </c>
      <c r="AE1698" s="95">
        <v>17999.400000000001</v>
      </c>
      <c r="AF1698" s="93">
        <v>42423</v>
      </c>
      <c r="AG1698" s="93">
        <v>42453</v>
      </c>
      <c r="AH1698" s="96" t="s">
        <v>57</v>
      </c>
      <c r="AI1698" s="92" t="s">
        <v>72</v>
      </c>
      <c r="AJ1698" s="92" t="s">
        <v>191</v>
      </c>
      <c r="AK1698" s="92" t="s">
        <v>72</v>
      </c>
      <c r="AL1698" s="92" t="s">
        <v>72</v>
      </c>
      <c r="AM1698" s="92" t="s">
        <v>72</v>
      </c>
      <c r="AN1698" s="97" t="s">
        <v>72</v>
      </c>
      <c r="AO1698" s="92" t="s">
        <v>811</v>
      </c>
      <c r="AP1698" s="92" t="s">
        <v>804</v>
      </c>
      <c r="AQ1698" s="92" t="s">
        <v>804</v>
      </c>
      <c r="AR1698" s="92" t="s">
        <v>804</v>
      </c>
      <c r="AS1698" s="92" t="s">
        <v>804</v>
      </c>
      <c r="AT1698" s="92" t="s">
        <v>804</v>
      </c>
      <c r="AU1698" s="92" t="s">
        <v>804</v>
      </c>
      <c r="AV1698" s="92" t="s">
        <v>804</v>
      </c>
      <c r="AW1698" s="92" t="s">
        <v>804</v>
      </c>
    </row>
    <row r="1699" spans="1:49" ht="40.15" customHeight="1" x14ac:dyDescent="0.25">
      <c r="A1699" s="92" t="s">
        <v>134</v>
      </c>
      <c r="B1699" s="92" t="s">
        <v>792</v>
      </c>
      <c r="C1699" s="92">
        <v>2016</v>
      </c>
      <c r="D1699" s="92" t="s">
        <v>176</v>
      </c>
      <c r="E1699" s="92" t="s">
        <v>832</v>
      </c>
      <c r="F1699" s="92" t="s">
        <v>806</v>
      </c>
      <c r="G1699" s="96" t="s">
        <v>57</v>
      </c>
      <c r="H1699" s="92" t="s">
        <v>795</v>
      </c>
      <c r="I1699" s="92" t="s">
        <v>795</v>
      </c>
      <c r="J1699" s="92" t="s">
        <v>833</v>
      </c>
      <c r="K1699" s="92" t="s">
        <v>797</v>
      </c>
      <c r="L1699" s="92" t="s">
        <v>798</v>
      </c>
      <c r="M1699" s="96" t="s">
        <v>75</v>
      </c>
      <c r="N1699" s="96" t="s">
        <v>77</v>
      </c>
      <c r="O1699" s="96" t="s">
        <v>77</v>
      </c>
      <c r="P1699" s="102" t="s">
        <v>834</v>
      </c>
      <c r="Q1699" s="94">
        <v>363418.07</v>
      </c>
      <c r="R1699" s="96" t="s">
        <v>77</v>
      </c>
      <c r="S1699" s="96" t="s">
        <v>77</v>
      </c>
      <c r="T1699" s="96" t="s">
        <v>77</v>
      </c>
      <c r="U1699" s="102" t="s">
        <v>834</v>
      </c>
      <c r="V1699" s="93" t="s">
        <v>835</v>
      </c>
      <c r="W1699" s="93">
        <v>42423</v>
      </c>
      <c r="X1699" s="94">
        <v>313291.44</v>
      </c>
      <c r="Y1699" s="94">
        <v>363418.07</v>
      </c>
      <c r="Z1699" s="97" t="s">
        <v>802</v>
      </c>
      <c r="AA1699" s="92" t="s">
        <v>68</v>
      </c>
      <c r="AB1699" s="92" t="s">
        <v>69</v>
      </c>
      <c r="AC1699" s="92" t="s">
        <v>70</v>
      </c>
      <c r="AD1699" s="92" t="s">
        <v>833</v>
      </c>
      <c r="AE1699" s="95">
        <v>36341.800000000003</v>
      </c>
      <c r="AF1699" s="93">
        <v>42423</v>
      </c>
      <c r="AG1699" s="93">
        <v>42453</v>
      </c>
      <c r="AH1699" s="96" t="s">
        <v>57</v>
      </c>
      <c r="AI1699" s="92" t="s">
        <v>72</v>
      </c>
      <c r="AJ1699" s="92" t="s">
        <v>191</v>
      </c>
      <c r="AK1699" s="92" t="s">
        <v>72</v>
      </c>
      <c r="AL1699" s="92" t="s">
        <v>72</v>
      </c>
      <c r="AM1699" s="92" t="s">
        <v>72</v>
      </c>
      <c r="AN1699" s="97" t="s">
        <v>72</v>
      </c>
      <c r="AO1699" s="92" t="s">
        <v>811</v>
      </c>
      <c r="AP1699" s="92" t="s">
        <v>804</v>
      </c>
      <c r="AQ1699" s="92" t="s">
        <v>804</v>
      </c>
      <c r="AR1699" s="92" t="s">
        <v>804</v>
      </c>
      <c r="AS1699" s="92" t="s">
        <v>804</v>
      </c>
      <c r="AT1699" s="92" t="s">
        <v>804</v>
      </c>
      <c r="AU1699" s="92" t="s">
        <v>804</v>
      </c>
      <c r="AV1699" s="92" t="s">
        <v>804</v>
      </c>
      <c r="AW1699" s="92" t="s">
        <v>804</v>
      </c>
    </row>
    <row r="1700" spans="1:49" ht="40.15" customHeight="1" x14ac:dyDescent="0.25">
      <c r="A1700" s="92" t="s">
        <v>134</v>
      </c>
      <c r="B1700" s="92" t="s">
        <v>792</v>
      </c>
      <c r="C1700" s="92">
        <v>2016</v>
      </c>
      <c r="D1700" s="92" t="s">
        <v>176</v>
      </c>
      <c r="E1700" s="92" t="s">
        <v>836</v>
      </c>
      <c r="F1700" s="92" t="s">
        <v>806</v>
      </c>
      <c r="G1700" s="96" t="s">
        <v>57</v>
      </c>
      <c r="H1700" s="92" t="s">
        <v>795</v>
      </c>
      <c r="I1700" s="92" t="s">
        <v>795</v>
      </c>
      <c r="J1700" s="92" t="s">
        <v>837</v>
      </c>
      <c r="K1700" s="92" t="s">
        <v>797</v>
      </c>
      <c r="L1700" s="92" t="s">
        <v>798</v>
      </c>
      <c r="M1700" s="96" t="s">
        <v>75</v>
      </c>
      <c r="N1700" s="96" t="s">
        <v>77</v>
      </c>
      <c r="O1700" s="96" t="s">
        <v>77</v>
      </c>
      <c r="P1700" s="102" t="s">
        <v>838</v>
      </c>
      <c r="Q1700" s="94">
        <v>181698.32</v>
      </c>
      <c r="R1700" s="96" t="s">
        <v>77</v>
      </c>
      <c r="S1700" s="96" t="s">
        <v>77</v>
      </c>
      <c r="T1700" s="96" t="s">
        <v>77</v>
      </c>
      <c r="U1700" s="102" t="s">
        <v>838</v>
      </c>
      <c r="V1700" s="93" t="s">
        <v>839</v>
      </c>
      <c r="W1700" s="93">
        <v>42423</v>
      </c>
      <c r="X1700" s="94">
        <v>156636.48000000001</v>
      </c>
      <c r="Y1700" s="94">
        <v>181698.32</v>
      </c>
      <c r="Z1700" s="97" t="s">
        <v>802</v>
      </c>
      <c r="AA1700" s="92" t="s">
        <v>68</v>
      </c>
      <c r="AB1700" s="92" t="s">
        <v>69</v>
      </c>
      <c r="AC1700" s="92" t="s">
        <v>70</v>
      </c>
      <c r="AD1700" s="92" t="s">
        <v>837</v>
      </c>
      <c r="AE1700" s="95">
        <v>18169.830000000002</v>
      </c>
      <c r="AF1700" s="93">
        <v>42423</v>
      </c>
      <c r="AG1700" s="93">
        <v>42453</v>
      </c>
      <c r="AH1700" s="96" t="s">
        <v>57</v>
      </c>
      <c r="AI1700" s="92" t="s">
        <v>72</v>
      </c>
      <c r="AJ1700" s="92" t="s">
        <v>191</v>
      </c>
      <c r="AK1700" s="92" t="s">
        <v>72</v>
      </c>
      <c r="AL1700" s="92" t="s">
        <v>72</v>
      </c>
      <c r="AM1700" s="92" t="s">
        <v>72</v>
      </c>
      <c r="AN1700" s="97" t="s">
        <v>72</v>
      </c>
      <c r="AO1700" s="92" t="s">
        <v>811</v>
      </c>
      <c r="AP1700" s="92" t="s">
        <v>804</v>
      </c>
      <c r="AQ1700" s="92" t="s">
        <v>804</v>
      </c>
      <c r="AR1700" s="92" t="s">
        <v>804</v>
      </c>
      <c r="AS1700" s="92" t="s">
        <v>804</v>
      </c>
      <c r="AT1700" s="92" t="s">
        <v>804</v>
      </c>
      <c r="AU1700" s="92" t="s">
        <v>804</v>
      </c>
      <c r="AV1700" s="92" t="s">
        <v>804</v>
      </c>
      <c r="AW1700" s="92" t="s">
        <v>804</v>
      </c>
    </row>
    <row r="1701" spans="1:49" ht="40.15" customHeight="1" x14ac:dyDescent="0.25">
      <c r="A1701" s="92" t="s">
        <v>134</v>
      </c>
      <c r="B1701" s="92" t="s">
        <v>792</v>
      </c>
      <c r="C1701" s="92">
        <v>2016</v>
      </c>
      <c r="D1701" s="92" t="s">
        <v>176</v>
      </c>
      <c r="E1701" s="92" t="s">
        <v>840</v>
      </c>
      <c r="F1701" s="92" t="s">
        <v>806</v>
      </c>
      <c r="G1701" s="96" t="s">
        <v>57</v>
      </c>
      <c r="H1701" s="92" t="s">
        <v>795</v>
      </c>
      <c r="I1701" s="92" t="s">
        <v>795</v>
      </c>
      <c r="J1701" s="92" t="s">
        <v>841</v>
      </c>
      <c r="K1701" s="92" t="s">
        <v>797</v>
      </c>
      <c r="L1701" s="92" t="s">
        <v>798</v>
      </c>
      <c r="M1701" s="96" t="s">
        <v>75</v>
      </c>
      <c r="N1701" s="96" t="s">
        <v>77</v>
      </c>
      <c r="O1701" s="96" t="s">
        <v>77</v>
      </c>
      <c r="P1701" s="102" t="s">
        <v>393</v>
      </c>
      <c r="Q1701" s="94">
        <v>180969.47</v>
      </c>
      <c r="R1701" s="96" t="s">
        <v>77</v>
      </c>
      <c r="S1701" s="96" t="s">
        <v>77</v>
      </c>
      <c r="T1701" s="96" t="s">
        <v>77</v>
      </c>
      <c r="U1701" s="102" t="s">
        <v>393</v>
      </c>
      <c r="V1701" s="93" t="s">
        <v>842</v>
      </c>
      <c r="W1701" s="93">
        <v>42423</v>
      </c>
      <c r="X1701" s="94">
        <v>156008.16</v>
      </c>
      <c r="Y1701" s="94">
        <v>180969.47</v>
      </c>
      <c r="Z1701" s="97" t="s">
        <v>802</v>
      </c>
      <c r="AA1701" s="92" t="s">
        <v>68</v>
      </c>
      <c r="AB1701" s="92" t="s">
        <v>69</v>
      </c>
      <c r="AC1701" s="92" t="s">
        <v>70</v>
      </c>
      <c r="AD1701" s="92" t="s">
        <v>841</v>
      </c>
      <c r="AE1701" s="95">
        <v>18096.939999999999</v>
      </c>
      <c r="AF1701" s="93">
        <v>42423</v>
      </c>
      <c r="AG1701" s="93">
        <v>42453</v>
      </c>
      <c r="AH1701" s="96" t="s">
        <v>57</v>
      </c>
      <c r="AI1701" s="92" t="s">
        <v>72</v>
      </c>
      <c r="AJ1701" s="92" t="s">
        <v>191</v>
      </c>
      <c r="AK1701" s="92" t="s">
        <v>72</v>
      </c>
      <c r="AL1701" s="92" t="s">
        <v>72</v>
      </c>
      <c r="AM1701" s="92" t="s">
        <v>72</v>
      </c>
      <c r="AN1701" s="97" t="s">
        <v>72</v>
      </c>
      <c r="AO1701" s="92" t="s">
        <v>811</v>
      </c>
      <c r="AP1701" s="92" t="s">
        <v>804</v>
      </c>
      <c r="AQ1701" s="92" t="s">
        <v>804</v>
      </c>
      <c r="AR1701" s="92" t="s">
        <v>804</v>
      </c>
      <c r="AS1701" s="92" t="s">
        <v>804</v>
      </c>
      <c r="AT1701" s="92" t="s">
        <v>804</v>
      </c>
      <c r="AU1701" s="92" t="s">
        <v>804</v>
      </c>
      <c r="AV1701" s="92" t="s">
        <v>804</v>
      </c>
      <c r="AW1701" s="92" t="s">
        <v>804</v>
      </c>
    </row>
    <row r="1702" spans="1:49" ht="40.15" customHeight="1" x14ac:dyDescent="0.25">
      <c r="A1702" s="92" t="s">
        <v>134</v>
      </c>
      <c r="B1702" s="92" t="s">
        <v>792</v>
      </c>
      <c r="C1702" s="92">
        <v>2016</v>
      </c>
      <c r="D1702" s="92" t="s">
        <v>227</v>
      </c>
      <c r="E1702" s="92" t="s">
        <v>843</v>
      </c>
      <c r="F1702" s="92" t="s">
        <v>844</v>
      </c>
      <c r="G1702" s="96" t="s">
        <v>57</v>
      </c>
      <c r="H1702" s="92" t="s">
        <v>795</v>
      </c>
      <c r="I1702" s="92" t="s">
        <v>795</v>
      </c>
      <c r="J1702" s="92" t="s">
        <v>845</v>
      </c>
      <c r="K1702" s="92" t="s">
        <v>797</v>
      </c>
      <c r="L1702" s="92" t="s">
        <v>798</v>
      </c>
      <c r="M1702" s="92" t="s">
        <v>799</v>
      </c>
      <c r="N1702" s="92" t="s">
        <v>89</v>
      </c>
      <c r="O1702" s="92" t="s">
        <v>800</v>
      </c>
      <c r="P1702" s="10" t="s">
        <v>64</v>
      </c>
      <c r="Q1702" s="94">
        <v>22845909.300000001</v>
      </c>
      <c r="R1702" s="92" t="s">
        <v>799</v>
      </c>
      <c r="S1702" s="92" t="s">
        <v>89</v>
      </c>
      <c r="T1702" s="92" t="s">
        <v>800</v>
      </c>
      <c r="U1702" s="102" t="s">
        <v>846</v>
      </c>
      <c r="V1702" s="93" t="s">
        <v>847</v>
      </c>
      <c r="W1702" s="93">
        <v>42447</v>
      </c>
      <c r="X1702" s="94">
        <v>19694749.399999999</v>
      </c>
      <c r="Y1702" s="94">
        <v>22845909.300000001</v>
      </c>
      <c r="Z1702" s="97" t="s">
        <v>802</v>
      </c>
      <c r="AA1702" s="92" t="s">
        <v>68</v>
      </c>
      <c r="AB1702" s="92" t="s">
        <v>69</v>
      </c>
      <c r="AC1702" s="92" t="s">
        <v>70</v>
      </c>
      <c r="AD1702" s="92" t="s">
        <v>845</v>
      </c>
      <c r="AE1702" s="95">
        <f>6853772.79+2284590.93</f>
        <v>9138363.7200000007</v>
      </c>
      <c r="AF1702" s="93">
        <v>42447</v>
      </c>
      <c r="AG1702" s="93">
        <v>42636</v>
      </c>
      <c r="AH1702" s="96" t="s">
        <v>57</v>
      </c>
      <c r="AI1702" s="92" t="s">
        <v>72</v>
      </c>
      <c r="AJ1702" s="92" t="s">
        <v>191</v>
      </c>
      <c r="AK1702" s="92" t="s">
        <v>72</v>
      </c>
      <c r="AL1702" s="92" t="s">
        <v>72</v>
      </c>
      <c r="AM1702" s="92" t="s">
        <v>72</v>
      </c>
      <c r="AN1702" s="97" t="s">
        <v>72</v>
      </c>
      <c r="AO1702" s="92" t="s">
        <v>848</v>
      </c>
      <c r="AP1702" s="92" t="s">
        <v>804</v>
      </c>
      <c r="AQ1702" s="92" t="s">
        <v>804</v>
      </c>
      <c r="AR1702" s="92" t="s">
        <v>804</v>
      </c>
      <c r="AS1702" s="92" t="s">
        <v>804</v>
      </c>
      <c r="AT1702" s="92" t="s">
        <v>804</v>
      </c>
      <c r="AU1702" s="92" t="s">
        <v>804</v>
      </c>
      <c r="AV1702" s="92" t="s">
        <v>804</v>
      </c>
      <c r="AW1702" s="92" t="s">
        <v>804</v>
      </c>
    </row>
    <row r="1703" spans="1:49" ht="40.15" customHeight="1" x14ac:dyDescent="0.25">
      <c r="A1703" s="92" t="s">
        <v>134</v>
      </c>
      <c r="B1703" s="92" t="s">
        <v>792</v>
      </c>
      <c r="C1703" s="92">
        <v>2016</v>
      </c>
      <c r="D1703" s="92" t="s">
        <v>227</v>
      </c>
      <c r="E1703" s="92" t="s">
        <v>849</v>
      </c>
      <c r="F1703" s="92" t="s">
        <v>850</v>
      </c>
      <c r="G1703" s="96" t="s">
        <v>57</v>
      </c>
      <c r="H1703" s="92" t="s">
        <v>795</v>
      </c>
      <c r="I1703" s="92" t="s">
        <v>795</v>
      </c>
      <c r="J1703" s="92" t="s">
        <v>851</v>
      </c>
      <c r="K1703" s="92" t="s">
        <v>797</v>
      </c>
      <c r="L1703" s="92" t="s">
        <v>798</v>
      </c>
      <c r="M1703" s="96" t="s">
        <v>75</v>
      </c>
      <c r="N1703" s="96" t="s">
        <v>77</v>
      </c>
      <c r="O1703" s="96" t="s">
        <v>77</v>
      </c>
      <c r="P1703" s="92" t="s">
        <v>852</v>
      </c>
      <c r="Q1703" s="94">
        <v>8360414.5899999999</v>
      </c>
      <c r="R1703" s="96" t="s">
        <v>77</v>
      </c>
      <c r="S1703" s="96" t="s">
        <v>77</v>
      </c>
      <c r="T1703" s="96" t="s">
        <v>77</v>
      </c>
      <c r="U1703" s="92" t="s">
        <v>852</v>
      </c>
      <c r="V1703" s="93" t="s">
        <v>853</v>
      </c>
      <c r="W1703" s="93">
        <v>42447</v>
      </c>
      <c r="X1703" s="94">
        <v>7207253.96</v>
      </c>
      <c r="Y1703" s="94">
        <v>8360414.5899999999</v>
      </c>
      <c r="Z1703" s="97" t="s">
        <v>802</v>
      </c>
      <c r="AA1703" s="92" t="s">
        <v>68</v>
      </c>
      <c r="AB1703" s="92" t="s">
        <v>69</v>
      </c>
      <c r="AC1703" s="92" t="s">
        <v>70</v>
      </c>
      <c r="AD1703" s="92" t="s">
        <v>851</v>
      </c>
      <c r="AE1703" s="95">
        <v>3344165.83</v>
      </c>
      <c r="AF1703" s="93">
        <v>42451</v>
      </c>
      <c r="AG1703" s="93">
        <v>42570</v>
      </c>
      <c r="AH1703" s="96" t="s">
        <v>57</v>
      </c>
      <c r="AI1703" s="92" t="s">
        <v>72</v>
      </c>
      <c r="AJ1703" s="92" t="s">
        <v>191</v>
      </c>
      <c r="AK1703" s="92" t="s">
        <v>72</v>
      </c>
      <c r="AL1703" s="92" t="s">
        <v>72</v>
      </c>
      <c r="AM1703" s="92" t="s">
        <v>72</v>
      </c>
      <c r="AN1703" s="97" t="s">
        <v>72</v>
      </c>
      <c r="AO1703" s="92" t="s">
        <v>854</v>
      </c>
      <c r="AP1703" s="92" t="s">
        <v>804</v>
      </c>
      <c r="AQ1703" s="92" t="s">
        <v>804</v>
      </c>
      <c r="AR1703" s="92" t="s">
        <v>804</v>
      </c>
      <c r="AS1703" s="92" t="s">
        <v>804</v>
      </c>
      <c r="AT1703" s="92" t="s">
        <v>804</v>
      </c>
      <c r="AU1703" s="92" t="s">
        <v>804</v>
      </c>
      <c r="AV1703" s="92" t="s">
        <v>804</v>
      </c>
      <c r="AW1703" s="92" t="s">
        <v>804</v>
      </c>
    </row>
    <row r="1704" spans="1:49" ht="40.15" customHeight="1" x14ac:dyDescent="0.25">
      <c r="A1704" s="149" t="s">
        <v>134</v>
      </c>
      <c r="B1704" s="149" t="s">
        <v>792</v>
      </c>
      <c r="C1704" s="149">
        <v>2016</v>
      </c>
      <c r="D1704" s="149" t="s">
        <v>227</v>
      </c>
      <c r="E1704" s="149" t="s">
        <v>855</v>
      </c>
      <c r="F1704" s="149" t="s">
        <v>856</v>
      </c>
      <c r="G1704" s="149" t="s">
        <v>57</v>
      </c>
      <c r="H1704" s="149" t="s">
        <v>58</v>
      </c>
      <c r="I1704" s="149" t="s">
        <v>58</v>
      </c>
      <c r="J1704" s="149" t="s">
        <v>857</v>
      </c>
      <c r="K1704" s="149" t="s">
        <v>797</v>
      </c>
      <c r="L1704" s="149" t="s">
        <v>798</v>
      </c>
      <c r="M1704" s="96" t="s">
        <v>75</v>
      </c>
      <c r="N1704" s="96" t="s">
        <v>77</v>
      </c>
      <c r="O1704" s="96" t="s">
        <v>77</v>
      </c>
      <c r="P1704" s="102" t="s">
        <v>858</v>
      </c>
      <c r="Q1704" s="12">
        <v>490095.17</v>
      </c>
      <c r="R1704" s="284" t="s">
        <v>77</v>
      </c>
      <c r="S1704" s="284" t="s">
        <v>77</v>
      </c>
      <c r="T1704" s="284" t="s">
        <v>77</v>
      </c>
      <c r="U1704" s="260" t="s">
        <v>859</v>
      </c>
      <c r="V1704" s="149" t="s">
        <v>860</v>
      </c>
      <c r="W1704" s="229">
        <v>42447</v>
      </c>
      <c r="X1704" s="235">
        <v>418115.04</v>
      </c>
      <c r="Y1704" s="226">
        <v>490095.17</v>
      </c>
      <c r="Z1704" s="149" t="s">
        <v>802</v>
      </c>
      <c r="AA1704" s="149" t="s">
        <v>68</v>
      </c>
      <c r="AB1704" s="149" t="s">
        <v>69</v>
      </c>
      <c r="AC1704" s="149" t="s">
        <v>70</v>
      </c>
      <c r="AD1704" s="149" t="s">
        <v>857</v>
      </c>
      <c r="AE1704" s="287">
        <v>194005.38</v>
      </c>
      <c r="AF1704" s="184">
        <v>42451</v>
      </c>
      <c r="AG1704" s="184">
        <v>42540</v>
      </c>
      <c r="AH1704" s="152" t="s">
        <v>57</v>
      </c>
      <c r="AI1704" s="149" t="s">
        <v>72</v>
      </c>
      <c r="AJ1704" s="149" t="s">
        <v>191</v>
      </c>
      <c r="AK1704" s="149" t="s">
        <v>72</v>
      </c>
      <c r="AL1704" s="149" t="s">
        <v>72</v>
      </c>
      <c r="AM1704" s="149" t="s">
        <v>72</v>
      </c>
      <c r="AN1704" s="152" t="s">
        <v>72</v>
      </c>
      <c r="AO1704" s="149" t="s">
        <v>861</v>
      </c>
      <c r="AP1704" s="149" t="s">
        <v>804</v>
      </c>
      <c r="AQ1704" s="149" t="s">
        <v>804</v>
      </c>
      <c r="AR1704" s="149" t="s">
        <v>804</v>
      </c>
      <c r="AS1704" s="149" t="s">
        <v>804</v>
      </c>
      <c r="AT1704" s="149" t="s">
        <v>804</v>
      </c>
      <c r="AU1704" s="149" t="s">
        <v>804</v>
      </c>
      <c r="AV1704" s="149" t="s">
        <v>804</v>
      </c>
      <c r="AW1704" s="149" t="s">
        <v>804</v>
      </c>
    </row>
    <row r="1705" spans="1:49" ht="40.15" customHeight="1" x14ac:dyDescent="0.25">
      <c r="A1705" s="150"/>
      <c r="B1705" s="150"/>
      <c r="C1705" s="150"/>
      <c r="D1705" s="150"/>
      <c r="E1705" s="150"/>
      <c r="F1705" s="150"/>
      <c r="G1705" s="150"/>
      <c r="H1705" s="150"/>
      <c r="I1705" s="150"/>
      <c r="J1705" s="150"/>
      <c r="K1705" s="150"/>
      <c r="L1705" s="150"/>
      <c r="M1705" s="96" t="s">
        <v>75</v>
      </c>
      <c r="N1705" s="96" t="s">
        <v>77</v>
      </c>
      <c r="O1705" s="96" t="s">
        <v>77</v>
      </c>
      <c r="P1705" s="102" t="s">
        <v>859</v>
      </c>
      <c r="Q1705" s="12">
        <v>485013.45</v>
      </c>
      <c r="R1705" s="285"/>
      <c r="S1705" s="285"/>
      <c r="T1705" s="285"/>
      <c r="U1705" s="261"/>
      <c r="V1705" s="150"/>
      <c r="W1705" s="230"/>
      <c r="X1705" s="236"/>
      <c r="Y1705" s="227"/>
      <c r="Z1705" s="150"/>
      <c r="AA1705" s="150"/>
      <c r="AB1705" s="150"/>
      <c r="AC1705" s="150"/>
      <c r="AD1705" s="150"/>
      <c r="AE1705" s="288"/>
      <c r="AF1705" s="185"/>
      <c r="AG1705" s="185"/>
      <c r="AH1705" s="153"/>
      <c r="AI1705" s="150"/>
      <c r="AJ1705" s="150"/>
      <c r="AK1705" s="150"/>
      <c r="AL1705" s="150"/>
      <c r="AM1705" s="150"/>
      <c r="AN1705" s="153"/>
      <c r="AO1705" s="150"/>
      <c r="AP1705" s="150"/>
      <c r="AQ1705" s="150"/>
      <c r="AR1705" s="150"/>
      <c r="AS1705" s="150"/>
      <c r="AT1705" s="150"/>
      <c r="AU1705" s="150"/>
      <c r="AV1705" s="150"/>
      <c r="AW1705" s="150"/>
    </row>
    <row r="1706" spans="1:49" ht="40.15" customHeight="1" x14ac:dyDescent="0.25">
      <c r="A1706" s="151"/>
      <c r="B1706" s="151"/>
      <c r="C1706" s="151"/>
      <c r="D1706" s="151"/>
      <c r="E1706" s="151"/>
      <c r="F1706" s="151"/>
      <c r="G1706" s="151"/>
      <c r="H1706" s="151"/>
      <c r="I1706" s="151"/>
      <c r="J1706" s="151"/>
      <c r="K1706" s="151"/>
      <c r="L1706" s="151"/>
      <c r="M1706" s="7" t="s">
        <v>680</v>
      </c>
      <c r="N1706" s="92" t="s">
        <v>681</v>
      </c>
      <c r="O1706" s="7" t="s">
        <v>682</v>
      </c>
      <c r="P1706" s="10" t="s">
        <v>64</v>
      </c>
      <c r="Q1706" s="12">
        <v>497245.53</v>
      </c>
      <c r="R1706" s="286"/>
      <c r="S1706" s="286"/>
      <c r="T1706" s="286"/>
      <c r="U1706" s="262"/>
      <c r="V1706" s="151"/>
      <c r="W1706" s="231"/>
      <c r="X1706" s="237"/>
      <c r="Y1706" s="228"/>
      <c r="Z1706" s="151"/>
      <c r="AA1706" s="151"/>
      <c r="AB1706" s="151"/>
      <c r="AC1706" s="151"/>
      <c r="AD1706" s="151"/>
      <c r="AE1706" s="289"/>
      <c r="AF1706" s="186"/>
      <c r="AG1706" s="186"/>
      <c r="AH1706" s="154"/>
      <c r="AI1706" s="151"/>
      <c r="AJ1706" s="151"/>
      <c r="AK1706" s="151"/>
      <c r="AL1706" s="151"/>
      <c r="AM1706" s="151"/>
      <c r="AN1706" s="154"/>
      <c r="AO1706" s="151"/>
      <c r="AP1706" s="151"/>
      <c r="AQ1706" s="151"/>
      <c r="AR1706" s="151"/>
      <c r="AS1706" s="151"/>
      <c r="AT1706" s="151"/>
      <c r="AU1706" s="151"/>
      <c r="AV1706" s="151"/>
      <c r="AW1706" s="151"/>
    </row>
    <row r="1707" spans="1:49" ht="40.15" customHeight="1" x14ac:dyDescent="0.25">
      <c r="A1707" s="149" t="s">
        <v>134</v>
      </c>
      <c r="B1707" s="149" t="s">
        <v>792</v>
      </c>
      <c r="C1707" s="149">
        <v>2016</v>
      </c>
      <c r="D1707" s="149" t="s">
        <v>227</v>
      </c>
      <c r="E1707" s="149" t="s">
        <v>862</v>
      </c>
      <c r="F1707" s="149" t="s">
        <v>856</v>
      </c>
      <c r="G1707" s="149" t="s">
        <v>57</v>
      </c>
      <c r="H1707" s="149" t="s">
        <v>58</v>
      </c>
      <c r="I1707" s="149" t="s">
        <v>58</v>
      </c>
      <c r="J1707" s="149" t="s">
        <v>863</v>
      </c>
      <c r="K1707" s="149" t="s">
        <v>797</v>
      </c>
      <c r="L1707" s="149" t="s">
        <v>798</v>
      </c>
      <c r="M1707" s="96" t="s">
        <v>75</v>
      </c>
      <c r="N1707" s="96" t="s">
        <v>77</v>
      </c>
      <c r="O1707" s="96" t="s">
        <v>77</v>
      </c>
      <c r="P1707" s="102" t="s">
        <v>864</v>
      </c>
      <c r="Q1707" s="12">
        <v>504845.82</v>
      </c>
      <c r="R1707" s="284" t="s">
        <v>77</v>
      </c>
      <c r="S1707" s="284" t="s">
        <v>77</v>
      </c>
      <c r="T1707" s="284" t="s">
        <v>77</v>
      </c>
      <c r="U1707" s="260" t="s">
        <v>865</v>
      </c>
      <c r="V1707" s="149" t="s">
        <v>866</v>
      </c>
      <c r="W1707" s="229">
        <v>42447</v>
      </c>
      <c r="X1707" s="235">
        <v>417674.14</v>
      </c>
      <c r="Y1707" s="226">
        <v>484502</v>
      </c>
      <c r="Z1707" s="149" t="s">
        <v>802</v>
      </c>
      <c r="AA1707" s="149" t="s">
        <v>68</v>
      </c>
      <c r="AB1707" s="149" t="s">
        <v>69</v>
      </c>
      <c r="AC1707" s="149" t="s">
        <v>70</v>
      </c>
      <c r="AD1707" s="149" t="s">
        <v>863</v>
      </c>
      <c r="AE1707" s="287">
        <v>194005.38</v>
      </c>
      <c r="AF1707" s="184">
        <v>42451</v>
      </c>
      <c r="AG1707" s="184">
        <v>42540</v>
      </c>
      <c r="AH1707" s="152" t="s">
        <v>57</v>
      </c>
      <c r="AI1707" s="149" t="s">
        <v>72</v>
      </c>
      <c r="AJ1707" s="149" t="s">
        <v>191</v>
      </c>
      <c r="AK1707" s="149" t="s">
        <v>72</v>
      </c>
      <c r="AL1707" s="149" t="s">
        <v>72</v>
      </c>
      <c r="AM1707" s="149" t="s">
        <v>72</v>
      </c>
      <c r="AN1707" s="152" t="s">
        <v>72</v>
      </c>
      <c r="AO1707" s="149" t="s">
        <v>867</v>
      </c>
      <c r="AP1707" s="149" t="s">
        <v>804</v>
      </c>
      <c r="AQ1707" s="149" t="s">
        <v>804</v>
      </c>
      <c r="AR1707" s="149" t="s">
        <v>804</v>
      </c>
      <c r="AS1707" s="149" t="s">
        <v>804</v>
      </c>
      <c r="AT1707" s="149" t="s">
        <v>804</v>
      </c>
      <c r="AU1707" s="149" t="s">
        <v>804</v>
      </c>
      <c r="AV1707" s="149" t="s">
        <v>804</v>
      </c>
      <c r="AW1707" s="149" t="s">
        <v>804</v>
      </c>
    </row>
    <row r="1708" spans="1:49" ht="40.15" customHeight="1" x14ac:dyDescent="0.25">
      <c r="A1708" s="150"/>
      <c r="B1708" s="150"/>
      <c r="C1708" s="150"/>
      <c r="D1708" s="150"/>
      <c r="E1708" s="150"/>
      <c r="F1708" s="150"/>
      <c r="G1708" s="150"/>
      <c r="H1708" s="150"/>
      <c r="I1708" s="150"/>
      <c r="J1708" s="150"/>
      <c r="K1708" s="150"/>
      <c r="L1708" s="150"/>
      <c r="M1708" s="96" t="s">
        <v>75</v>
      </c>
      <c r="N1708" s="96" t="s">
        <v>77</v>
      </c>
      <c r="O1708" s="96" t="s">
        <v>77</v>
      </c>
      <c r="P1708" s="102" t="s">
        <v>865</v>
      </c>
      <c r="Q1708" s="12">
        <v>484502</v>
      </c>
      <c r="R1708" s="285"/>
      <c r="S1708" s="285"/>
      <c r="T1708" s="285"/>
      <c r="U1708" s="261"/>
      <c r="V1708" s="150"/>
      <c r="W1708" s="230"/>
      <c r="X1708" s="236"/>
      <c r="Y1708" s="227"/>
      <c r="Z1708" s="150"/>
      <c r="AA1708" s="150"/>
      <c r="AB1708" s="150"/>
      <c r="AC1708" s="150"/>
      <c r="AD1708" s="150"/>
      <c r="AE1708" s="288"/>
      <c r="AF1708" s="185"/>
      <c r="AG1708" s="185"/>
      <c r="AH1708" s="153"/>
      <c r="AI1708" s="150"/>
      <c r="AJ1708" s="150"/>
      <c r="AK1708" s="150"/>
      <c r="AL1708" s="150"/>
      <c r="AM1708" s="150"/>
      <c r="AN1708" s="153"/>
      <c r="AO1708" s="150"/>
      <c r="AP1708" s="150"/>
      <c r="AQ1708" s="150"/>
      <c r="AR1708" s="150"/>
      <c r="AS1708" s="150"/>
      <c r="AT1708" s="150"/>
      <c r="AU1708" s="150"/>
      <c r="AV1708" s="150"/>
      <c r="AW1708" s="150"/>
    </row>
    <row r="1709" spans="1:49" ht="40.15" customHeight="1" x14ac:dyDescent="0.25">
      <c r="A1709" s="151"/>
      <c r="B1709" s="151"/>
      <c r="C1709" s="151"/>
      <c r="D1709" s="151"/>
      <c r="E1709" s="151"/>
      <c r="F1709" s="151"/>
      <c r="G1709" s="151"/>
      <c r="H1709" s="151"/>
      <c r="I1709" s="151"/>
      <c r="J1709" s="151"/>
      <c r="K1709" s="151"/>
      <c r="L1709" s="151"/>
      <c r="M1709" s="7" t="s">
        <v>868</v>
      </c>
      <c r="N1709" s="92" t="s">
        <v>242</v>
      </c>
      <c r="O1709" s="7" t="s">
        <v>869</v>
      </c>
      <c r="P1709" s="10" t="s">
        <v>64</v>
      </c>
      <c r="Q1709" s="12">
        <v>526653.19999999995</v>
      </c>
      <c r="R1709" s="286"/>
      <c r="S1709" s="286"/>
      <c r="T1709" s="286"/>
      <c r="U1709" s="262"/>
      <c r="V1709" s="151"/>
      <c r="W1709" s="231"/>
      <c r="X1709" s="237"/>
      <c r="Y1709" s="228"/>
      <c r="Z1709" s="151"/>
      <c r="AA1709" s="151"/>
      <c r="AB1709" s="151"/>
      <c r="AC1709" s="151"/>
      <c r="AD1709" s="151"/>
      <c r="AE1709" s="289"/>
      <c r="AF1709" s="186"/>
      <c r="AG1709" s="186"/>
      <c r="AH1709" s="154"/>
      <c r="AI1709" s="151"/>
      <c r="AJ1709" s="151"/>
      <c r="AK1709" s="151"/>
      <c r="AL1709" s="151"/>
      <c r="AM1709" s="151"/>
      <c r="AN1709" s="154"/>
      <c r="AO1709" s="151"/>
      <c r="AP1709" s="151"/>
      <c r="AQ1709" s="151"/>
      <c r="AR1709" s="151"/>
      <c r="AS1709" s="151"/>
      <c r="AT1709" s="151"/>
      <c r="AU1709" s="151"/>
      <c r="AV1709" s="151"/>
      <c r="AW1709" s="151"/>
    </row>
    <row r="1710" spans="1:49" ht="40.15" customHeight="1" x14ac:dyDescent="0.25">
      <c r="A1710" s="92" t="s">
        <v>134</v>
      </c>
      <c r="B1710" s="92" t="s">
        <v>792</v>
      </c>
      <c r="C1710" s="92">
        <v>2016</v>
      </c>
      <c r="D1710" s="92" t="s">
        <v>227</v>
      </c>
      <c r="E1710" s="92" t="s">
        <v>870</v>
      </c>
      <c r="F1710" s="92" t="s">
        <v>844</v>
      </c>
      <c r="G1710" s="96" t="s">
        <v>57</v>
      </c>
      <c r="H1710" s="92" t="s">
        <v>795</v>
      </c>
      <c r="I1710" s="92" t="s">
        <v>795</v>
      </c>
      <c r="J1710" s="92" t="s">
        <v>871</v>
      </c>
      <c r="K1710" s="92" t="s">
        <v>797</v>
      </c>
      <c r="L1710" s="92" t="s">
        <v>798</v>
      </c>
      <c r="M1710" s="92" t="s">
        <v>799</v>
      </c>
      <c r="N1710" s="92" t="s">
        <v>89</v>
      </c>
      <c r="O1710" s="92" t="s">
        <v>800</v>
      </c>
      <c r="P1710" s="10" t="s">
        <v>64</v>
      </c>
      <c r="Q1710" s="94">
        <v>1199865.92</v>
      </c>
      <c r="R1710" s="92" t="s">
        <v>799</v>
      </c>
      <c r="S1710" s="92" t="s">
        <v>89</v>
      </c>
      <c r="T1710" s="92" t="s">
        <v>800</v>
      </c>
      <c r="U1710" s="102" t="s">
        <v>123</v>
      </c>
      <c r="V1710" s="93" t="s">
        <v>872</v>
      </c>
      <c r="W1710" s="93">
        <v>42452</v>
      </c>
      <c r="X1710" s="94">
        <v>1034367.17</v>
      </c>
      <c r="Y1710" s="94">
        <v>1199865.92</v>
      </c>
      <c r="Z1710" s="97" t="s">
        <v>802</v>
      </c>
      <c r="AA1710" s="92" t="s">
        <v>68</v>
      </c>
      <c r="AB1710" s="92" t="s">
        <v>69</v>
      </c>
      <c r="AC1710" s="92" t="s">
        <v>70</v>
      </c>
      <c r="AD1710" s="92" t="s">
        <v>871</v>
      </c>
      <c r="AE1710" s="95">
        <v>479946.36</v>
      </c>
      <c r="AF1710" s="93">
        <v>42457</v>
      </c>
      <c r="AG1710" s="93">
        <v>42546</v>
      </c>
      <c r="AH1710" s="96" t="s">
        <v>57</v>
      </c>
      <c r="AI1710" s="92" t="s">
        <v>72</v>
      </c>
      <c r="AJ1710" s="92" t="s">
        <v>191</v>
      </c>
      <c r="AK1710" s="92" t="s">
        <v>72</v>
      </c>
      <c r="AL1710" s="92" t="s">
        <v>72</v>
      </c>
      <c r="AM1710" s="92" t="s">
        <v>72</v>
      </c>
      <c r="AN1710" s="97" t="s">
        <v>72</v>
      </c>
      <c r="AO1710" s="92" t="s">
        <v>873</v>
      </c>
      <c r="AP1710" s="92" t="s">
        <v>804</v>
      </c>
      <c r="AQ1710" s="92" t="s">
        <v>804</v>
      </c>
      <c r="AR1710" s="92" t="s">
        <v>804</v>
      </c>
      <c r="AS1710" s="92" t="s">
        <v>804</v>
      </c>
      <c r="AT1710" s="92" t="s">
        <v>804</v>
      </c>
      <c r="AU1710" s="92" t="s">
        <v>804</v>
      </c>
      <c r="AV1710" s="92" t="s">
        <v>804</v>
      </c>
      <c r="AW1710" s="92" t="s">
        <v>804</v>
      </c>
    </row>
    <row r="1711" spans="1:49" ht="40.15" customHeight="1" x14ac:dyDescent="0.25">
      <c r="A1711" s="92" t="s">
        <v>134</v>
      </c>
      <c r="B1711" s="92" t="s">
        <v>792</v>
      </c>
      <c r="C1711" s="92">
        <v>2016</v>
      </c>
      <c r="D1711" s="92" t="s">
        <v>227</v>
      </c>
      <c r="E1711" s="92" t="s">
        <v>874</v>
      </c>
      <c r="F1711" s="92" t="s">
        <v>844</v>
      </c>
      <c r="G1711" s="96" t="s">
        <v>57</v>
      </c>
      <c r="H1711" s="92" t="s">
        <v>795</v>
      </c>
      <c r="I1711" s="92" t="s">
        <v>795</v>
      </c>
      <c r="J1711" s="92" t="s">
        <v>875</v>
      </c>
      <c r="K1711" s="92" t="s">
        <v>797</v>
      </c>
      <c r="L1711" s="92" t="s">
        <v>798</v>
      </c>
      <c r="M1711" s="96" t="s">
        <v>75</v>
      </c>
      <c r="N1711" s="96" t="s">
        <v>77</v>
      </c>
      <c r="O1711" s="96" t="s">
        <v>77</v>
      </c>
      <c r="P1711" s="102" t="s">
        <v>876</v>
      </c>
      <c r="Q1711" s="94">
        <v>949748.67</v>
      </c>
      <c r="R1711" s="96" t="s">
        <v>77</v>
      </c>
      <c r="S1711" s="96" t="s">
        <v>77</v>
      </c>
      <c r="T1711" s="96" t="s">
        <v>77</v>
      </c>
      <c r="U1711" s="102" t="s">
        <v>876</v>
      </c>
      <c r="V1711" s="93" t="s">
        <v>877</v>
      </c>
      <c r="W1711" s="93">
        <v>42452</v>
      </c>
      <c r="X1711" s="94">
        <v>818748.85</v>
      </c>
      <c r="Y1711" s="94">
        <v>949748.67</v>
      </c>
      <c r="Z1711" s="97" t="s">
        <v>802</v>
      </c>
      <c r="AA1711" s="92" t="s">
        <v>68</v>
      </c>
      <c r="AB1711" s="92" t="s">
        <v>69</v>
      </c>
      <c r="AC1711" s="92" t="s">
        <v>70</v>
      </c>
      <c r="AD1711" s="92" t="s">
        <v>875</v>
      </c>
      <c r="AE1711" s="95">
        <v>379899.46</v>
      </c>
      <c r="AF1711" s="93">
        <v>42457</v>
      </c>
      <c r="AG1711" s="93">
        <v>42546</v>
      </c>
      <c r="AH1711" s="96" t="s">
        <v>57</v>
      </c>
      <c r="AI1711" s="92" t="s">
        <v>72</v>
      </c>
      <c r="AJ1711" s="92" t="s">
        <v>191</v>
      </c>
      <c r="AK1711" s="92" t="s">
        <v>72</v>
      </c>
      <c r="AL1711" s="92" t="s">
        <v>72</v>
      </c>
      <c r="AM1711" s="92" t="s">
        <v>72</v>
      </c>
      <c r="AN1711" s="97" t="s">
        <v>72</v>
      </c>
      <c r="AO1711" s="92" t="s">
        <v>873</v>
      </c>
      <c r="AP1711" s="92" t="s">
        <v>804</v>
      </c>
      <c r="AQ1711" s="92" t="s">
        <v>804</v>
      </c>
      <c r="AR1711" s="92" t="s">
        <v>804</v>
      </c>
      <c r="AS1711" s="92" t="s">
        <v>804</v>
      </c>
      <c r="AT1711" s="92" t="s">
        <v>804</v>
      </c>
      <c r="AU1711" s="92" t="s">
        <v>804</v>
      </c>
      <c r="AV1711" s="92" t="s">
        <v>804</v>
      </c>
      <c r="AW1711" s="92" t="s">
        <v>804</v>
      </c>
    </row>
    <row r="1712" spans="1:49" ht="40.15" customHeight="1" x14ac:dyDescent="0.25">
      <c r="A1712" s="92" t="s">
        <v>134</v>
      </c>
      <c r="B1712" s="92" t="s">
        <v>792</v>
      </c>
      <c r="C1712" s="92">
        <v>2016</v>
      </c>
      <c r="D1712" s="92" t="s">
        <v>227</v>
      </c>
      <c r="E1712" s="92" t="s">
        <v>878</v>
      </c>
      <c r="F1712" s="92" t="s">
        <v>844</v>
      </c>
      <c r="G1712" s="96" t="s">
        <v>57</v>
      </c>
      <c r="H1712" s="92" t="s">
        <v>795</v>
      </c>
      <c r="I1712" s="92" t="s">
        <v>795</v>
      </c>
      <c r="J1712" s="92" t="s">
        <v>879</v>
      </c>
      <c r="K1712" s="92" t="s">
        <v>797</v>
      </c>
      <c r="L1712" s="92" t="s">
        <v>798</v>
      </c>
      <c r="M1712" s="96" t="s">
        <v>75</v>
      </c>
      <c r="N1712" s="96" t="s">
        <v>77</v>
      </c>
      <c r="O1712" s="96" t="s">
        <v>77</v>
      </c>
      <c r="P1712" s="102" t="s">
        <v>880</v>
      </c>
      <c r="Q1712" s="94">
        <v>415000</v>
      </c>
      <c r="R1712" s="96" t="s">
        <v>77</v>
      </c>
      <c r="S1712" s="96" t="s">
        <v>77</v>
      </c>
      <c r="T1712" s="96" t="s">
        <v>77</v>
      </c>
      <c r="U1712" s="102" t="s">
        <v>880</v>
      </c>
      <c r="V1712" s="93" t="s">
        <v>881</v>
      </c>
      <c r="W1712" s="93">
        <v>42454</v>
      </c>
      <c r="X1712" s="94">
        <v>357758.62</v>
      </c>
      <c r="Y1712" s="94">
        <v>415000</v>
      </c>
      <c r="Z1712" s="97" t="s">
        <v>802</v>
      </c>
      <c r="AA1712" s="92" t="s">
        <v>68</v>
      </c>
      <c r="AB1712" s="92" t="s">
        <v>69</v>
      </c>
      <c r="AC1712" s="92" t="s">
        <v>70</v>
      </c>
      <c r="AD1712" s="92" t="s">
        <v>875</v>
      </c>
      <c r="AE1712" s="95">
        <f>41500+124500</f>
        <v>166000</v>
      </c>
      <c r="AF1712" s="93">
        <v>42457</v>
      </c>
      <c r="AG1712" s="93">
        <v>42501</v>
      </c>
      <c r="AH1712" s="96" t="s">
        <v>57</v>
      </c>
      <c r="AI1712" s="92" t="s">
        <v>72</v>
      </c>
      <c r="AJ1712" s="92" t="s">
        <v>191</v>
      </c>
      <c r="AK1712" s="92" t="s">
        <v>72</v>
      </c>
      <c r="AL1712" s="92" t="s">
        <v>72</v>
      </c>
      <c r="AM1712" s="92" t="s">
        <v>72</v>
      </c>
      <c r="AN1712" s="97" t="s">
        <v>72</v>
      </c>
      <c r="AO1712" s="92" t="s">
        <v>882</v>
      </c>
      <c r="AP1712" s="92" t="s">
        <v>804</v>
      </c>
      <c r="AQ1712" s="92" t="s">
        <v>804</v>
      </c>
      <c r="AR1712" s="92" t="s">
        <v>804</v>
      </c>
      <c r="AS1712" s="92" t="s">
        <v>804</v>
      </c>
      <c r="AT1712" s="92" t="s">
        <v>804</v>
      </c>
      <c r="AU1712" s="92" t="s">
        <v>804</v>
      </c>
      <c r="AV1712" s="92" t="s">
        <v>804</v>
      </c>
      <c r="AW1712" s="92" t="s">
        <v>804</v>
      </c>
    </row>
    <row r="1713" spans="1:49" ht="40.15" customHeight="1" x14ac:dyDescent="0.25">
      <c r="A1713" s="92" t="s">
        <v>134</v>
      </c>
      <c r="B1713" s="92" t="s">
        <v>792</v>
      </c>
      <c r="C1713" s="92">
        <v>2016</v>
      </c>
      <c r="D1713" s="92" t="s">
        <v>227</v>
      </c>
      <c r="E1713" s="92" t="s">
        <v>883</v>
      </c>
      <c r="F1713" s="92" t="s">
        <v>884</v>
      </c>
      <c r="G1713" s="96" t="s">
        <v>57</v>
      </c>
      <c r="H1713" s="92" t="s">
        <v>795</v>
      </c>
      <c r="I1713" s="92" t="s">
        <v>795</v>
      </c>
      <c r="J1713" s="92" t="s">
        <v>885</v>
      </c>
      <c r="K1713" s="92" t="s">
        <v>797</v>
      </c>
      <c r="L1713" s="92" t="s">
        <v>798</v>
      </c>
      <c r="M1713" s="96" t="s">
        <v>75</v>
      </c>
      <c r="N1713" s="96" t="s">
        <v>77</v>
      </c>
      <c r="O1713" s="96" t="s">
        <v>77</v>
      </c>
      <c r="P1713" s="102" t="s">
        <v>886</v>
      </c>
      <c r="Q1713" s="94">
        <v>4709479.3499999996</v>
      </c>
      <c r="R1713" s="96" t="s">
        <v>77</v>
      </c>
      <c r="S1713" s="96" t="s">
        <v>77</v>
      </c>
      <c r="T1713" s="96" t="s">
        <v>77</v>
      </c>
      <c r="U1713" s="102" t="s">
        <v>886</v>
      </c>
      <c r="V1713" s="93" t="s">
        <v>887</v>
      </c>
      <c r="W1713" s="93">
        <v>42452</v>
      </c>
      <c r="X1713" s="94">
        <v>4059895.99</v>
      </c>
      <c r="Y1713" s="94">
        <v>4709479.3499999996</v>
      </c>
      <c r="Z1713" s="97" t="s">
        <v>802</v>
      </c>
      <c r="AA1713" s="92" t="s">
        <v>68</v>
      </c>
      <c r="AB1713" s="92" t="s">
        <v>69</v>
      </c>
      <c r="AC1713" s="92" t="s">
        <v>70</v>
      </c>
      <c r="AD1713" s="92" t="s">
        <v>885</v>
      </c>
      <c r="AE1713" s="95">
        <f>470947.93+1412843.8</f>
        <v>1883791.73</v>
      </c>
      <c r="AF1713" s="93">
        <v>42457</v>
      </c>
      <c r="AG1713" s="93">
        <v>42531</v>
      </c>
      <c r="AH1713" s="96" t="s">
        <v>57</v>
      </c>
      <c r="AI1713" s="92" t="s">
        <v>72</v>
      </c>
      <c r="AJ1713" s="92" t="s">
        <v>888</v>
      </c>
      <c r="AK1713" s="92" t="s">
        <v>889</v>
      </c>
      <c r="AL1713" s="92" t="s">
        <v>890</v>
      </c>
      <c r="AM1713" s="93">
        <v>42550</v>
      </c>
      <c r="AN1713" s="96" t="s">
        <v>57</v>
      </c>
      <c r="AO1713" s="92" t="s">
        <v>848</v>
      </c>
      <c r="AP1713" s="92" t="s">
        <v>804</v>
      </c>
      <c r="AQ1713" s="92" t="s">
        <v>804</v>
      </c>
      <c r="AR1713" s="92" t="s">
        <v>804</v>
      </c>
      <c r="AS1713" s="92" t="s">
        <v>804</v>
      </c>
      <c r="AT1713" s="92" t="s">
        <v>804</v>
      </c>
      <c r="AU1713" s="92" t="s">
        <v>804</v>
      </c>
      <c r="AV1713" s="92" t="s">
        <v>804</v>
      </c>
      <c r="AW1713" s="92" t="s">
        <v>804</v>
      </c>
    </row>
    <row r="1714" spans="1:49" ht="40.15" customHeight="1" x14ac:dyDescent="0.25">
      <c r="A1714" s="92" t="s">
        <v>134</v>
      </c>
      <c r="B1714" s="92" t="s">
        <v>792</v>
      </c>
      <c r="C1714" s="92">
        <v>2016</v>
      </c>
      <c r="D1714" s="92" t="s">
        <v>227</v>
      </c>
      <c r="E1714" s="92" t="s">
        <v>891</v>
      </c>
      <c r="F1714" s="92" t="s">
        <v>892</v>
      </c>
      <c r="G1714" s="96" t="s">
        <v>57</v>
      </c>
      <c r="H1714" s="92" t="s">
        <v>795</v>
      </c>
      <c r="I1714" s="92" t="s">
        <v>795</v>
      </c>
      <c r="J1714" s="82" t="s">
        <v>893</v>
      </c>
      <c r="K1714" s="92" t="s">
        <v>797</v>
      </c>
      <c r="L1714" s="92" t="s">
        <v>798</v>
      </c>
      <c r="M1714" s="96" t="s">
        <v>75</v>
      </c>
      <c r="N1714" s="96" t="s">
        <v>77</v>
      </c>
      <c r="O1714" s="96" t="s">
        <v>77</v>
      </c>
      <c r="P1714" s="102" t="s">
        <v>894</v>
      </c>
      <c r="Q1714" s="94">
        <v>3581311.56</v>
      </c>
      <c r="R1714" s="96" t="s">
        <v>77</v>
      </c>
      <c r="S1714" s="96" t="s">
        <v>77</v>
      </c>
      <c r="T1714" s="96" t="s">
        <v>77</v>
      </c>
      <c r="U1714" s="102" t="s">
        <v>894</v>
      </c>
      <c r="V1714" s="93" t="s">
        <v>895</v>
      </c>
      <c r="W1714" s="93">
        <v>42452</v>
      </c>
      <c r="X1714" s="94">
        <v>3087337.55</v>
      </c>
      <c r="Y1714" s="94">
        <v>3581311.56</v>
      </c>
      <c r="Z1714" s="97" t="s">
        <v>802</v>
      </c>
      <c r="AA1714" s="92" t="s">
        <v>68</v>
      </c>
      <c r="AB1714" s="92" t="s">
        <v>69</v>
      </c>
      <c r="AC1714" s="92" t="s">
        <v>70</v>
      </c>
      <c r="AD1714" s="92" t="s">
        <v>893</v>
      </c>
      <c r="AE1714" s="95">
        <v>1790610.76</v>
      </c>
      <c r="AF1714" s="93">
        <v>42457</v>
      </c>
      <c r="AG1714" s="93">
        <v>42516</v>
      </c>
      <c r="AH1714" s="96" t="s">
        <v>57</v>
      </c>
      <c r="AI1714" s="92" t="s">
        <v>72</v>
      </c>
      <c r="AJ1714" s="92" t="s">
        <v>191</v>
      </c>
      <c r="AK1714" s="92" t="s">
        <v>72</v>
      </c>
      <c r="AL1714" s="92" t="s">
        <v>72</v>
      </c>
      <c r="AM1714" s="92" t="s">
        <v>72</v>
      </c>
      <c r="AN1714" s="97" t="s">
        <v>72</v>
      </c>
      <c r="AO1714" s="92" t="s">
        <v>896</v>
      </c>
      <c r="AP1714" s="92" t="s">
        <v>804</v>
      </c>
      <c r="AQ1714" s="92" t="s">
        <v>804</v>
      </c>
      <c r="AR1714" s="92" t="s">
        <v>804</v>
      </c>
      <c r="AS1714" s="92" t="s">
        <v>804</v>
      </c>
      <c r="AT1714" s="92" t="s">
        <v>804</v>
      </c>
      <c r="AU1714" s="92" t="s">
        <v>804</v>
      </c>
      <c r="AV1714" s="92" t="s">
        <v>804</v>
      </c>
      <c r="AW1714" s="92" t="s">
        <v>804</v>
      </c>
    </row>
    <row r="1715" spans="1:49" ht="40.15" customHeight="1" x14ac:dyDescent="0.25">
      <c r="A1715" s="92" t="s">
        <v>134</v>
      </c>
      <c r="B1715" s="92" t="s">
        <v>792</v>
      </c>
      <c r="C1715" s="92">
        <v>2016</v>
      </c>
      <c r="D1715" s="92" t="s">
        <v>227</v>
      </c>
      <c r="E1715" s="92" t="s">
        <v>897</v>
      </c>
      <c r="F1715" s="92" t="s">
        <v>884</v>
      </c>
      <c r="G1715" s="96" t="s">
        <v>57</v>
      </c>
      <c r="H1715" s="92" t="s">
        <v>795</v>
      </c>
      <c r="I1715" s="92" t="s">
        <v>795</v>
      </c>
      <c r="J1715" s="92" t="s">
        <v>898</v>
      </c>
      <c r="K1715" s="92" t="s">
        <v>797</v>
      </c>
      <c r="L1715" s="92" t="s">
        <v>798</v>
      </c>
      <c r="M1715" s="96" t="s">
        <v>75</v>
      </c>
      <c r="N1715" s="96" t="s">
        <v>77</v>
      </c>
      <c r="O1715" s="96" t="s">
        <v>77</v>
      </c>
      <c r="P1715" s="102" t="s">
        <v>876</v>
      </c>
      <c r="Q1715" s="94">
        <v>7885653.3399999999</v>
      </c>
      <c r="R1715" s="96" t="s">
        <v>77</v>
      </c>
      <c r="S1715" s="96" t="s">
        <v>77</v>
      </c>
      <c r="T1715" s="96" t="s">
        <v>77</v>
      </c>
      <c r="U1715" s="102" t="s">
        <v>876</v>
      </c>
      <c r="V1715" s="93" t="s">
        <v>899</v>
      </c>
      <c r="W1715" s="93">
        <v>42452</v>
      </c>
      <c r="X1715" s="94">
        <v>6797977.0199999996</v>
      </c>
      <c r="Y1715" s="94">
        <v>7885653.3399999999</v>
      </c>
      <c r="Z1715" s="97" t="s">
        <v>802</v>
      </c>
      <c r="AA1715" s="92" t="s">
        <v>68</v>
      </c>
      <c r="AB1715" s="92" t="s">
        <v>69</v>
      </c>
      <c r="AC1715" s="92" t="s">
        <v>70</v>
      </c>
      <c r="AD1715" s="92" t="s">
        <v>898</v>
      </c>
      <c r="AE1715" s="95">
        <v>3154261.33</v>
      </c>
      <c r="AF1715" s="93">
        <v>42457</v>
      </c>
      <c r="AG1715" s="93">
        <v>42531</v>
      </c>
      <c r="AH1715" s="96" t="s">
        <v>57</v>
      </c>
      <c r="AI1715" s="92" t="s">
        <v>72</v>
      </c>
      <c r="AJ1715" s="92" t="s">
        <v>191</v>
      </c>
      <c r="AK1715" s="92" t="s">
        <v>72</v>
      </c>
      <c r="AL1715" s="92" t="s">
        <v>72</v>
      </c>
      <c r="AM1715" s="92" t="s">
        <v>72</v>
      </c>
      <c r="AN1715" s="97" t="s">
        <v>72</v>
      </c>
      <c r="AO1715" s="92" t="s">
        <v>900</v>
      </c>
      <c r="AP1715" s="92" t="s">
        <v>804</v>
      </c>
      <c r="AQ1715" s="92" t="s">
        <v>804</v>
      </c>
      <c r="AR1715" s="92" t="s">
        <v>804</v>
      </c>
      <c r="AS1715" s="92" t="s">
        <v>804</v>
      </c>
      <c r="AT1715" s="92" t="s">
        <v>804</v>
      </c>
      <c r="AU1715" s="92" t="s">
        <v>804</v>
      </c>
      <c r="AV1715" s="92" t="s">
        <v>804</v>
      </c>
      <c r="AW1715" s="92" t="s">
        <v>804</v>
      </c>
    </row>
    <row r="1716" spans="1:49" ht="40.15" customHeight="1" x14ac:dyDescent="0.25">
      <c r="A1716" s="92" t="s">
        <v>134</v>
      </c>
      <c r="B1716" s="92" t="s">
        <v>792</v>
      </c>
      <c r="C1716" s="92">
        <v>2016</v>
      </c>
      <c r="D1716" s="92" t="s">
        <v>227</v>
      </c>
      <c r="E1716" s="92" t="s">
        <v>901</v>
      </c>
      <c r="F1716" s="92" t="s">
        <v>884</v>
      </c>
      <c r="G1716" s="96" t="s">
        <v>57</v>
      </c>
      <c r="H1716" s="92" t="s">
        <v>795</v>
      </c>
      <c r="I1716" s="92" t="s">
        <v>795</v>
      </c>
      <c r="J1716" s="92" t="s">
        <v>902</v>
      </c>
      <c r="K1716" s="92" t="s">
        <v>797</v>
      </c>
      <c r="L1716" s="92" t="s">
        <v>798</v>
      </c>
      <c r="M1716" s="96" t="s">
        <v>75</v>
      </c>
      <c r="N1716" s="96" t="s">
        <v>77</v>
      </c>
      <c r="O1716" s="96" t="s">
        <v>77</v>
      </c>
      <c r="P1716" s="102" t="s">
        <v>830</v>
      </c>
      <c r="Q1716" s="94">
        <v>3136112.59</v>
      </c>
      <c r="R1716" s="96" t="s">
        <v>77</v>
      </c>
      <c r="S1716" s="96" t="s">
        <v>77</v>
      </c>
      <c r="T1716" s="96" t="s">
        <v>77</v>
      </c>
      <c r="U1716" s="102" t="s">
        <v>830</v>
      </c>
      <c r="V1716" s="93" t="s">
        <v>903</v>
      </c>
      <c r="W1716" s="93">
        <v>42452</v>
      </c>
      <c r="X1716" s="94">
        <v>2703545.34</v>
      </c>
      <c r="Y1716" s="94">
        <v>3136112.59</v>
      </c>
      <c r="Z1716" s="97" t="s">
        <v>802</v>
      </c>
      <c r="AA1716" s="92" t="s">
        <v>68</v>
      </c>
      <c r="AB1716" s="92" t="s">
        <v>69</v>
      </c>
      <c r="AC1716" s="92" t="s">
        <v>70</v>
      </c>
      <c r="AD1716" s="92" t="s">
        <v>902</v>
      </c>
      <c r="AE1716" s="95">
        <v>1254445.02</v>
      </c>
      <c r="AF1716" s="93">
        <v>42457</v>
      </c>
      <c r="AG1716" s="93">
        <v>42531</v>
      </c>
      <c r="AH1716" s="96" t="s">
        <v>57</v>
      </c>
      <c r="AI1716" s="92" t="s">
        <v>72</v>
      </c>
      <c r="AJ1716" s="92" t="s">
        <v>191</v>
      </c>
      <c r="AK1716" s="92" t="s">
        <v>72</v>
      </c>
      <c r="AL1716" s="92" t="s">
        <v>72</v>
      </c>
      <c r="AM1716" s="92" t="s">
        <v>72</v>
      </c>
      <c r="AN1716" s="97" t="s">
        <v>72</v>
      </c>
      <c r="AO1716" s="92" t="s">
        <v>904</v>
      </c>
      <c r="AP1716" s="92" t="s">
        <v>804</v>
      </c>
      <c r="AQ1716" s="92" t="s">
        <v>804</v>
      </c>
      <c r="AR1716" s="92" t="s">
        <v>804</v>
      </c>
      <c r="AS1716" s="92" t="s">
        <v>804</v>
      </c>
      <c r="AT1716" s="92" t="s">
        <v>804</v>
      </c>
      <c r="AU1716" s="92" t="s">
        <v>804</v>
      </c>
      <c r="AV1716" s="92" t="s">
        <v>804</v>
      </c>
      <c r="AW1716" s="92" t="s">
        <v>804</v>
      </c>
    </row>
    <row r="1717" spans="1:49" ht="40.15" customHeight="1" x14ac:dyDescent="0.25">
      <c r="A1717" s="92" t="s">
        <v>134</v>
      </c>
      <c r="B1717" s="92" t="s">
        <v>792</v>
      </c>
      <c r="C1717" s="92">
        <v>2016</v>
      </c>
      <c r="D1717" s="92" t="s">
        <v>227</v>
      </c>
      <c r="E1717" s="92" t="s">
        <v>905</v>
      </c>
      <c r="F1717" s="92" t="s">
        <v>884</v>
      </c>
      <c r="G1717" s="96" t="s">
        <v>57</v>
      </c>
      <c r="H1717" s="92" t="s">
        <v>795</v>
      </c>
      <c r="I1717" s="92" t="s">
        <v>795</v>
      </c>
      <c r="J1717" s="92" t="s">
        <v>906</v>
      </c>
      <c r="K1717" s="92" t="s">
        <v>797</v>
      </c>
      <c r="L1717" s="92" t="s">
        <v>798</v>
      </c>
      <c r="M1717" s="96" t="s">
        <v>75</v>
      </c>
      <c r="N1717" s="96" t="s">
        <v>77</v>
      </c>
      <c r="O1717" s="96" t="s">
        <v>77</v>
      </c>
      <c r="P1717" s="102" t="s">
        <v>830</v>
      </c>
      <c r="Q1717" s="94">
        <v>399988.88</v>
      </c>
      <c r="R1717" s="96" t="s">
        <v>77</v>
      </c>
      <c r="S1717" s="96" t="s">
        <v>77</v>
      </c>
      <c r="T1717" s="96" t="s">
        <v>77</v>
      </c>
      <c r="U1717" s="102" t="s">
        <v>830</v>
      </c>
      <c r="V1717" s="93" t="s">
        <v>907</v>
      </c>
      <c r="W1717" s="93">
        <v>42452</v>
      </c>
      <c r="X1717" s="94">
        <v>344818</v>
      </c>
      <c r="Y1717" s="94">
        <v>399988.88</v>
      </c>
      <c r="Z1717" s="97" t="s">
        <v>802</v>
      </c>
      <c r="AA1717" s="92" t="s">
        <v>68</v>
      </c>
      <c r="AB1717" s="92" t="s">
        <v>69</v>
      </c>
      <c r="AC1717" s="92" t="s">
        <v>70</v>
      </c>
      <c r="AD1717" s="92" t="s">
        <v>906</v>
      </c>
      <c r="AE1717" s="95">
        <f>39998.88+119996.66</f>
        <v>159995.54</v>
      </c>
      <c r="AF1717" s="93">
        <v>42457</v>
      </c>
      <c r="AG1717" s="93">
        <v>42546</v>
      </c>
      <c r="AH1717" s="96" t="s">
        <v>57</v>
      </c>
      <c r="AI1717" s="92" t="s">
        <v>72</v>
      </c>
      <c r="AJ1717" s="92" t="s">
        <v>191</v>
      </c>
      <c r="AK1717" s="92" t="s">
        <v>72</v>
      </c>
      <c r="AL1717" s="92" t="s">
        <v>72</v>
      </c>
      <c r="AM1717" s="92" t="s">
        <v>72</v>
      </c>
      <c r="AN1717" s="97" t="s">
        <v>72</v>
      </c>
      <c r="AO1717" s="92" t="s">
        <v>908</v>
      </c>
      <c r="AP1717" s="92" t="s">
        <v>804</v>
      </c>
      <c r="AQ1717" s="92" t="s">
        <v>804</v>
      </c>
      <c r="AR1717" s="92" t="s">
        <v>804</v>
      </c>
      <c r="AS1717" s="92" t="s">
        <v>804</v>
      </c>
      <c r="AT1717" s="92" t="s">
        <v>804</v>
      </c>
      <c r="AU1717" s="92" t="s">
        <v>804</v>
      </c>
      <c r="AV1717" s="92" t="s">
        <v>804</v>
      </c>
      <c r="AW1717" s="92" t="s">
        <v>804</v>
      </c>
    </row>
    <row r="1718" spans="1:49" ht="40.15" customHeight="1" x14ac:dyDescent="0.25">
      <c r="A1718" s="92" t="s">
        <v>134</v>
      </c>
      <c r="B1718" s="92" t="s">
        <v>792</v>
      </c>
      <c r="C1718" s="92">
        <v>2016</v>
      </c>
      <c r="D1718" s="92" t="s">
        <v>227</v>
      </c>
      <c r="E1718" s="92" t="s">
        <v>909</v>
      </c>
      <c r="F1718" s="92" t="s">
        <v>884</v>
      </c>
      <c r="G1718" s="96" t="s">
        <v>57</v>
      </c>
      <c r="H1718" s="92" t="s">
        <v>795</v>
      </c>
      <c r="I1718" s="92" t="s">
        <v>795</v>
      </c>
      <c r="J1718" s="92" t="s">
        <v>910</v>
      </c>
      <c r="K1718" s="92" t="s">
        <v>797</v>
      </c>
      <c r="L1718" s="92" t="s">
        <v>798</v>
      </c>
      <c r="M1718" s="96" t="s">
        <v>75</v>
      </c>
      <c r="N1718" s="96" t="s">
        <v>77</v>
      </c>
      <c r="O1718" s="96" t="s">
        <v>77</v>
      </c>
      <c r="P1718" s="102" t="s">
        <v>894</v>
      </c>
      <c r="Q1718" s="94">
        <v>393571.3</v>
      </c>
      <c r="R1718" s="96" t="s">
        <v>77</v>
      </c>
      <c r="S1718" s="96" t="s">
        <v>77</v>
      </c>
      <c r="T1718" s="96" t="s">
        <v>77</v>
      </c>
      <c r="U1718" s="102" t="s">
        <v>894</v>
      </c>
      <c r="V1718" s="93" t="s">
        <v>911</v>
      </c>
      <c r="W1718" s="93">
        <v>42452</v>
      </c>
      <c r="X1718" s="94">
        <v>339285.6</v>
      </c>
      <c r="Y1718" s="94">
        <v>393571.3</v>
      </c>
      <c r="Z1718" s="97" t="s">
        <v>802</v>
      </c>
      <c r="AA1718" s="92" t="s">
        <v>68</v>
      </c>
      <c r="AB1718" s="92" t="s">
        <v>69</v>
      </c>
      <c r="AC1718" s="92" t="s">
        <v>70</v>
      </c>
      <c r="AD1718" s="92" t="s">
        <v>906</v>
      </c>
      <c r="AE1718" s="95">
        <f>118071.39+39357.13</f>
        <v>157428.51999999999</v>
      </c>
      <c r="AF1718" s="93">
        <v>42457</v>
      </c>
      <c r="AG1718" s="93">
        <v>42546</v>
      </c>
      <c r="AH1718" s="96" t="s">
        <v>57</v>
      </c>
      <c r="AI1718" s="92" t="s">
        <v>72</v>
      </c>
      <c r="AJ1718" s="92" t="s">
        <v>191</v>
      </c>
      <c r="AK1718" s="92" t="s">
        <v>72</v>
      </c>
      <c r="AL1718" s="92" t="s">
        <v>72</v>
      </c>
      <c r="AM1718" s="92" t="s">
        <v>72</v>
      </c>
      <c r="AN1718" s="97" t="s">
        <v>72</v>
      </c>
      <c r="AO1718" s="92" t="s">
        <v>908</v>
      </c>
      <c r="AP1718" s="92" t="s">
        <v>804</v>
      </c>
      <c r="AQ1718" s="92" t="s">
        <v>804</v>
      </c>
      <c r="AR1718" s="92" t="s">
        <v>804</v>
      </c>
      <c r="AS1718" s="92" t="s">
        <v>804</v>
      </c>
      <c r="AT1718" s="92" t="s">
        <v>804</v>
      </c>
      <c r="AU1718" s="92" t="s">
        <v>804</v>
      </c>
      <c r="AV1718" s="92" t="s">
        <v>804</v>
      </c>
      <c r="AW1718" s="92" t="s">
        <v>804</v>
      </c>
    </row>
    <row r="1719" spans="1:49" ht="40.15" customHeight="1" x14ac:dyDescent="0.25">
      <c r="A1719" s="92" t="s">
        <v>134</v>
      </c>
      <c r="B1719" s="92" t="s">
        <v>792</v>
      </c>
      <c r="C1719" s="92">
        <v>2016</v>
      </c>
      <c r="D1719" s="92" t="s">
        <v>227</v>
      </c>
      <c r="E1719" s="92" t="s">
        <v>912</v>
      </c>
      <c r="F1719" s="92" t="s">
        <v>884</v>
      </c>
      <c r="G1719" s="96" t="s">
        <v>57</v>
      </c>
      <c r="H1719" s="92" t="s">
        <v>795</v>
      </c>
      <c r="I1719" s="92" t="s">
        <v>795</v>
      </c>
      <c r="J1719" s="92" t="s">
        <v>913</v>
      </c>
      <c r="K1719" s="92" t="s">
        <v>797</v>
      </c>
      <c r="L1719" s="92" t="s">
        <v>798</v>
      </c>
      <c r="M1719" s="96" t="s">
        <v>75</v>
      </c>
      <c r="N1719" s="96" t="s">
        <v>77</v>
      </c>
      <c r="O1719" s="96" t="s">
        <v>77</v>
      </c>
      <c r="P1719" s="102" t="s">
        <v>914</v>
      </c>
      <c r="Q1719" s="94">
        <v>7251019.2199999997</v>
      </c>
      <c r="R1719" s="96" t="s">
        <v>77</v>
      </c>
      <c r="S1719" s="96" t="s">
        <v>77</v>
      </c>
      <c r="T1719" s="96" t="s">
        <v>77</v>
      </c>
      <c r="U1719" s="102" t="s">
        <v>914</v>
      </c>
      <c r="V1719" s="93" t="s">
        <v>915</v>
      </c>
      <c r="W1719" s="93">
        <v>42460</v>
      </c>
      <c r="X1719" s="94">
        <v>6250878.6399999997</v>
      </c>
      <c r="Y1719" s="94">
        <v>7251019.2199999997</v>
      </c>
      <c r="Z1719" s="97" t="s">
        <v>802</v>
      </c>
      <c r="AA1719" s="92" t="s">
        <v>68</v>
      </c>
      <c r="AB1719" s="92" t="s">
        <v>69</v>
      </c>
      <c r="AC1719" s="92" t="s">
        <v>70</v>
      </c>
      <c r="AD1719" s="92" t="s">
        <v>913</v>
      </c>
      <c r="AE1719" s="95">
        <v>2900407.68</v>
      </c>
      <c r="AF1719" s="93">
        <v>42461</v>
      </c>
      <c r="AG1719" s="93">
        <v>42580</v>
      </c>
      <c r="AH1719" s="96" t="s">
        <v>57</v>
      </c>
      <c r="AI1719" s="92" t="s">
        <v>72</v>
      </c>
      <c r="AJ1719" s="92" t="s">
        <v>191</v>
      </c>
      <c r="AK1719" s="92" t="s">
        <v>72</v>
      </c>
      <c r="AL1719" s="92" t="s">
        <v>72</v>
      </c>
      <c r="AM1719" s="92" t="s">
        <v>72</v>
      </c>
      <c r="AN1719" s="97" t="s">
        <v>72</v>
      </c>
      <c r="AO1719" s="92" t="s">
        <v>916</v>
      </c>
      <c r="AP1719" s="92" t="s">
        <v>804</v>
      </c>
      <c r="AQ1719" s="92" t="s">
        <v>804</v>
      </c>
      <c r="AR1719" s="92" t="s">
        <v>804</v>
      </c>
      <c r="AS1719" s="92" t="s">
        <v>804</v>
      </c>
      <c r="AT1719" s="92" t="s">
        <v>804</v>
      </c>
      <c r="AU1719" s="92" t="s">
        <v>804</v>
      </c>
      <c r="AV1719" s="92" t="s">
        <v>804</v>
      </c>
      <c r="AW1719" s="92" t="s">
        <v>804</v>
      </c>
    </row>
    <row r="1720" spans="1:49" ht="40.15" customHeight="1" x14ac:dyDescent="0.25">
      <c r="A1720" s="149" t="s">
        <v>134</v>
      </c>
      <c r="B1720" s="149" t="s">
        <v>792</v>
      </c>
      <c r="C1720" s="149">
        <v>2016</v>
      </c>
      <c r="D1720" s="149" t="s">
        <v>227</v>
      </c>
      <c r="E1720" s="149" t="s">
        <v>917</v>
      </c>
      <c r="F1720" s="149" t="s">
        <v>918</v>
      </c>
      <c r="G1720" s="149"/>
      <c r="H1720" s="149" t="s">
        <v>58</v>
      </c>
      <c r="I1720" s="149" t="s">
        <v>58</v>
      </c>
      <c r="J1720" s="149" t="s">
        <v>919</v>
      </c>
      <c r="K1720" s="149" t="s">
        <v>797</v>
      </c>
      <c r="L1720" s="149" t="s">
        <v>798</v>
      </c>
      <c r="M1720" s="7" t="s">
        <v>680</v>
      </c>
      <c r="N1720" s="7" t="s">
        <v>681</v>
      </c>
      <c r="O1720" s="7" t="s">
        <v>682</v>
      </c>
      <c r="P1720" s="10" t="s">
        <v>64</v>
      </c>
      <c r="Q1720" s="12">
        <v>481245.12</v>
      </c>
      <c r="R1720" s="284" t="s">
        <v>77</v>
      </c>
      <c r="S1720" s="284" t="s">
        <v>77</v>
      </c>
      <c r="T1720" s="284" t="s">
        <v>77</v>
      </c>
      <c r="U1720" s="260" t="s">
        <v>914</v>
      </c>
      <c r="V1720" s="149" t="s">
        <v>920</v>
      </c>
      <c r="W1720" s="229">
        <v>42460</v>
      </c>
      <c r="X1720" s="235">
        <v>413190</v>
      </c>
      <c r="Y1720" s="226">
        <v>479300.4</v>
      </c>
      <c r="Z1720" s="149" t="s">
        <v>802</v>
      </c>
      <c r="AA1720" s="149" t="s">
        <v>68</v>
      </c>
      <c r="AB1720" s="149" t="s">
        <v>69</v>
      </c>
      <c r="AC1720" s="149" t="s">
        <v>70</v>
      </c>
      <c r="AD1720" s="149" t="s">
        <v>863</v>
      </c>
      <c r="AE1720" s="287">
        <v>191720.16</v>
      </c>
      <c r="AF1720" s="184">
        <v>42461</v>
      </c>
      <c r="AG1720" s="184">
        <v>42550</v>
      </c>
      <c r="AH1720" s="152" t="s">
        <v>57</v>
      </c>
      <c r="AI1720" s="149" t="s">
        <v>72</v>
      </c>
      <c r="AJ1720" s="149" t="s">
        <v>191</v>
      </c>
      <c r="AK1720" s="149" t="s">
        <v>72</v>
      </c>
      <c r="AL1720" s="149" t="s">
        <v>72</v>
      </c>
      <c r="AM1720" s="149" t="s">
        <v>72</v>
      </c>
      <c r="AN1720" s="152" t="s">
        <v>72</v>
      </c>
      <c r="AO1720" s="149" t="s">
        <v>921</v>
      </c>
      <c r="AP1720" s="149" t="s">
        <v>804</v>
      </c>
      <c r="AQ1720" s="149" t="s">
        <v>804</v>
      </c>
      <c r="AR1720" s="149" t="s">
        <v>804</v>
      </c>
      <c r="AS1720" s="149" t="s">
        <v>804</v>
      </c>
      <c r="AT1720" s="149" t="s">
        <v>804</v>
      </c>
      <c r="AU1720" s="149" t="s">
        <v>804</v>
      </c>
      <c r="AV1720" s="149" t="s">
        <v>804</v>
      </c>
      <c r="AW1720" s="149" t="s">
        <v>804</v>
      </c>
    </row>
    <row r="1721" spans="1:49" ht="40.15" customHeight="1" x14ac:dyDescent="0.25">
      <c r="A1721" s="150"/>
      <c r="B1721" s="150"/>
      <c r="C1721" s="150"/>
      <c r="D1721" s="150"/>
      <c r="E1721" s="150"/>
      <c r="F1721" s="150"/>
      <c r="G1721" s="150"/>
      <c r="H1721" s="150"/>
      <c r="I1721" s="150"/>
      <c r="J1721" s="150"/>
      <c r="K1721" s="150"/>
      <c r="L1721" s="150"/>
      <c r="M1721" s="96" t="s">
        <v>75</v>
      </c>
      <c r="N1721" s="96" t="s">
        <v>77</v>
      </c>
      <c r="O1721" s="96" t="s">
        <v>77</v>
      </c>
      <c r="P1721" s="102" t="s">
        <v>914</v>
      </c>
      <c r="Q1721" s="12">
        <v>479300.4</v>
      </c>
      <c r="R1721" s="285"/>
      <c r="S1721" s="285"/>
      <c r="T1721" s="285"/>
      <c r="U1721" s="261"/>
      <c r="V1721" s="150"/>
      <c r="W1721" s="230"/>
      <c r="X1721" s="236"/>
      <c r="Y1721" s="227"/>
      <c r="Z1721" s="150"/>
      <c r="AA1721" s="150"/>
      <c r="AB1721" s="150"/>
      <c r="AC1721" s="150"/>
      <c r="AD1721" s="150"/>
      <c r="AE1721" s="288"/>
      <c r="AF1721" s="185"/>
      <c r="AG1721" s="185"/>
      <c r="AH1721" s="153"/>
      <c r="AI1721" s="150"/>
      <c r="AJ1721" s="150"/>
      <c r="AK1721" s="150"/>
      <c r="AL1721" s="150"/>
      <c r="AM1721" s="150"/>
      <c r="AN1721" s="153"/>
      <c r="AO1721" s="150"/>
      <c r="AP1721" s="150"/>
      <c r="AQ1721" s="150"/>
      <c r="AR1721" s="150"/>
      <c r="AS1721" s="150"/>
      <c r="AT1721" s="150"/>
      <c r="AU1721" s="150"/>
      <c r="AV1721" s="150"/>
      <c r="AW1721" s="150"/>
    </row>
    <row r="1722" spans="1:49" ht="40.15" customHeight="1" x14ac:dyDescent="0.25">
      <c r="A1722" s="151"/>
      <c r="B1722" s="151"/>
      <c r="C1722" s="151"/>
      <c r="D1722" s="151"/>
      <c r="E1722" s="151"/>
      <c r="F1722" s="151"/>
      <c r="G1722" s="151"/>
      <c r="H1722" s="151"/>
      <c r="I1722" s="151"/>
      <c r="J1722" s="151"/>
      <c r="K1722" s="151"/>
      <c r="L1722" s="151"/>
      <c r="M1722" s="96" t="s">
        <v>75</v>
      </c>
      <c r="N1722" s="96" t="s">
        <v>77</v>
      </c>
      <c r="O1722" s="96" t="s">
        <v>77</v>
      </c>
      <c r="P1722" s="102" t="s">
        <v>922</v>
      </c>
      <c r="Q1722" s="12">
        <v>500003.13</v>
      </c>
      <c r="R1722" s="286"/>
      <c r="S1722" s="286"/>
      <c r="T1722" s="286"/>
      <c r="U1722" s="262"/>
      <c r="V1722" s="151"/>
      <c r="W1722" s="231"/>
      <c r="X1722" s="237"/>
      <c r="Y1722" s="228"/>
      <c r="Z1722" s="151"/>
      <c r="AA1722" s="151"/>
      <c r="AB1722" s="151"/>
      <c r="AC1722" s="151"/>
      <c r="AD1722" s="151"/>
      <c r="AE1722" s="289"/>
      <c r="AF1722" s="186"/>
      <c r="AG1722" s="186"/>
      <c r="AH1722" s="154"/>
      <c r="AI1722" s="151"/>
      <c r="AJ1722" s="151"/>
      <c r="AK1722" s="151"/>
      <c r="AL1722" s="151"/>
      <c r="AM1722" s="151"/>
      <c r="AN1722" s="154"/>
      <c r="AO1722" s="151"/>
      <c r="AP1722" s="151"/>
      <c r="AQ1722" s="151"/>
      <c r="AR1722" s="151"/>
      <c r="AS1722" s="151"/>
      <c r="AT1722" s="151"/>
      <c r="AU1722" s="151"/>
      <c r="AV1722" s="151"/>
      <c r="AW1722" s="151"/>
    </row>
    <row r="1723" spans="1:49" ht="40.15" customHeight="1" x14ac:dyDescent="0.25">
      <c r="A1723" s="92" t="s">
        <v>134</v>
      </c>
      <c r="B1723" s="92" t="s">
        <v>792</v>
      </c>
      <c r="C1723" s="92">
        <v>2016</v>
      </c>
      <c r="D1723" s="92" t="s">
        <v>353</v>
      </c>
      <c r="E1723" s="92" t="s">
        <v>923</v>
      </c>
      <c r="F1723" s="92" t="s">
        <v>884</v>
      </c>
      <c r="G1723" s="96" t="s">
        <v>57</v>
      </c>
      <c r="H1723" s="92" t="s">
        <v>795</v>
      </c>
      <c r="I1723" s="92" t="s">
        <v>795</v>
      </c>
      <c r="J1723" s="92" t="s">
        <v>924</v>
      </c>
      <c r="K1723" s="92" t="s">
        <v>797</v>
      </c>
      <c r="L1723" s="92" t="s">
        <v>798</v>
      </c>
      <c r="M1723" s="96" t="s">
        <v>75</v>
      </c>
      <c r="N1723" s="96" t="s">
        <v>77</v>
      </c>
      <c r="O1723" s="96" t="s">
        <v>77</v>
      </c>
      <c r="P1723" s="102" t="s">
        <v>925</v>
      </c>
      <c r="Q1723" s="94">
        <v>1275912.53</v>
      </c>
      <c r="R1723" s="96" t="s">
        <v>77</v>
      </c>
      <c r="S1723" s="96" t="s">
        <v>77</v>
      </c>
      <c r="T1723" s="96" t="s">
        <v>77</v>
      </c>
      <c r="U1723" s="102" t="s">
        <v>925</v>
      </c>
      <c r="V1723" s="93" t="s">
        <v>926</v>
      </c>
      <c r="W1723" s="93">
        <v>42473</v>
      </c>
      <c r="X1723" s="94">
        <v>1099924.5900000001</v>
      </c>
      <c r="Y1723" s="94">
        <v>1275912.53</v>
      </c>
      <c r="Z1723" s="97" t="s">
        <v>802</v>
      </c>
      <c r="AA1723" s="92" t="s">
        <v>68</v>
      </c>
      <c r="AB1723" s="92" t="s">
        <v>69</v>
      </c>
      <c r="AC1723" s="92" t="s">
        <v>70</v>
      </c>
      <c r="AD1723" s="92" t="s">
        <v>924</v>
      </c>
      <c r="AE1723" s="95">
        <v>510365</v>
      </c>
      <c r="AF1723" s="93">
        <v>42474</v>
      </c>
      <c r="AG1723" s="93">
        <v>42594</v>
      </c>
      <c r="AH1723" s="96" t="s">
        <v>57</v>
      </c>
      <c r="AI1723" s="92" t="s">
        <v>72</v>
      </c>
      <c r="AJ1723" s="92" t="s">
        <v>191</v>
      </c>
      <c r="AK1723" s="92" t="s">
        <v>72</v>
      </c>
      <c r="AL1723" s="92" t="s">
        <v>72</v>
      </c>
      <c r="AM1723" s="92" t="s">
        <v>72</v>
      </c>
      <c r="AN1723" s="97" t="s">
        <v>72</v>
      </c>
      <c r="AO1723" s="92" t="s">
        <v>927</v>
      </c>
      <c r="AP1723" s="92" t="s">
        <v>804</v>
      </c>
      <c r="AQ1723" s="92" t="s">
        <v>804</v>
      </c>
      <c r="AR1723" s="92" t="s">
        <v>804</v>
      </c>
      <c r="AS1723" s="92" t="s">
        <v>804</v>
      </c>
      <c r="AT1723" s="92" t="s">
        <v>804</v>
      </c>
      <c r="AU1723" s="92" t="s">
        <v>804</v>
      </c>
      <c r="AV1723" s="92" t="s">
        <v>804</v>
      </c>
      <c r="AW1723" s="92" t="s">
        <v>804</v>
      </c>
    </row>
    <row r="1724" spans="1:49" ht="40.15" customHeight="1" x14ac:dyDescent="0.25">
      <c r="A1724" s="92" t="s">
        <v>134</v>
      </c>
      <c r="B1724" s="92" t="s">
        <v>792</v>
      </c>
      <c r="C1724" s="92">
        <v>2016</v>
      </c>
      <c r="D1724" s="92" t="s">
        <v>353</v>
      </c>
      <c r="E1724" s="92" t="s">
        <v>928</v>
      </c>
      <c r="F1724" s="92" t="s">
        <v>884</v>
      </c>
      <c r="G1724" s="96" t="s">
        <v>57</v>
      </c>
      <c r="H1724" s="92" t="s">
        <v>795</v>
      </c>
      <c r="I1724" s="92" t="s">
        <v>795</v>
      </c>
      <c r="J1724" s="92" t="s">
        <v>929</v>
      </c>
      <c r="K1724" s="92" t="s">
        <v>797</v>
      </c>
      <c r="L1724" s="92" t="s">
        <v>798</v>
      </c>
      <c r="M1724" s="96" t="s">
        <v>75</v>
      </c>
      <c r="N1724" s="96" t="s">
        <v>77</v>
      </c>
      <c r="O1724" s="96" t="s">
        <v>77</v>
      </c>
      <c r="P1724" s="102" t="s">
        <v>925</v>
      </c>
      <c r="Q1724" s="14">
        <v>4004843</v>
      </c>
      <c r="R1724" s="96" t="s">
        <v>77</v>
      </c>
      <c r="S1724" s="96" t="s">
        <v>77</v>
      </c>
      <c r="T1724" s="96" t="s">
        <v>77</v>
      </c>
      <c r="U1724" s="102" t="s">
        <v>925</v>
      </c>
      <c r="V1724" s="93" t="s">
        <v>930</v>
      </c>
      <c r="W1724" s="93">
        <v>42473</v>
      </c>
      <c r="X1724" s="94">
        <v>3452450.86</v>
      </c>
      <c r="Y1724" s="14">
        <v>4004843</v>
      </c>
      <c r="Z1724" s="97" t="s">
        <v>802</v>
      </c>
      <c r="AA1724" s="92" t="s">
        <v>68</v>
      </c>
      <c r="AB1724" s="92" t="s">
        <v>69</v>
      </c>
      <c r="AC1724" s="92" t="s">
        <v>70</v>
      </c>
      <c r="AD1724" s="92" t="s">
        <v>929</v>
      </c>
      <c r="AE1724" s="95">
        <v>1601937.2</v>
      </c>
      <c r="AF1724" s="93">
        <v>42474</v>
      </c>
      <c r="AG1724" s="93">
        <v>42594</v>
      </c>
      <c r="AH1724" s="92" t="s">
        <v>57</v>
      </c>
      <c r="AI1724" s="92" t="s">
        <v>72</v>
      </c>
      <c r="AJ1724" s="92" t="s">
        <v>191</v>
      </c>
      <c r="AK1724" s="92" t="s">
        <v>72</v>
      </c>
      <c r="AL1724" s="92" t="s">
        <v>72</v>
      </c>
      <c r="AM1724" s="92" t="s">
        <v>72</v>
      </c>
      <c r="AN1724" s="97" t="s">
        <v>72</v>
      </c>
      <c r="AO1724" s="92" t="s">
        <v>927</v>
      </c>
      <c r="AP1724" s="92" t="s">
        <v>804</v>
      </c>
      <c r="AQ1724" s="92" t="s">
        <v>804</v>
      </c>
      <c r="AR1724" s="92" t="s">
        <v>804</v>
      </c>
      <c r="AS1724" s="92" t="s">
        <v>804</v>
      </c>
      <c r="AT1724" s="92" t="s">
        <v>804</v>
      </c>
      <c r="AU1724" s="92" t="s">
        <v>804</v>
      </c>
      <c r="AV1724" s="92" t="s">
        <v>804</v>
      </c>
      <c r="AW1724" s="92" t="s">
        <v>804</v>
      </c>
    </row>
    <row r="1725" spans="1:49" ht="40.15" customHeight="1" x14ac:dyDescent="0.25">
      <c r="A1725" s="92" t="s">
        <v>134</v>
      </c>
      <c r="B1725" s="92" t="s">
        <v>792</v>
      </c>
      <c r="C1725" s="92">
        <v>2016</v>
      </c>
      <c r="D1725" s="92" t="s">
        <v>353</v>
      </c>
      <c r="E1725" s="92" t="s">
        <v>931</v>
      </c>
      <c r="F1725" s="92" t="s">
        <v>884</v>
      </c>
      <c r="G1725" s="96" t="s">
        <v>57</v>
      </c>
      <c r="H1725" s="92" t="s">
        <v>795</v>
      </c>
      <c r="I1725" s="92" t="s">
        <v>795</v>
      </c>
      <c r="J1725" s="92" t="s">
        <v>932</v>
      </c>
      <c r="K1725" s="92" t="s">
        <v>797</v>
      </c>
      <c r="L1725" s="92" t="s">
        <v>798</v>
      </c>
      <c r="M1725" s="96" t="s">
        <v>75</v>
      </c>
      <c r="N1725" s="96" t="s">
        <v>77</v>
      </c>
      <c r="O1725" s="96" t="s">
        <v>77</v>
      </c>
      <c r="P1725" s="102" t="s">
        <v>925</v>
      </c>
      <c r="Q1725" s="14">
        <v>3539459.85</v>
      </c>
      <c r="R1725" s="96" t="s">
        <v>77</v>
      </c>
      <c r="S1725" s="96" t="s">
        <v>77</v>
      </c>
      <c r="T1725" s="96" t="s">
        <v>77</v>
      </c>
      <c r="U1725" s="102" t="s">
        <v>925</v>
      </c>
      <c r="V1725" s="93" t="s">
        <v>933</v>
      </c>
      <c r="W1725" s="93">
        <v>42473</v>
      </c>
      <c r="X1725" s="94">
        <v>3051258.49</v>
      </c>
      <c r="Y1725" s="14">
        <v>3539459.85</v>
      </c>
      <c r="Z1725" s="97" t="s">
        <v>802</v>
      </c>
      <c r="AA1725" s="92" t="s">
        <v>68</v>
      </c>
      <c r="AB1725" s="92" t="s">
        <v>69</v>
      </c>
      <c r="AC1725" s="92" t="s">
        <v>70</v>
      </c>
      <c r="AD1725" s="92" t="s">
        <v>932</v>
      </c>
      <c r="AE1725" s="95">
        <v>1415783.93</v>
      </c>
      <c r="AF1725" s="93">
        <v>42474</v>
      </c>
      <c r="AG1725" s="93">
        <v>42594</v>
      </c>
      <c r="AH1725" s="96" t="s">
        <v>57</v>
      </c>
      <c r="AI1725" s="92" t="s">
        <v>72</v>
      </c>
      <c r="AJ1725" s="92" t="s">
        <v>191</v>
      </c>
      <c r="AK1725" s="92" t="s">
        <v>72</v>
      </c>
      <c r="AL1725" s="92" t="s">
        <v>72</v>
      </c>
      <c r="AM1725" s="92" t="s">
        <v>72</v>
      </c>
      <c r="AN1725" s="97" t="s">
        <v>72</v>
      </c>
      <c r="AO1725" s="92" t="s">
        <v>927</v>
      </c>
      <c r="AP1725" s="92" t="s">
        <v>804</v>
      </c>
      <c r="AQ1725" s="92" t="s">
        <v>804</v>
      </c>
      <c r="AR1725" s="92" t="s">
        <v>804</v>
      </c>
      <c r="AS1725" s="92" t="s">
        <v>804</v>
      </c>
      <c r="AT1725" s="92" t="s">
        <v>804</v>
      </c>
      <c r="AU1725" s="92" t="s">
        <v>804</v>
      </c>
      <c r="AV1725" s="92" t="s">
        <v>804</v>
      </c>
      <c r="AW1725" s="92" t="s">
        <v>804</v>
      </c>
    </row>
    <row r="1726" spans="1:49" ht="40.15" customHeight="1" x14ac:dyDescent="0.25">
      <c r="A1726" s="149" t="s">
        <v>134</v>
      </c>
      <c r="B1726" s="149" t="s">
        <v>792</v>
      </c>
      <c r="C1726" s="149">
        <v>2016</v>
      </c>
      <c r="D1726" s="149" t="s">
        <v>656</v>
      </c>
      <c r="E1726" s="149" t="s">
        <v>934</v>
      </c>
      <c r="F1726" s="149" t="s">
        <v>935</v>
      </c>
      <c r="G1726" s="149" t="s">
        <v>57</v>
      </c>
      <c r="H1726" s="149" t="s">
        <v>58</v>
      </c>
      <c r="I1726" s="149" t="s">
        <v>58</v>
      </c>
      <c r="J1726" s="149" t="s">
        <v>936</v>
      </c>
      <c r="K1726" s="149" t="s">
        <v>797</v>
      </c>
      <c r="L1726" s="149" t="s">
        <v>798</v>
      </c>
      <c r="M1726" s="96" t="s">
        <v>937</v>
      </c>
      <c r="N1726" s="96" t="s">
        <v>938</v>
      </c>
      <c r="O1726" s="96" t="s">
        <v>385</v>
      </c>
      <c r="P1726" s="102" t="s">
        <v>64</v>
      </c>
      <c r="Q1726" s="12">
        <v>3839769.73</v>
      </c>
      <c r="R1726" s="284" t="s">
        <v>77</v>
      </c>
      <c r="S1726" s="284" t="s">
        <v>77</v>
      </c>
      <c r="T1726" s="284" t="s">
        <v>77</v>
      </c>
      <c r="U1726" s="260" t="s">
        <v>876</v>
      </c>
      <c r="V1726" s="149" t="s">
        <v>939</v>
      </c>
      <c r="W1726" s="229">
        <v>42464</v>
      </c>
      <c r="X1726" s="235">
        <v>3146550.34</v>
      </c>
      <c r="Y1726" s="226">
        <v>3649998.39</v>
      </c>
      <c r="Z1726" s="149" t="s">
        <v>802</v>
      </c>
      <c r="AA1726" s="149" t="s">
        <v>68</v>
      </c>
      <c r="AB1726" s="149" t="s">
        <v>69</v>
      </c>
      <c r="AC1726" s="149" t="s">
        <v>70</v>
      </c>
      <c r="AD1726" s="149" t="s">
        <v>936</v>
      </c>
      <c r="AE1726" s="287">
        <f>364999.83+1094999.51</f>
        <v>1459999.34</v>
      </c>
      <c r="AF1726" s="184">
        <v>42465</v>
      </c>
      <c r="AG1726" s="184">
        <v>42554</v>
      </c>
      <c r="AH1726" s="152" t="s">
        <v>57</v>
      </c>
      <c r="AI1726" s="149" t="s">
        <v>72</v>
      </c>
      <c r="AJ1726" s="149" t="s">
        <v>191</v>
      </c>
      <c r="AK1726" s="149" t="s">
        <v>72</v>
      </c>
      <c r="AL1726" s="149" t="s">
        <v>72</v>
      </c>
      <c r="AM1726" s="149" t="s">
        <v>72</v>
      </c>
      <c r="AN1726" s="152" t="s">
        <v>72</v>
      </c>
      <c r="AO1726" s="149" t="s">
        <v>904</v>
      </c>
      <c r="AP1726" s="149" t="s">
        <v>804</v>
      </c>
      <c r="AQ1726" s="149" t="s">
        <v>804</v>
      </c>
      <c r="AR1726" s="149" t="s">
        <v>804</v>
      </c>
      <c r="AS1726" s="149" t="s">
        <v>804</v>
      </c>
      <c r="AT1726" s="149" t="s">
        <v>804</v>
      </c>
      <c r="AU1726" s="149" t="s">
        <v>804</v>
      </c>
      <c r="AV1726" s="149" t="s">
        <v>804</v>
      </c>
      <c r="AW1726" s="149" t="s">
        <v>804</v>
      </c>
    </row>
    <row r="1727" spans="1:49" ht="40.15" customHeight="1" x14ac:dyDescent="0.25">
      <c r="A1727" s="150"/>
      <c r="B1727" s="150"/>
      <c r="C1727" s="150"/>
      <c r="D1727" s="150"/>
      <c r="E1727" s="150"/>
      <c r="F1727" s="150"/>
      <c r="G1727" s="150"/>
      <c r="H1727" s="150"/>
      <c r="I1727" s="150"/>
      <c r="J1727" s="150"/>
      <c r="K1727" s="150"/>
      <c r="L1727" s="150"/>
      <c r="M1727" s="96" t="s">
        <v>75</v>
      </c>
      <c r="N1727" s="96" t="s">
        <v>77</v>
      </c>
      <c r="O1727" s="96" t="s">
        <v>77</v>
      </c>
      <c r="P1727" s="102" t="s">
        <v>876</v>
      </c>
      <c r="Q1727" s="12">
        <v>3649998.39</v>
      </c>
      <c r="R1727" s="285"/>
      <c r="S1727" s="285"/>
      <c r="T1727" s="285"/>
      <c r="U1727" s="261"/>
      <c r="V1727" s="150"/>
      <c r="W1727" s="230"/>
      <c r="X1727" s="236"/>
      <c r="Y1727" s="227"/>
      <c r="Z1727" s="150"/>
      <c r="AA1727" s="150"/>
      <c r="AB1727" s="150"/>
      <c r="AC1727" s="150"/>
      <c r="AD1727" s="150"/>
      <c r="AE1727" s="288"/>
      <c r="AF1727" s="185"/>
      <c r="AG1727" s="185"/>
      <c r="AH1727" s="153"/>
      <c r="AI1727" s="150"/>
      <c r="AJ1727" s="150"/>
      <c r="AK1727" s="150"/>
      <c r="AL1727" s="150"/>
      <c r="AM1727" s="150"/>
      <c r="AN1727" s="153"/>
      <c r="AO1727" s="150"/>
      <c r="AP1727" s="150"/>
      <c r="AQ1727" s="150"/>
      <c r="AR1727" s="150"/>
      <c r="AS1727" s="150"/>
      <c r="AT1727" s="150"/>
      <c r="AU1727" s="150"/>
      <c r="AV1727" s="150"/>
      <c r="AW1727" s="150"/>
    </row>
    <row r="1728" spans="1:49" ht="40.15" customHeight="1" x14ac:dyDescent="0.25">
      <c r="A1728" s="151"/>
      <c r="B1728" s="151"/>
      <c r="C1728" s="151"/>
      <c r="D1728" s="151"/>
      <c r="E1728" s="151"/>
      <c r="F1728" s="151"/>
      <c r="G1728" s="151"/>
      <c r="H1728" s="151"/>
      <c r="I1728" s="151"/>
      <c r="J1728" s="151"/>
      <c r="K1728" s="151"/>
      <c r="L1728" s="151"/>
      <c r="M1728" s="96" t="s">
        <v>75</v>
      </c>
      <c r="N1728" s="96" t="s">
        <v>77</v>
      </c>
      <c r="O1728" s="96" t="s">
        <v>77</v>
      </c>
      <c r="P1728" s="102" t="s">
        <v>940</v>
      </c>
      <c r="Q1728" s="12">
        <v>3912525.19</v>
      </c>
      <c r="R1728" s="286"/>
      <c r="S1728" s="286"/>
      <c r="T1728" s="286"/>
      <c r="U1728" s="262"/>
      <c r="V1728" s="151"/>
      <c r="W1728" s="231"/>
      <c r="X1728" s="237"/>
      <c r="Y1728" s="228"/>
      <c r="Z1728" s="151"/>
      <c r="AA1728" s="151"/>
      <c r="AB1728" s="151"/>
      <c r="AC1728" s="151"/>
      <c r="AD1728" s="151"/>
      <c r="AE1728" s="289"/>
      <c r="AF1728" s="186"/>
      <c r="AG1728" s="186"/>
      <c r="AH1728" s="154"/>
      <c r="AI1728" s="151"/>
      <c r="AJ1728" s="151"/>
      <c r="AK1728" s="151"/>
      <c r="AL1728" s="151"/>
      <c r="AM1728" s="151"/>
      <c r="AN1728" s="154"/>
      <c r="AO1728" s="151"/>
      <c r="AP1728" s="151"/>
      <c r="AQ1728" s="151"/>
      <c r="AR1728" s="151"/>
      <c r="AS1728" s="151"/>
      <c r="AT1728" s="151"/>
      <c r="AU1728" s="151"/>
      <c r="AV1728" s="151"/>
      <c r="AW1728" s="151"/>
    </row>
    <row r="1729" spans="1:49" ht="40.15" customHeight="1" x14ac:dyDescent="0.25">
      <c r="A1729" s="149" t="s">
        <v>134</v>
      </c>
      <c r="B1729" s="149" t="s">
        <v>792</v>
      </c>
      <c r="C1729" s="149">
        <v>2016</v>
      </c>
      <c r="D1729" s="149" t="s">
        <v>353</v>
      </c>
      <c r="E1729" s="149" t="s">
        <v>941</v>
      </c>
      <c r="F1729" s="149" t="s">
        <v>942</v>
      </c>
      <c r="G1729" s="149" t="s">
        <v>57</v>
      </c>
      <c r="H1729" s="149" t="s">
        <v>58</v>
      </c>
      <c r="I1729" s="149" t="s">
        <v>58</v>
      </c>
      <c r="J1729" s="149" t="s">
        <v>943</v>
      </c>
      <c r="K1729" s="149" t="s">
        <v>797</v>
      </c>
      <c r="L1729" s="149" t="s">
        <v>798</v>
      </c>
      <c r="M1729" s="7" t="s">
        <v>799</v>
      </c>
      <c r="N1729" s="7" t="s">
        <v>89</v>
      </c>
      <c r="O1729" s="7" t="s">
        <v>800</v>
      </c>
      <c r="P1729" s="10" t="s">
        <v>64</v>
      </c>
      <c r="Q1729" s="12">
        <v>5870152.2000000002</v>
      </c>
      <c r="R1729" s="284" t="s">
        <v>77</v>
      </c>
      <c r="S1729" s="284" t="s">
        <v>77</v>
      </c>
      <c r="T1729" s="284" t="s">
        <v>77</v>
      </c>
      <c r="U1729" s="260" t="s">
        <v>944</v>
      </c>
      <c r="V1729" s="149" t="s">
        <v>945</v>
      </c>
      <c r="W1729" s="229">
        <v>42464</v>
      </c>
      <c r="X1729" s="235">
        <v>4995499.07</v>
      </c>
      <c r="Y1729" s="226">
        <v>5794778.9199999999</v>
      </c>
      <c r="Z1729" s="149" t="s">
        <v>802</v>
      </c>
      <c r="AA1729" s="149" t="s">
        <v>68</v>
      </c>
      <c r="AB1729" s="149" t="s">
        <v>69</v>
      </c>
      <c r="AC1729" s="149" t="s">
        <v>70</v>
      </c>
      <c r="AD1729" s="149" t="s">
        <v>936</v>
      </c>
      <c r="AE1729" s="287">
        <f>1738433.68+579477.89</f>
        <v>2317911.5699999998</v>
      </c>
      <c r="AF1729" s="184">
        <v>42465</v>
      </c>
      <c r="AG1729" s="184">
        <v>42614</v>
      </c>
      <c r="AH1729" s="152" t="s">
        <v>57</v>
      </c>
      <c r="AI1729" s="149" t="s">
        <v>72</v>
      </c>
      <c r="AJ1729" s="149" t="s">
        <v>191</v>
      </c>
      <c r="AK1729" s="149" t="s">
        <v>72</v>
      </c>
      <c r="AL1729" s="149" t="s">
        <v>72</v>
      </c>
      <c r="AM1729" s="149" t="s">
        <v>72</v>
      </c>
      <c r="AN1729" s="152" t="s">
        <v>72</v>
      </c>
      <c r="AO1729" s="149" t="s">
        <v>946</v>
      </c>
      <c r="AP1729" s="149" t="s">
        <v>804</v>
      </c>
      <c r="AQ1729" s="149" t="s">
        <v>804</v>
      </c>
      <c r="AR1729" s="149" t="s">
        <v>804</v>
      </c>
      <c r="AS1729" s="149" t="s">
        <v>804</v>
      </c>
      <c r="AT1729" s="149" t="s">
        <v>804</v>
      </c>
      <c r="AU1729" s="149" t="s">
        <v>804</v>
      </c>
      <c r="AV1729" s="149" t="s">
        <v>804</v>
      </c>
      <c r="AW1729" s="149" t="s">
        <v>804</v>
      </c>
    </row>
    <row r="1730" spans="1:49" ht="40.15" customHeight="1" x14ac:dyDescent="0.25">
      <c r="A1730" s="150"/>
      <c r="B1730" s="150"/>
      <c r="C1730" s="150"/>
      <c r="D1730" s="150"/>
      <c r="E1730" s="150"/>
      <c r="F1730" s="150"/>
      <c r="G1730" s="150"/>
      <c r="H1730" s="150"/>
      <c r="I1730" s="150"/>
      <c r="J1730" s="150"/>
      <c r="K1730" s="150"/>
      <c r="L1730" s="150"/>
      <c r="M1730" s="96" t="s">
        <v>75</v>
      </c>
      <c r="N1730" s="96" t="s">
        <v>77</v>
      </c>
      <c r="O1730" s="96" t="s">
        <v>77</v>
      </c>
      <c r="P1730" s="102" t="s">
        <v>944</v>
      </c>
      <c r="Q1730" s="12">
        <v>5794778.9199999999</v>
      </c>
      <c r="R1730" s="285"/>
      <c r="S1730" s="285"/>
      <c r="T1730" s="285"/>
      <c r="U1730" s="261"/>
      <c r="V1730" s="150"/>
      <c r="W1730" s="230"/>
      <c r="X1730" s="236"/>
      <c r="Y1730" s="227"/>
      <c r="Z1730" s="150"/>
      <c r="AA1730" s="150"/>
      <c r="AB1730" s="150"/>
      <c r="AC1730" s="150"/>
      <c r="AD1730" s="150"/>
      <c r="AE1730" s="288"/>
      <c r="AF1730" s="185"/>
      <c r="AG1730" s="185"/>
      <c r="AH1730" s="153"/>
      <c r="AI1730" s="150"/>
      <c r="AJ1730" s="150"/>
      <c r="AK1730" s="150"/>
      <c r="AL1730" s="150"/>
      <c r="AM1730" s="150"/>
      <c r="AN1730" s="153"/>
      <c r="AO1730" s="150"/>
      <c r="AP1730" s="150"/>
      <c r="AQ1730" s="150"/>
      <c r="AR1730" s="150"/>
      <c r="AS1730" s="150"/>
      <c r="AT1730" s="150"/>
      <c r="AU1730" s="150"/>
      <c r="AV1730" s="150"/>
      <c r="AW1730" s="150"/>
    </row>
    <row r="1731" spans="1:49" ht="40.15" customHeight="1" x14ac:dyDescent="0.25">
      <c r="A1731" s="151"/>
      <c r="B1731" s="151"/>
      <c r="C1731" s="151"/>
      <c r="D1731" s="151"/>
      <c r="E1731" s="151"/>
      <c r="F1731" s="151"/>
      <c r="G1731" s="151"/>
      <c r="H1731" s="151"/>
      <c r="I1731" s="151"/>
      <c r="J1731" s="151"/>
      <c r="K1731" s="151"/>
      <c r="L1731" s="151"/>
      <c r="M1731" s="96" t="s">
        <v>75</v>
      </c>
      <c r="N1731" s="96" t="s">
        <v>77</v>
      </c>
      <c r="O1731" s="96" t="s">
        <v>77</v>
      </c>
      <c r="P1731" s="102" t="s">
        <v>947</v>
      </c>
      <c r="Q1731" s="12">
        <v>5927216</v>
      </c>
      <c r="R1731" s="286"/>
      <c r="S1731" s="286"/>
      <c r="T1731" s="286"/>
      <c r="U1731" s="262"/>
      <c r="V1731" s="151"/>
      <c r="W1731" s="231"/>
      <c r="X1731" s="237"/>
      <c r="Y1731" s="228"/>
      <c r="Z1731" s="151"/>
      <c r="AA1731" s="151"/>
      <c r="AB1731" s="151"/>
      <c r="AC1731" s="151"/>
      <c r="AD1731" s="151"/>
      <c r="AE1731" s="289"/>
      <c r="AF1731" s="186"/>
      <c r="AG1731" s="186"/>
      <c r="AH1731" s="154"/>
      <c r="AI1731" s="151"/>
      <c r="AJ1731" s="151"/>
      <c r="AK1731" s="151"/>
      <c r="AL1731" s="151"/>
      <c r="AM1731" s="151"/>
      <c r="AN1731" s="154"/>
      <c r="AO1731" s="151"/>
      <c r="AP1731" s="151"/>
      <c r="AQ1731" s="151"/>
      <c r="AR1731" s="151"/>
      <c r="AS1731" s="151"/>
      <c r="AT1731" s="151"/>
      <c r="AU1731" s="151"/>
      <c r="AV1731" s="151"/>
      <c r="AW1731" s="151"/>
    </row>
    <row r="1732" spans="1:49" ht="40.15" customHeight="1" x14ac:dyDescent="0.25">
      <c r="A1732" s="92" t="s">
        <v>134</v>
      </c>
      <c r="B1732" s="92" t="s">
        <v>792</v>
      </c>
      <c r="C1732" s="92">
        <v>2016</v>
      </c>
      <c r="D1732" s="92" t="s">
        <v>353</v>
      </c>
      <c r="E1732" s="92" t="s">
        <v>948</v>
      </c>
      <c r="F1732" s="92" t="s">
        <v>844</v>
      </c>
      <c r="G1732" s="96" t="s">
        <v>57</v>
      </c>
      <c r="H1732" s="92" t="s">
        <v>795</v>
      </c>
      <c r="I1732" s="92" t="s">
        <v>795</v>
      </c>
      <c r="J1732" s="92" t="s">
        <v>949</v>
      </c>
      <c r="K1732" s="92" t="s">
        <v>797</v>
      </c>
      <c r="L1732" s="92" t="s">
        <v>798</v>
      </c>
      <c r="M1732" s="96" t="s">
        <v>75</v>
      </c>
      <c r="N1732" s="96" t="s">
        <v>77</v>
      </c>
      <c r="O1732" s="96" t="s">
        <v>77</v>
      </c>
      <c r="P1732" s="102" t="s">
        <v>950</v>
      </c>
      <c r="Q1732" s="14">
        <v>2939854.64</v>
      </c>
      <c r="R1732" s="96" t="s">
        <v>77</v>
      </c>
      <c r="S1732" s="96" t="s">
        <v>77</v>
      </c>
      <c r="T1732" s="96" t="s">
        <v>77</v>
      </c>
      <c r="U1732" s="102" t="s">
        <v>950</v>
      </c>
      <c r="V1732" s="93" t="s">
        <v>951</v>
      </c>
      <c r="W1732" s="93">
        <v>42473</v>
      </c>
      <c r="X1732" s="94">
        <v>2534357.4500000002</v>
      </c>
      <c r="Y1732" s="95">
        <v>2939854.64</v>
      </c>
      <c r="Z1732" s="97" t="s">
        <v>802</v>
      </c>
      <c r="AA1732" s="92" t="s">
        <v>68</v>
      </c>
      <c r="AB1732" s="92" t="s">
        <v>69</v>
      </c>
      <c r="AC1732" s="92" t="s">
        <v>70</v>
      </c>
      <c r="AD1732" s="92" t="s">
        <v>952</v>
      </c>
      <c r="AE1732" s="95">
        <f>293985.46+881956.39</f>
        <v>1175941.8500000001</v>
      </c>
      <c r="AF1732" s="93">
        <v>42473</v>
      </c>
      <c r="AG1732" s="93">
        <v>42545</v>
      </c>
      <c r="AH1732" s="96" t="s">
        <v>57</v>
      </c>
      <c r="AI1732" s="92" t="s">
        <v>72</v>
      </c>
      <c r="AJ1732" s="92" t="s">
        <v>191</v>
      </c>
      <c r="AK1732" s="92" t="s">
        <v>72</v>
      </c>
      <c r="AL1732" s="92" t="s">
        <v>72</v>
      </c>
      <c r="AM1732" s="92" t="s">
        <v>72</v>
      </c>
      <c r="AN1732" s="97" t="s">
        <v>72</v>
      </c>
      <c r="AO1732" s="92" t="s">
        <v>916</v>
      </c>
      <c r="AP1732" s="92" t="s">
        <v>804</v>
      </c>
      <c r="AQ1732" s="92" t="s">
        <v>804</v>
      </c>
      <c r="AR1732" s="92" t="s">
        <v>804</v>
      </c>
      <c r="AS1732" s="92" t="s">
        <v>804</v>
      </c>
      <c r="AT1732" s="92" t="s">
        <v>804</v>
      </c>
      <c r="AU1732" s="92" t="s">
        <v>804</v>
      </c>
      <c r="AV1732" s="92" t="s">
        <v>804</v>
      </c>
      <c r="AW1732" s="92" t="s">
        <v>804</v>
      </c>
    </row>
    <row r="1733" spans="1:49" ht="40.15" customHeight="1" x14ac:dyDescent="0.25">
      <c r="A1733" s="92" t="s">
        <v>134</v>
      </c>
      <c r="B1733" s="92" t="s">
        <v>792</v>
      </c>
      <c r="C1733" s="92">
        <v>2016</v>
      </c>
      <c r="D1733" s="92" t="s">
        <v>353</v>
      </c>
      <c r="E1733" s="92" t="s">
        <v>953</v>
      </c>
      <c r="F1733" s="92" t="s">
        <v>884</v>
      </c>
      <c r="G1733" s="96" t="s">
        <v>57</v>
      </c>
      <c r="H1733" s="92" t="s">
        <v>795</v>
      </c>
      <c r="I1733" s="92" t="s">
        <v>795</v>
      </c>
      <c r="J1733" s="92" t="s">
        <v>954</v>
      </c>
      <c r="K1733" s="92" t="s">
        <v>797</v>
      </c>
      <c r="L1733" s="92" t="s">
        <v>798</v>
      </c>
      <c r="M1733" s="96" t="s">
        <v>75</v>
      </c>
      <c r="N1733" s="96" t="s">
        <v>77</v>
      </c>
      <c r="O1733" s="96" t="s">
        <v>77</v>
      </c>
      <c r="P1733" s="102" t="s">
        <v>950</v>
      </c>
      <c r="Q1733" s="14">
        <v>780000</v>
      </c>
      <c r="R1733" s="96" t="s">
        <v>77</v>
      </c>
      <c r="S1733" s="96" t="s">
        <v>77</v>
      </c>
      <c r="T1733" s="96" t="s">
        <v>77</v>
      </c>
      <c r="U1733" s="102" t="s">
        <v>950</v>
      </c>
      <c r="V1733" s="93" t="s">
        <v>955</v>
      </c>
      <c r="W1733" s="93">
        <v>42473</v>
      </c>
      <c r="X1733" s="94">
        <v>672413.79</v>
      </c>
      <c r="Y1733" s="95">
        <v>780000</v>
      </c>
      <c r="Z1733" s="97" t="s">
        <v>802</v>
      </c>
      <c r="AA1733" s="92" t="s">
        <v>68</v>
      </c>
      <c r="AB1733" s="92" t="s">
        <v>69</v>
      </c>
      <c r="AC1733" s="92" t="s">
        <v>70</v>
      </c>
      <c r="AD1733" s="92" t="s">
        <v>954</v>
      </c>
      <c r="AE1733" s="95">
        <f>78000+234000</f>
        <v>312000</v>
      </c>
      <c r="AF1733" s="93">
        <v>42473</v>
      </c>
      <c r="AG1733" s="93">
        <v>42545</v>
      </c>
      <c r="AH1733" s="96" t="s">
        <v>57</v>
      </c>
      <c r="AI1733" s="92" t="s">
        <v>72</v>
      </c>
      <c r="AJ1733" s="92" t="s">
        <v>191</v>
      </c>
      <c r="AK1733" s="92" t="s">
        <v>72</v>
      </c>
      <c r="AL1733" s="92" t="s">
        <v>72</v>
      </c>
      <c r="AM1733" s="92" t="s">
        <v>72</v>
      </c>
      <c r="AN1733" s="97" t="s">
        <v>72</v>
      </c>
      <c r="AO1733" s="92" t="s">
        <v>861</v>
      </c>
      <c r="AP1733" s="92" t="s">
        <v>804</v>
      </c>
      <c r="AQ1733" s="92" t="s">
        <v>804</v>
      </c>
      <c r="AR1733" s="92" t="s">
        <v>804</v>
      </c>
      <c r="AS1733" s="92" t="s">
        <v>804</v>
      </c>
      <c r="AT1733" s="92" t="s">
        <v>804</v>
      </c>
      <c r="AU1733" s="92" t="s">
        <v>804</v>
      </c>
      <c r="AV1733" s="92" t="s">
        <v>804</v>
      </c>
      <c r="AW1733" s="92" t="s">
        <v>804</v>
      </c>
    </row>
    <row r="1734" spans="1:49" ht="40.15" customHeight="1" x14ac:dyDescent="0.25">
      <c r="A1734" s="92" t="s">
        <v>134</v>
      </c>
      <c r="B1734" s="92" t="s">
        <v>792</v>
      </c>
      <c r="C1734" s="92">
        <v>2016</v>
      </c>
      <c r="D1734" s="92" t="s">
        <v>353</v>
      </c>
      <c r="E1734" s="92" t="s">
        <v>956</v>
      </c>
      <c r="F1734" s="92" t="s">
        <v>884</v>
      </c>
      <c r="G1734" s="96" t="s">
        <v>57</v>
      </c>
      <c r="H1734" s="92" t="s">
        <v>795</v>
      </c>
      <c r="I1734" s="92" t="s">
        <v>795</v>
      </c>
      <c r="J1734" s="92" t="s">
        <v>957</v>
      </c>
      <c r="K1734" s="92" t="s">
        <v>797</v>
      </c>
      <c r="L1734" s="92" t="s">
        <v>798</v>
      </c>
      <c r="M1734" s="96" t="s">
        <v>75</v>
      </c>
      <c r="N1734" s="96" t="s">
        <v>77</v>
      </c>
      <c r="O1734" s="96" t="s">
        <v>77</v>
      </c>
      <c r="P1734" s="102" t="s">
        <v>958</v>
      </c>
      <c r="Q1734" s="12">
        <v>1429614.63</v>
      </c>
      <c r="R1734" s="96" t="s">
        <v>77</v>
      </c>
      <c r="S1734" s="96" t="s">
        <v>77</v>
      </c>
      <c r="T1734" s="96" t="s">
        <v>77</v>
      </c>
      <c r="U1734" s="102" t="s">
        <v>958</v>
      </c>
      <c r="V1734" s="93" t="s">
        <v>959</v>
      </c>
      <c r="W1734" s="93">
        <v>42474</v>
      </c>
      <c r="X1734" s="94">
        <v>1232426.4099999999</v>
      </c>
      <c r="Y1734" s="95">
        <v>1429614.63</v>
      </c>
      <c r="Z1734" s="97" t="s">
        <v>802</v>
      </c>
      <c r="AA1734" s="92" t="s">
        <v>68</v>
      </c>
      <c r="AB1734" s="92" t="s">
        <v>69</v>
      </c>
      <c r="AC1734" s="92" t="s">
        <v>70</v>
      </c>
      <c r="AD1734" s="92" t="s">
        <v>957</v>
      </c>
      <c r="AE1734" s="95">
        <v>571845.84</v>
      </c>
      <c r="AF1734" s="93">
        <v>42474</v>
      </c>
      <c r="AG1734" s="93">
        <v>42563</v>
      </c>
      <c r="AH1734" s="96" t="s">
        <v>57</v>
      </c>
      <c r="AI1734" s="92" t="s">
        <v>72</v>
      </c>
      <c r="AJ1734" s="92" t="s">
        <v>191</v>
      </c>
      <c r="AK1734" s="92" t="s">
        <v>72</v>
      </c>
      <c r="AL1734" s="92" t="s">
        <v>72</v>
      </c>
      <c r="AM1734" s="92" t="s">
        <v>72</v>
      </c>
      <c r="AN1734" s="97" t="s">
        <v>72</v>
      </c>
      <c r="AO1734" s="92" t="s">
        <v>960</v>
      </c>
      <c r="AP1734" s="92" t="s">
        <v>804</v>
      </c>
      <c r="AQ1734" s="92" t="s">
        <v>804</v>
      </c>
      <c r="AR1734" s="92" t="s">
        <v>804</v>
      </c>
      <c r="AS1734" s="92" t="s">
        <v>804</v>
      </c>
      <c r="AT1734" s="92" t="s">
        <v>804</v>
      </c>
      <c r="AU1734" s="92" t="s">
        <v>804</v>
      </c>
      <c r="AV1734" s="92" t="s">
        <v>804</v>
      </c>
      <c r="AW1734" s="92" t="s">
        <v>804</v>
      </c>
    </row>
    <row r="1735" spans="1:49" ht="40.15" customHeight="1" x14ac:dyDescent="0.25">
      <c r="A1735" s="92" t="s">
        <v>134</v>
      </c>
      <c r="B1735" s="92" t="s">
        <v>792</v>
      </c>
      <c r="C1735" s="92">
        <v>2016</v>
      </c>
      <c r="D1735" s="92" t="s">
        <v>353</v>
      </c>
      <c r="E1735" s="92" t="s">
        <v>961</v>
      </c>
      <c r="F1735" s="92" t="s">
        <v>844</v>
      </c>
      <c r="G1735" s="96" t="s">
        <v>57</v>
      </c>
      <c r="H1735" s="92" t="s">
        <v>795</v>
      </c>
      <c r="I1735" s="92" t="s">
        <v>795</v>
      </c>
      <c r="J1735" s="92" t="s">
        <v>962</v>
      </c>
      <c r="K1735" s="92" t="s">
        <v>797</v>
      </c>
      <c r="L1735" s="92" t="s">
        <v>798</v>
      </c>
      <c r="M1735" s="96" t="s">
        <v>75</v>
      </c>
      <c r="N1735" s="96" t="s">
        <v>77</v>
      </c>
      <c r="O1735" s="96" t="s">
        <v>77</v>
      </c>
      <c r="P1735" s="102" t="s">
        <v>958</v>
      </c>
      <c r="Q1735" s="12">
        <v>1634557.93</v>
      </c>
      <c r="R1735" s="96" t="s">
        <v>77</v>
      </c>
      <c r="S1735" s="96" t="s">
        <v>77</v>
      </c>
      <c r="T1735" s="96" t="s">
        <v>77</v>
      </c>
      <c r="U1735" s="102" t="s">
        <v>958</v>
      </c>
      <c r="V1735" s="93" t="s">
        <v>963</v>
      </c>
      <c r="W1735" s="93">
        <v>42473</v>
      </c>
      <c r="X1735" s="94">
        <v>1409101.66</v>
      </c>
      <c r="Y1735" s="95">
        <v>1634557.93</v>
      </c>
      <c r="Z1735" s="97" t="s">
        <v>802</v>
      </c>
      <c r="AA1735" s="92" t="s">
        <v>68</v>
      </c>
      <c r="AB1735" s="92" t="s">
        <v>69</v>
      </c>
      <c r="AC1735" s="92" t="s">
        <v>70</v>
      </c>
      <c r="AD1735" s="92" t="s">
        <v>962</v>
      </c>
      <c r="AE1735" s="95">
        <f>163455.79+490367.37</f>
        <v>653823.16</v>
      </c>
      <c r="AF1735" s="93">
        <v>42474</v>
      </c>
      <c r="AG1735" s="93">
        <v>42563</v>
      </c>
      <c r="AH1735" s="96" t="s">
        <v>57</v>
      </c>
      <c r="AI1735" s="92" t="s">
        <v>72</v>
      </c>
      <c r="AJ1735" s="92" t="s">
        <v>191</v>
      </c>
      <c r="AK1735" s="92" t="s">
        <v>72</v>
      </c>
      <c r="AL1735" s="92" t="s">
        <v>72</v>
      </c>
      <c r="AM1735" s="92" t="s">
        <v>72</v>
      </c>
      <c r="AN1735" s="97" t="s">
        <v>72</v>
      </c>
      <c r="AO1735" s="92" t="s">
        <v>960</v>
      </c>
      <c r="AP1735" s="92" t="s">
        <v>804</v>
      </c>
      <c r="AQ1735" s="92" t="s">
        <v>804</v>
      </c>
      <c r="AR1735" s="92" t="s">
        <v>804</v>
      </c>
      <c r="AS1735" s="92" t="s">
        <v>804</v>
      </c>
      <c r="AT1735" s="92" t="s">
        <v>804</v>
      </c>
      <c r="AU1735" s="92" t="s">
        <v>804</v>
      </c>
      <c r="AV1735" s="92" t="s">
        <v>804</v>
      </c>
      <c r="AW1735" s="92" t="s">
        <v>804</v>
      </c>
    </row>
    <row r="1736" spans="1:49" ht="40.15" customHeight="1" x14ac:dyDescent="0.25">
      <c r="A1736" s="92" t="s">
        <v>134</v>
      </c>
      <c r="B1736" s="92" t="s">
        <v>792</v>
      </c>
      <c r="C1736" s="92">
        <v>2016</v>
      </c>
      <c r="D1736" s="92" t="s">
        <v>353</v>
      </c>
      <c r="E1736" s="92" t="s">
        <v>964</v>
      </c>
      <c r="F1736" s="92" t="s">
        <v>844</v>
      </c>
      <c r="G1736" s="96" t="s">
        <v>57</v>
      </c>
      <c r="H1736" s="92" t="s">
        <v>795</v>
      </c>
      <c r="I1736" s="92" t="s">
        <v>795</v>
      </c>
      <c r="J1736" s="92" t="s">
        <v>965</v>
      </c>
      <c r="K1736" s="92" t="s">
        <v>797</v>
      </c>
      <c r="L1736" s="92" t="s">
        <v>798</v>
      </c>
      <c r="M1736" s="96" t="s">
        <v>75</v>
      </c>
      <c r="N1736" s="96" t="s">
        <v>77</v>
      </c>
      <c r="O1736" s="96" t="s">
        <v>77</v>
      </c>
      <c r="P1736" s="102" t="s">
        <v>950</v>
      </c>
      <c r="Q1736" s="14">
        <v>1080000</v>
      </c>
      <c r="R1736" s="96" t="s">
        <v>77</v>
      </c>
      <c r="S1736" s="96" t="s">
        <v>77</v>
      </c>
      <c r="T1736" s="96" t="s">
        <v>77</v>
      </c>
      <c r="U1736" s="102" t="s">
        <v>950</v>
      </c>
      <c r="V1736" s="93" t="s">
        <v>966</v>
      </c>
      <c r="W1736" s="93">
        <v>42473</v>
      </c>
      <c r="X1736" s="94">
        <v>931034.48</v>
      </c>
      <c r="Y1736" s="95">
        <v>1080000</v>
      </c>
      <c r="Z1736" s="97" t="s">
        <v>802</v>
      </c>
      <c r="AA1736" s="92" t="s">
        <v>68</v>
      </c>
      <c r="AB1736" s="92" t="s">
        <v>69</v>
      </c>
      <c r="AC1736" s="92" t="s">
        <v>70</v>
      </c>
      <c r="AD1736" s="92" t="s">
        <v>965</v>
      </c>
      <c r="AE1736" s="95">
        <f>324000+108000</f>
        <v>432000</v>
      </c>
      <c r="AF1736" s="93">
        <v>42473</v>
      </c>
      <c r="AG1736" s="93">
        <v>42545</v>
      </c>
      <c r="AH1736" s="96" t="s">
        <v>57</v>
      </c>
      <c r="AI1736" s="92" t="s">
        <v>72</v>
      </c>
      <c r="AJ1736" s="92" t="s">
        <v>191</v>
      </c>
      <c r="AK1736" s="92" t="s">
        <v>72</v>
      </c>
      <c r="AL1736" s="92" t="s">
        <v>72</v>
      </c>
      <c r="AM1736" s="92" t="s">
        <v>72</v>
      </c>
      <c r="AN1736" s="97" t="s">
        <v>72</v>
      </c>
      <c r="AO1736" s="92" t="s">
        <v>967</v>
      </c>
      <c r="AP1736" s="92" t="s">
        <v>804</v>
      </c>
      <c r="AQ1736" s="92" t="s">
        <v>804</v>
      </c>
      <c r="AR1736" s="92" t="s">
        <v>804</v>
      </c>
      <c r="AS1736" s="92" t="s">
        <v>804</v>
      </c>
      <c r="AT1736" s="92" t="s">
        <v>804</v>
      </c>
      <c r="AU1736" s="92" t="s">
        <v>804</v>
      </c>
      <c r="AV1736" s="92" t="s">
        <v>804</v>
      </c>
      <c r="AW1736" s="92" t="s">
        <v>804</v>
      </c>
    </row>
    <row r="1737" spans="1:49" ht="40.15" customHeight="1" x14ac:dyDescent="0.25">
      <c r="A1737" s="149" t="s">
        <v>134</v>
      </c>
      <c r="B1737" s="149" t="s">
        <v>792</v>
      </c>
      <c r="C1737" s="149">
        <v>2016</v>
      </c>
      <c r="D1737" s="149" t="s">
        <v>353</v>
      </c>
      <c r="E1737" s="149" t="s">
        <v>968</v>
      </c>
      <c r="F1737" s="149" t="s">
        <v>969</v>
      </c>
      <c r="G1737" s="149" t="s">
        <v>57</v>
      </c>
      <c r="H1737" s="149" t="s">
        <v>58</v>
      </c>
      <c r="I1737" s="149" t="s">
        <v>58</v>
      </c>
      <c r="J1737" s="149" t="s">
        <v>970</v>
      </c>
      <c r="K1737" s="149" t="s">
        <v>797</v>
      </c>
      <c r="L1737" s="149" t="s">
        <v>798</v>
      </c>
      <c r="M1737" s="7" t="s">
        <v>680</v>
      </c>
      <c r="N1737" s="7" t="s">
        <v>681</v>
      </c>
      <c r="O1737" s="7" t="s">
        <v>682</v>
      </c>
      <c r="P1737" s="10" t="s">
        <v>64</v>
      </c>
      <c r="Q1737" s="12">
        <v>3614476.61</v>
      </c>
      <c r="R1737" s="284" t="s">
        <v>77</v>
      </c>
      <c r="S1737" s="284" t="s">
        <v>77</v>
      </c>
      <c r="T1737" s="284" t="s">
        <v>77</v>
      </c>
      <c r="U1737" s="260" t="s">
        <v>944</v>
      </c>
      <c r="V1737" s="149" t="s">
        <v>971</v>
      </c>
      <c r="W1737" s="229">
        <v>42464</v>
      </c>
      <c r="X1737" s="235">
        <v>3108670.04</v>
      </c>
      <c r="Y1737" s="226">
        <v>3606057.25</v>
      </c>
      <c r="Z1737" s="149" t="s">
        <v>802</v>
      </c>
      <c r="AA1737" s="149" t="s">
        <v>68</v>
      </c>
      <c r="AB1737" s="149" t="s">
        <v>69</v>
      </c>
      <c r="AC1737" s="149" t="s">
        <v>70</v>
      </c>
      <c r="AD1737" s="149" t="s">
        <v>970</v>
      </c>
      <c r="AE1737" s="287">
        <v>360605.72</v>
      </c>
      <c r="AF1737" s="184">
        <v>42465</v>
      </c>
      <c r="AG1737" s="184">
        <v>42614</v>
      </c>
      <c r="AH1737" s="152" t="s">
        <v>57</v>
      </c>
      <c r="AI1737" s="149" t="s">
        <v>72</v>
      </c>
      <c r="AJ1737" s="149" t="s">
        <v>191</v>
      </c>
      <c r="AK1737" s="149" t="s">
        <v>72</v>
      </c>
      <c r="AL1737" s="149" t="s">
        <v>72</v>
      </c>
      <c r="AM1737" s="149" t="s">
        <v>72</v>
      </c>
      <c r="AN1737" s="146" t="s">
        <v>72</v>
      </c>
      <c r="AO1737" s="149" t="s">
        <v>908</v>
      </c>
      <c r="AP1737" s="149" t="s">
        <v>804</v>
      </c>
      <c r="AQ1737" s="149" t="s">
        <v>804</v>
      </c>
      <c r="AR1737" s="149" t="s">
        <v>804</v>
      </c>
      <c r="AS1737" s="149" t="s">
        <v>804</v>
      </c>
      <c r="AT1737" s="149" t="s">
        <v>804</v>
      </c>
      <c r="AU1737" s="149" t="s">
        <v>804</v>
      </c>
      <c r="AV1737" s="149" t="s">
        <v>804</v>
      </c>
      <c r="AW1737" s="149" t="s">
        <v>804</v>
      </c>
    </row>
    <row r="1738" spans="1:49" ht="40.15" customHeight="1" x14ac:dyDescent="0.25">
      <c r="A1738" s="150"/>
      <c r="B1738" s="150"/>
      <c r="C1738" s="150"/>
      <c r="D1738" s="150"/>
      <c r="E1738" s="150"/>
      <c r="F1738" s="150"/>
      <c r="G1738" s="150"/>
      <c r="H1738" s="150"/>
      <c r="I1738" s="150"/>
      <c r="J1738" s="150"/>
      <c r="K1738" s="150"/>
      <c r="L1738" s="150"/>
      <c r="M1738" s="96" t="s">
        <v>75</v>
      </c>
      <c r="N1738" s="96" t="s">
        <v>77</v>
      </c>
      <c r="O1738" s="96" t="s">
        <v>77</v>
      </c>
      <c r="P1738" s="102" t="s">
        <v>944</v>
      </c>
      <c r="Q1738" s="12">
        <v>3606057.25</v>
      </c>
      <c r="R1738" s="285"/>
      <c r="S1738" s="285"/>
      <c r="T1738" s="285"/>
      <c r="U1738" s="261"/>
      <c r="V1738" s="150"/>
      <c r="W1738" s="230"/>
      <c r="X1738" s="236"/>
      <c r="Y1738" s="227"/>
      <c r="Z1738" s="150"/>
      <c r="AA1738" s="150"/>
      <c r="AB1738" s="150"/>
      <c r="AC1738" s="150"/>
      <c r="AD1738" s="150"/>
      <c r="AE1738" s="288"/>
      <c r="AF1738" s="185"/>
      <c r="AG1738" s="185"/>
      <c r="AH1738" s="153"/>
      <c r="AI1738" s="150"/>
      <c r="AJ1738" s="150"/>
      <c r="AK1738" s="150"/>
      <c r="AL1738" s="150"/>
      <c r="AM1738" s="150"/>
      <c r="AN1738" s="147"/>
      <c r="AO1738" s="150"/>
      <c r="AP1738" s="150"/>
      <c r="AQ1738" s="150"/>
      <c r="AR1738" s="150"/>
      <c r="AS1738" s="150"/>
      <c r="AT1738" s="150"/>
      <c r="AU1738" s="150"/>
      <c r="AV1738" s="150"/>
      <c r="AW1738" s="150"/>
    </row>
    <row r="1739" spans="1:49" ht="40.15" customHeight="1" x14ac:dyDescent="0.25">
      <c r="A1739" s="151"/>
      <c r="B1739" s="151"/>
      <c r="C1739" s="151"/>
      <c r="D1739" s="151"/>
      <c r="E1739" s="151"/>
      <c r="F1739" s="151"/>
      <c r="G1739" s="151"/>
      <c r="H1739" s="151"/>
      <c r="I1739" s="151"/>
      <c r="J1739" s="151"/>
      <c r="K1739" s="151"/>
      <c r="L1739" s="151"/>
      <c r="M1739" s="96" t="s">
        <v>75</v>
      </c>
      <c r="N1739" s="96" t="s">
        <v>77</v>
      </c>
      <c r="O1739" s="96" t="s">
        <v>77</v>
      </c>
      <c r="P1739" s="102" t="s">
        <v>972</v>
      </c>
      <c r="Q1739" s="12">
        <v>3662360.18</v>
      </c>
      <c r="R1739" s="286"/>
      <c r="S1739" s="286"/>
      <c r="T1739" s="286"/>
      <c r="U1739" s="262"/>
      <c r="V1739" s="151"/>
      <c r="W1739" s="231"/>
      <c r="X1739" s="237"/>
      <c r="Y1739" s="228"/>
      <c r="Z1739" s="151"/>
      <c r="AA1739" s="151"/>
      <c r="AB1739" s="151"/>
      <c r="AC1739" s="151"/>
      <c r="AD1739" s="151"/>
      <c r="AE1739" s="289"/>
      <c r="AF1739" s="186"/>
      <c r="AG1739" s="186"/>
      <c r="AH1739" s="154"/>
      <c r="AI1739" s="151"/>
      <c r="AJ1739" s="151"/>
      <c r="AK1739" s="151"/>
      <c r="AL1739" s="151"/>
      <c r="AM1739" s="151"/>
      <c r="AN1739" s="148"/>
      <c r="AO1739" s="151"/>
      <c r="AP1739" s="151"/>
      <c r="AQ1739" s="151"/>
      <c r="AR1739" s="151"/>
      <c r="AS1739" s="151"/>
      <c r="AT1739" s="151"/>
      <c r="AU1739" s="151"/>
      <c r="AV1739" s="151"/>
      <c r="AW1739" s="151"/>
    </row>
    <row r="1740" spans="1:49" ht="40.15" customHeight="1" x14ac:dyDescent="0.25">
      <c r="A1740" s="149" t="s">
        <v>134</v>
      </c>
      <c r="B1740" s="149" t="s">
        <v>792</v>
      </c>
      <c r="C1740" s="149">
        <v>2016</v>
      </c>
      <c r="D1740" s="149" t="s">
        <v>353</v>
      </c>
      <c r="E1740" s="149" t="s">
        <v>973</v>
      </c>
      <c r="F1740" s="149" t="s">
        <v>969</v>
      </c>
      <c r="G1740" s="149" t="s">
        <v>57</v>
      </c>
      <c r="H1740" s="149" t="s">
        <v>58</v>
      </c>
      <c r="I1740" s="149" t="s">
        <v>58</v>
      </c>
      <c r="J1740" s="149" t="s">
        <v>974</v>
      </c>
      <c r="K1740" s="149" t="s">
        <v>797</v>
      </c>
      <c r="L1740" s="149" t="s">
        <v>798</v>
      </c>
      <c r="M1740" s="96" t="s">
        <v>75</v>
      </c>
      <c r="N1740" s="96" t="s">
        <v>77</v>
      </c>
      <c r="O1740" s="96" t="s">
        <v>77</v>
      </c>
      <c r="P1740" s="102" t="s">
        <v>975</v>
      </c>
      <c r="Q1740" s="12">
        <v>3616421.61</v>
      </c>
      <c r="R1740" s="284" t="s">
        <v>77</v>
      </c>
      <c r="S1740" s="284" t="s">
        <v>77</v>
      </c>
      <c r="T1740" s="284" t="s">
        <v>77</v>
      </c>
      <c r="U1740" s="260" t="s">
        <v>944</v>
      </c>
      <c r="V1740" s="149" t="s">
        <v>976</v>
      </c>
      <c r="W1740" s="229">
        <v>42466</v>
      </c>
      <c r="X1740" s="235">
        <v>3108670.04</v>
      </c>
      <c r="Y1740" s="226">
        <v>3606057.25</v>
      </c>
      <c r="Z1740" s="149" t="s">
        <v>802</v>
      </c>
      <c r="AA1740" s="149" t="s">
        <v>68</v>
      </c>
      <c r="AB1740" s="149" t="s">
        <v>69</v>
      </c>
      <c r="AC1740" s="149" t="s">
        <v>70</v>
      </c>
      <c r="AD1740" s="149" t="s">
        <v>974</v>
      </c>
      <c r="AE1740" s="287">
        <v>360605.72</v>
      </c>
      <c r="AF1740" s="184">
        <v>42468</v>
      </c>
      <c r="AG1740" s="184">
        <v>42588</v>
      </c>
      <c r="AH1740" s="152" t="s">
        <v>57</v>
      </c>
      <c r="AI1740" s="149" t="s">
        <v>72</v>
      </c>
      <c r="AJ1740" s="149" t="s">
        <v>191</v>
      </c>
      <c r="AK1740" s="149" t="s">
        <v>72</v>
      </c>
      <c r="AL1740" s="149" t="s">
        <v>72</v>
      </c>
      <c r="AM1740" s="149" t="s">
        <v>72</v>
      </c>
      <c r="AN1740" s="146" t="s">
        <v>72</v>
      </c>
      <c r="AO1740" s="149" t="s">
        <v>960</v>
      </c>
      <c r="AP1740" s="149" t="s">
        <v>804</v>
      </c>
      <c r="AQ1740" s="149" t="s">
        <v>804</v>
      </c>
      <c r="AR1740" s="149" t="s">
        <v>804</v>
      </c>
      <c r="AS1740" s="149" t="s">
        <v>804</v>
      </c>
      <c r="AT1740" s="149" t="s">
        <v>804</v>
      </c>
      <c r="AU1740" s="149" t="s">
        <v>804</v>
      </c>
      <c r="AV1740" s="149" t="s">
        <v>804</v>
      </c>
      <c r="AW1740" s="149" t="s">
        <v>804</v>
      </c>
    </row>
    <row r="1741" spans="1:49" ht="40.15" customHeight="1" x14ac:dyDescent="0.25">
      <c r="A1741" s="150"/>
      <c r="B1741" s="150"/>
      <c r="C1741" s="150"/>
      <c r="D1741" s="150"/>
      <c r="E1741" s="150"/>
      <c r="F1741" s="150"/>
      <c r="G1741" s="150"/>
      <c r="H1741" s="150"/>
      <c r="I1741" s="150"/>
      <c r="J1741" s="150"/>
      <c r="K1741" s="150"/>
      <c r="L1741" s="150"/>
      <c r="M1741" s="96" t="s">
        <v>75</v>
      </c>
      <c r="N1741" s="96" t="s">
        <v>77</v>
      </c>
      <c r="O1741" s="96" t="s">
        <v>77</v>
      </c>
      <c r="P1741" s="102" t="s">
        <v>944</v>
      </c>
      <c r="Q1741" s="12">
        <v>3606057.25</v>
      </c>
      <c r="R1741" s="285"/>
      <c r="S1741" s="285"/>
      <c r="T1741" s="285"/>
      <c r="U1741" s="261"/>
      <c r="V1741" s="150"/>
      <c r="W1741" s="230"/>
      <c r="X1741" s="236"/>
      <c r="Y1741" s="227"/>
      <c r="Z1741" s="150"/>
      <c r="AA1741" s="150"/>
      <c r="AB1741" s="150"/>
      <c r="AC1741" s="150"/>
      <c r="AD1741" s="150"/>
      <c r="AE1741" s="288"/>
      <c r="AF1741" s="185"/>
      <c r="AG1741" s="185"/>
      <c r="AH1741" s="153"/>
      <c r="AI1741" s="150"/>
      <c r="AJ1741" s="150"/>
      <c r="AK1741" s="150"/>
      <c r="AL1741" s="150"/>
      <c r="AM1741" s="150"/>
      <c r="AN1741" s="147"/>
      <c r="AO1741" s="150"/>
      <c r="AP1741" s="150"/>
      <c r="AQ1741" s="150"/>
      <c r="AR1741" s="150"/>
      <c r="AS1741" s="150"/>
      <c r="AT1741" s="150"/>
      <c r="AU1741" s="150"/>
      <c r="AV1741" s="150"/>
      <c r="AW1741" s="150"/>
    </row>
    <row r="1742" spans="1:49" ht="40.15" customHeight="1" x14ac:dyDescent="0.25">
      <c r="A1742" s="151"/>
      <c r="B1742" s="151"/>
      <c r="C1742" s="151"/>
      <c r="D1742" s="151"/>
      <c r="E1742" s="151"/>
      <c r="F1742" s="151"/>
      <c r="G1742" s="151"/>
      <c r="H1742" s="151"/>
      <c r="I1742" s="151"/>
      <c r="J1742" s="151"/>
      <c r="K1742" s="151"/>
      <c r="L1742" s="151"/>
      <c r="M1742" s="96" t="s">
        <v>75</v>
      </c>
      <c r="N1742" s="96" t="s">
        <v>77</v>
      </c>
      <c r="O1742" s="96" t="s">
        <v>77</v>
      </c>
      <c r="P1742" s="102" t="s">
        <v>977</v>
      </c>
      <c r="Q1742" s="12">
        <v>3647445.98</v>
      </c>
      <c r="R1742" s="286"/>
      <c r="S1742" s="286"/>
      <c r="T1742" s="286"/>
      <c r="U1742" s="262"/>
      <c r="V1742" s="151"/>
      <c r="W1742" s="231"/>
      <c r="X1742" s="237"/>
      <c r="Y1742" s="228"/>
      <c r="Z1742" s="151"/>
      <c r="AA1742" s="151"/>
      <c r="AB1742" s="151"/>
      <c r="AC1742" s="151"/>
      <c r="AD1742" s="151"/>
      <c r="AE1742" s="289"/>
      <c r="AF1742" s="186"/>
      <c r="AG1742" s="186"/>
      <c r="AH1742" s="154"/>
      <c r="AI1742" s="151"/>
      <c r="AJ1742" s="151"/>
      <c r="AK1742" s="151"/>
      <c r="AL1742" s="151"/>
      <c r="AM1742" s="151"/>
      <c r="AN1742" s="148"/>
      <c r="AO1742" s="151"/>
      <c r="AP1742" s="151"/>
      <c r="AQ1742" s="151"/>
      <c r="AR1742" s="151"/>
      <c r="AS1742" s="151"/>
      <c r="AT1742" s="151"/>
      <c r="AU1742" s="151"/>
      <c r="AV1742" s="151"/>
      <c r="AW1742" s="151"/>
    </row>
    <row r="1743" spans="1:49" ht="40.15" customHeight="1" x14ac:dyDescent="0.25">
      <c r="A1743" s="149" t="s">
        <v>134</v>
      </c>
      <c r="B1743" s="149" t="s">
        <v>792</v>
      </c>
      <c r="C1743" s="149">
        <v>2016</v>
      </c>
      <c r="D1743" s="149" t="s">
        <v>353</v>
      </c>
      <c r="E1743" s="149" t="s">
        <v>978</v>
      </c>
      <c r="F1743" s="149" t="s">
        <v>979</v>
      </c>
      <c r="G1743" s="149" t="s">
        <v>57</v>
      </c>
      <c r="H1743" s="149" t="s">
        <v>58</v>
      </c>
      <c r="I1743" s="149" t="s">
        <v>58</v>
      </c>
      <c r="J1743" s="149" t="s">
        <v>980</v>
      </c>
      <c r="K1743" s="149" t="s">
        <v>797</v>
      </c>
      <c r="L1743" s="149" t="s">
        <v>798</v>
      </c>
      <c r="M1743" s="7" t="s">
        <v>981</v>
      </c>
      <c r="N1743" s="7" t="s">
        <v>982</v>
      </c>
      <c r="O1743" s="7" t="s">
        <v>983</v>
      </c>
      <c r="P1743" s="10" t="s">
        <v>64</v>
      </c>
      <c r="Q1743" s="12">
        <v>137885.20000000001</v>
      </c>
      <c r="R1743" s="284" t="s">
        <v>77</v>
      </c>
      <c r="S1743" s="284" t="s">
        <v>77</v>
      </c>
      <c r="T1743" s="284" t="s">
        <v>77</v>
      </c>
      <c r="U1743" s="260" t="s">
        <v>984</v>
      </c>
      <c r="V1743" s="149" t="s">
        <v>985</v>
      </c>
      <c r="W1743" s="229">
        <v>42475</v>
      </c>
      <c r="X1743" s="235">
        <v>114027.01</v>
      </c>
      <c r="Y1743" s="226">
        <v>132271.32999999999</v>
      </c>
      <c r="Z1743" s="149" t="s">
        <v>802</v>
      </c>
      <c r="AA1743" s="149" t="s">
        <v>68</v>
      </c>
      <c r="AB1743" s="149" t="s">
        <v>69</v>
      </c>
      <c r="AC1743" s="149" t="s">
        <v>70</v>
      </c>
      <c r="AD1743" s="149" t="s">
        <v>980</v>
      </c>
      <c r="AE1743" s="287">
        <v>132271.12</v>
      </c>
      <c r="AF1743" s="184">
        <v>42478</v>
      </c>
      <c r="AG1743" s="184">
        <v>42508</v>
      </c>
      <c r="AH1743" s="152" t="s">
        <v>57</v>
      </c>
      <c r="AI1743" s="149" t="s">
        <v>72</v>
      </c>
      <c r="AJ1743" s="149" t="s">
        <v>191</v>
      </c>
      <c r="AK1743" s="149" t="s">
        <v>72</v>
      </c>
      <c r="AL1743" s="149" t="s">
        <v>72</v>
      </c>
      <c r="AM1743" s="149" t="s">
        <v>72</v>
      </c>
      <c r="AN1743" s="146" t="s">
        <v>72</v>
      </c>
      <c r="AO1743" s="149" t="s">
        <v>986</v>
      </c>
      <c r="AP1743" s="149" t="s">
        <v>804</v>
      </c>
      <c r="AQ1743" s="149" t="s">
        <v>804</v>
      </c>
      <c r="AR1743" s="149" t="s">
        <v>804</v>
      </c>
      <c r="AS1743" s="149" t="s">
        <v>804</v>
      </c>
      <c r="AT1743" s="149" t="s">
        <v>804</v>
      </c>
      <c r="AU1743" s="149" t="s">
        <v>804</v>
      </c>
      <c r="AV1743" s="149" t="s">
        <v>804</v>
      </c>
      <c r="AW1743" s="149" t="s">
        <v>804</v>
      </c>
    </row>
    <row r="1744" spans="1:49" ht="40.15" customHeight="1" x14ac:dyDescent="0.25">
      <c r="A1744" s="150"/>
      <c r="B1744" s="150"/>
      <c r="C1744" s="150"/>
      <c r="D1744" s="150"/>
      <c r="E1744" s="150"/>
      <c r="F1744" s="150"/>
      <c r="G1744" s="150"/>
      <c r="H1744" s="150"/>
      <c r="I1744" s="150"/>
      <c r="J1744" s="150"/>
      <c r="K1744" s="150"/>
      <c r="L1744" s="150"/>
      <c r="M1744" s="7" t="s">
        <v>987</v>
      </c>
      <c r="N1744" s="7" t="s">
        <v>988</v>
      </c>
      <c r="O1744" s="7" t="s">
        <v>989</v>
      </c>
      <c r="P1744" s="10" t="s">
        <v>64</v>
      </c>
      <c r="Q1744" s="12">
        <v>137000.16</v>
      </c>
      <c r="R1744" s="285"/>
      <c r="S1744" s="285"/>
      <c r="T1744" s="285"/>
      <c r="U1744" s="261"/>
      <c r="V1744" s="150"/>
      <c r="W1744" s="230"/>
      <c r="X1744" s="236"/>
      <c r="Y1744" s="227"/>
      <c r="Z1744" s="150"/>
      <c r="AA1744" s="150"/>
      <c r="AB1744" s="150"/>
      <c r="AC1744" s="150"/>
      <c r="AD1744" s="150"/>
      <c r="AE1744" s="288"/>
      <c r="AF1744" s="185"/>
      <c r="AG1744" s="185"/>
      <c r="AH1744" s="153"/>
      <c r="AI1744" s="150"/>
      <c r="AJ1744" s="150"/>
      <c r="AK1744" s="150"/>
      <c r="AL1744" s="150"/>
      <c r="AM1744" s="150"/>
      <c r="AN1744" s="147"/>
      <c r="AO1744" s="150"/>
      <c r="AP1744" s="150"/>
      <c r="AQ1744" s="150"/>
      <c r="AR1744" s="150"/>
      <c r="AS1744" s="150"/>
      <c r="AT1744" s="150"/>
      <c r="AU1744" s="150"/>
      <c r="AV1744" s="150"/>
      <c r="AW1744" s="150"/>
    </row>
    <row r="1745" spans="1:49" ht="40.15" customHeight="1" x14ac:dyDescent="0.25">
      <c r="A1745" s="151"/>
      <c r="B1745" s="151"/>
      <c r="C1745" s="151"/>
      <c r="D1745" s="151"/>
      <c r="E1745" s="151"/>
      <c r="F1745" s="151"/>
      <c r="G1745" s="151"/>
      <c r="H1745" s="151"/>
      <c r="I1745" s="151"/>
      <c r="J1745" s="151"/>
      <c r="K1745" s="151"/>
      <c r="L1745" s="151"/>
      <c r="M1745" s="7" t="s">
        <v>799</v>
      </c>
      <c r="N1745" s="92" t="s">
        <v>89</v>
      </c>
      <c r="O1745" s="7" t="s">
        <v>800</v>
      </c>
      <c r="P1745" s="10" t="s">
        <v>64</v>
      </c>
      <c r="Q1745" s="12">
        <v>132271.23000000001</v>
      </c>
      <c r="R1745" s="286"/>
      <c r="S1745" s="286"/>
      <c r="T1745" s="286"/>
      <c r="U1745" s="262"/>
      <c r="V1745" s="151"/>
      <c r="W1745" s="231"/>
      <c r="X1745" s="237"/>
      <c r="Y1745" s="228"/>
      <c r="Z1745" s="151"/>
      <c r="AA1745" s="151"/>
      <c r="AB1745" s="151"/>
      <c r="AC1745" s="151"/>
      <c r="AD1745" s="151"/>
      <c r="AE1745" s="289"/>
      <c r="AF1745" s="186"/>
      <c r="AG1745" s="186"/>
      <c r="AH1745" s="154"/>
      <c r="AI1745" s="151"/>
      <c r="AJ1745" s="151"/>
      <c r="AK1745" s="151"/>
      <c r="AL1745" s="151"/>
      <c r="AM1745" s="151"/>
      <c r="AN1745" s="148"/>
      <c r="AO1745" s="151"/>
      <c r="AP1745" s="151"/>
      <c r="AQ1745" s="151"/>
      <c r="AR1745" s="151"/>
      <c r="AS1745" s="151"/>
      <c r="AT1745" s="151"/>
      <c r="AU1745" s="151"/>
      <c r="AV1745" s="151"/>
      <c r="AW1745" s="151"/>
    </row>
    <row r="1746" spans="1:49" ht="40.15" customHeight="1" x14ac:dyDescent="0.25">
      <c r="A1746" s="92" t="s">
        <v>134</v>
      </c>
      <c r="B1746" s="92" t="s">
        <v>792</v>
      </c>
      <c r="C1746" s="92">
        <v>2016</v>
      </c>
      <c r="D1746" s="92" t="s">
        <v>353</v>
      </c>
      <c r="E1746" s="92" t="s">
        <v>990</v>
      </c>
      <c r="F1746" s="92" t="s">
        <v>991</v>
      </c>
      <c r="G1746" s="96" t="s">
        <v>57</v>
      </c>
      <c r="H1746" s="92" t="s">
        <v>795</v>
      </c>
      <c r="I1746" s="92" t="s">
        <v>795</v>
      </c>
      <c r="J1746" s="92" t="s">
        <v>992</v>
      </c>
      <c r="K1746" s="92" t="s">
        <v>797</v>
      </c>
      <c r="L1746" s="92" t="s">
        <v>798</v>
      </c>
      <c r="M1746" s="7" t="s">
        <v>799</v>
      </c>
      <c r="N1746" s="92" t="s">
        <v>89</v>
      </c>
      <c r="O1746" s="7" t="s">
        <v>800</v>
      </c>
      <c r="P1746" s="10" t="s">
        <v>64</v>
      </c>
      <c r="Q1746" s="14">
        <v>3187331.18</v>
      </c>
      <c r="R1746" s="7" t="s">
        <v>799</v>
      </c>
      <c r="S1746" s="92" t="s">
        <v>89</v>
      </c>
      <c r="T1746" s="7" t="s">
        <v>800</v>
      </c>
      <c r="U1746" s="102" t="s">
        <v>123</v>
      </c>
      <c r="V1746" s="93" t="s">
        <v>993</v>
      </c>
      <c r="W1746" s="93">
        <v>42474</v>
      </c>
      <c r="X1746" s="94">
        <v>2747699.29</v>
      </c>
      <c r="Y1746" s="95">
        <v>3187331.18</v>
      </c>
      <c r="Z1746" s="97" t="s">
        <v>802</v>
      </c>
      <c r="AA1746" s="92" t="s">
        <v>68</v>
      </c>
      <c r="AB1746" s="92" t="s">
        <v>69</v>
      </c>
      <c r="AC1746" s="92" t="s">
        <v>70</v>
      </c>
      <c r="AD1746" s="92" t="s">
        <v>992</v>
      </c>
      <c r="AE1746" s="95">
        <f>956199.35+318733.11</f>
        <v>1274932.46</v>
      </c>
      <c r="AF1746" s="93">
        <v>42475</v>
      </c>
      <c r="AG1746" s="93">
        <v>42550</v>
      </c>
      <c r="AH1746" s="96" t="s">
        <v>57</v>
      </c>
      <c r="AI1746" s="92" t="s">
        <v>72</v>
      </c>
      <c r="AJ1746" s="92" t="s">
        <v>888</v>
      </c>
      <c r="AK1746" s="92" t="s">
        <v>994</v>
      </c>
      <c r="AL1746" s="92" t="s">
        <v>890</v>
      </c>
      <c r="AM1746" s="93">
        <v>42562</v>
      </c>
      <c r="AN1746" s="96" t="s">
        <v>57</v>
      </c>
      <c r="AO1746" s="92" t="s">
        <v>995</v>
      </c>
      <c r="AP1746" s="92" t="s">
        <v>804</v>
      </c>
      <c r="AQ1746" s="92" t="s">
        <v>804</v>
      </c>
      <c r="AR1746" s="92" t="s">
        <v>804</v>
      </c>
      <c r="AS1746" s="92" t="s">
        <v>804</v>
      </c>
      <c r="AT1746" s="92" t="s">
        <v>804</v>
      </c>
      <c r="AU1746" s="92" t="s">
        <v>804</v>
      </c>
      <c r="AV1746" s="92" t="s">
        <v>804</v>
      </c>
      <c r="AW1746" s="92" t="s">
        <v>804</v>
      </c>
    </row>
    <row r="1747" spans="1:49" ht="40.15" customHeight="1" x14ac:dyDescent="0.25">
      <c r="A1747" s="92" t="s">
        <v>134</v>
      </c>
      <c r="B1747" s="92" t="s">
        <v>792</v>
      </c>
      <c r="C1747" s="92">
        <v>2016</v>
      </c>
      <c r="D1747" s="92" t="s">
        <v>459</v>
      </c>
      <c r="E1747" s="92" t="s">
        <v>996</v>
      </c>
      <c r="F1747" s="92" t="s">
        <v>884</v>
      </c>
      <c r="G1747" s="96" t="s">
        <v>57</v>
      </c>
      <c r="H1747" s="92" t="s">
        <v>795</v>
      </c>
      <c r="I1747" s="92" t="s">
        <v>795</v>
      </c>
      <c r="J1747" s="92" t="s">
        <v>997</v>
      </c>
      <c r="K1747" s="92" t="s">
        <v>797</v>
      </c>
      <c r="L1747" s="92" t="s">
        <v>797</v>
      </c>
      <c r="M1747" s="96" t="s">
        <v>75</v>
      </c>
      <c r="N1747" s="96" t="s">
        <v>77</v>
      </c>
      <c r="O1747" s="96" t="s">
        <v>77</v>
      </c>
      <c r="P1747" s="102" t="s">
        <v>944</v>
      </c>
      <c r="Q1747" s="12">
        <v>5910181.8600000003</v>
      </c>
      <c r="R1747" s="96" t="s">
        <v>77</v>
      </c>
      <c r="S1747" s="96" t="s">
        <v>77</v>
      </c>
      <c r="T1747" s="96" t="s">
        <v>77</v>
      </c>
      <c r="U1747" s="98" t="s">
        <v>944</v>
      </c>
      <c r="V1747" s="99" t="s">
        <v>998</v>
      </c>
      <c r="W1747" s="99">
        <v>42496</v>
      </c>
      <c r="X1747" s="100">
        <v>5094984.3600000003</v>
      </c>
      <c r="Y1747" s="101">
        <v>5910181.8600000003</v>
      </c>
      <c r="Z1747" s="97" t="s">
        <v>802</v>
      </c>
      <c r="AA1747" s="92" t="s">
        <v>68</v>
      </c>
      <c r="AB1747" s="92" t="s">
        <v>69</v>
      </c>
      <c r="AC1747" s="92" t="s">
        <v>70</v>
      </c>
      <c r="AD1747" s="92" t="s">
        <v>997</v>
      </c>
      <c r="AE1747" s="101">
        <f>1773054.55+591018.18</f>
        <v>2364072.73</v>
      </c>
      <c r="AF1747" s="99">
        <v>42500</v>
      </c>
      <c r="AG1747" s="99">
        <v>42679</v>
      </c>
      <c r="AH1747" s="96" t="s">
        <v>57</v>
      </c>
      <c r="AI1747" s="91" t="s">
        <v>72</v>
      </c>
      <c r="AJ1747" s="92" t="s">
        <v>888</v>
      </c>
      <c r="AK1747" s="92" t="s">
        <v>999</v>
      </c>
      <c r="AL1747" s="92" t="s">
        <v>890</v>
      </c>
      <c r="AM1747" s="93">
        <v>42559</v>
      </c>
      <c r="AN1747" s="96" t="s">
        <v>57</v>
      </c>
      <c r="AO1747" s="91" t="s">
        <v>896</v>
      </c>
      <c r="AP1747" s="92" t="s">
        <v>804</v>
      </c>
      <c r="AQ1747" s="92" t="s">
        <v>804</v>
      </c>
      <c r="AR1747" s="92" t="s">
        <v>804</v>
      </c>
      <c r="AS1747" s="92" t="s">
        <v>804</v>
      </c>
      <c r="AT1747" s="92" t="s">
        <v>804</v>
      </c>
      <c r="AU1747" s="92" t="s">
        <v>804</v>
      </c>
      <c r="AV1747" s="92" t="s">
        <v>804</v>
      </c>
      <c r="AW1747" s="92" t="s">
        <v>804</v>
      </c>
    </row>
    <row r="1748" spans="1:49" ht="40.15" customHeight="1" x14ac:dyDescent="0.25">
      <c r="A1748" s="149" t="s">
        <v>134</v>
      </c>
      <c r="B1748" s="149" t="s">
        <v>792</v>
      </c>
      <c r="C1748" s="149">
        <v>2016</v>
      </c>
      <c r="D1748" s="149" t="s">
        <v>459</v>
      </c>
      <c r="E1748" s="149" t="s">
        <v>1000</v>
      </c>
      <c r="F1748" s="149" t="s">
        <v>1001</v>
      </c>
      <c r="G1748" s="149" t="s">
        <v>57</v>
      </c>
      <c r="H1748" s="149" t="s">
        <v>58</v>
      </c>
      <c r="I1748" s="149" t="s">
        <v>58</v>
      </c>
      <c r="J1748" s="149" t="s">
        <v>1002</v>
      </c>
      <c r="K1748" s="149" t="s">
        <v>797</v>
      </c>
      <c r="L1748" s="149" t="s">
        <v>798</v>
      </c>
      <c r="M1748" s="96" t="s">
        <v>75</v>
      </c>
      <c r="N1748" s="96" t="s">
        <v>77</v>
      </c>
      <c r="O1748" s="96" t="s">
        <v>77</v>
      </c>
      <c r="P1748" s="102" t="s">
        <v>944</v>
      </c>
      <c r="Q1748" s="12">
        <v>5449440.5</v>
      </c>
      <c r="R1748" s="284" t="s">
        <v>77</v>
      </c>
      <c r="S1748" s="284" t="s">
        <v>77</v>
      </c>
      <c r="T1748" s="284" t="s">
        <v>77</v>
      </c>
      <c r="U1748" s="260" t="s">
        <v>944</v>
      </c>
      <c r="V1748" s="149" t="s">
        <v>1003</v>
      </c>
      <c r="W1748" s="229">
        <v>42499</v>
      </c>
      <c r="X1748" s="235">
        <v>4697793.53</v>
      </c>
      <c r="Y1748" s="226">
        <v>5449440.5</v>
      </c>
      <c r="Z1748" s="149" t="s">
        <v>802</v>
      </c>
      <c r="AA1748" s="149" t="s">
        <v>68</v>
      </c>
      <c r="AB1748" s="149" t="s">
        <v>69</v>
      </c>
      <c r="AC1748" s="149" t="s">
        <v>70</v>
      </c>
      <c r="AD1748" s="149" t="s">
        <v>1002</v>
      </c>
      <c r="AE1748" s="287">
        <v>544944.05000000005</v>
      </c>
      <c r="AF1748" s="184">
        <v>42500</v>
      </c>
      <c r="AG1748" s="184">
        <v>42679</v>
      </c>
      <c r="AH1748" s="152" t="s">
        <v>57</v>
      </c>
      <c r="AI1748" s="149" t="s">
        <v>72</v>
      </c>
      <c r="AJ1748" s="149" t="s">
        <v>191</v>
      </c>
      <c r="AK1748" s="149" t="s">
        <v>72</v>
      </c>
      <c r="AL1748" s="149" t="s">
        <v>72</v>
      </c>
      <c r="AM1748" s="149" t="s">
        <v>72</v>
      </c>
      <c r="AN1748" s="146" t="s">
        <v>72</v>
      </c>
      <c r="AO1748" s="149" t="s">
        <v>1004</v>
      </c>
      <c r="AP1748" s="149" t="s">
        <v>804</v>
      </c>
      <c r="AQ1748" s="149" t="s">
        <v>804</v>
      </c>
      <c r="AR1748" s="149" t="s">
        <v>804</v>
      </c>
      <c r="AS1748" s="149" t="s">
        <v>804</v>
      </c>
      <c r="AT1748" s="149" t="s">
        <v>804</v>
      </c>
      <c r="AU1748" s="149" t="s">
        <v>804</v>
      </c>
      <c r="AV1748" s="149" t="s">
        <v>804</v>
      </c>
      <c r="AW1748" s="149" t="s">
        <v>804</v>
      </c>
    </row>
    <row r="1749" spans="1:49" ht="40.15" customHeight="1" x14ac:dyDescent="0.25">
      <c r="A1749" s="150"/>
      <c r="B1749" s="150"/>
      <c r="C1749" s="150"/>
      <c r="D1749" s="150"/>
      <c r="E1749" s="150"/>
      <c r="F1749" s="150"/>
      <c r="G1749" s="150"/>
      <c r="H1749" s="150"/>
      <c r="I1749" s="150"/>
      <c r="J1749" s="150"/>
      <c r="K1749" s="150"/>
      <c r="L1749" s="150"/>
      <c r="M1749" s="96" t="s">
        <v>75</v>
      </c>
      <c r="N1749" s="96" t="s">
        <v>77</v>
      </c>
      <c r="O1749" s="96" t="s">
        <v>77</v>
      </c>
      <c r="P1749" s="102" t="s">
        <v>818</v>
      </c>
      <c r="Q1749" s="12">
        <v>5475600.8499999996</v>
      </c>
      <c r="R1749" s="285"/>
      <c r="S1749" s="285"/>
      <c r="T1749" s="285"/>
      <c r="U1749" s="261"/>
      <c r="V1749" s="150"/>
      <c r="W1749" s="230"/>
      <c r="X1749" s="236"/>
      <c r="Y1749" s="227"/>
      <c r="Z1749" s="150"/>
      <c r="AA1749" s="150"/>
      <c r="AB1749" s="150"/>
      <c r="AC1749" s="150"/>
      <c r="AD1749" s="150"/>
      <c r="AE1749" s="288"/>
      <c r="AF1749" s="185"/>
      <c r="AG1749" s="185"/>
      <c r="AH1749" s="153"/>
      <c r="AI1749" s="150"/>
      <c r="AJ1749" s="150"/>
      <c r="AK1749" s="150"/>
      <c r="AL1749" s="150"/>
      <c r="AM1749" s="150"/>
      <c r="AN1749" s="147"/>
      <c r="AO1749" s="150"/>
      <c r="AP1749" s="150"/>
      <c r="AQ1749" s="150"/>
      <c r="AR1749" s="150"/>
      <c r="AS1749" s="150"/>
      <c r="AT1749" s="150"/>
      <c r="AU1749" s="150"/>
      <c r="AV1749" s="150"/>
      <c r="AW1749" s="150"/>
    </row>
    <row r="1750" spans="1:49" ht="40.15" customHeight="1" x14ac:dyDescent="0.25">
      <c r="A1750" s="151"/>
      <c r="B1750" s="151"/>
      <c r="C1750" s="151"/>
      <c r="D1750" s="151"/>
      <c r="E1750" s="151"/>
      <c r="F1750" s="151"/>
      <c r="G1750" s="151"/>
      <c r="H1750" s="151"/>
      <c r="I1750" s="151"/>
      <c r="J1750" s="151"/>
      <c r="K1750" s="151"/>
      <c r="L1750" s="151"/>
      <c r="M1750" s="96" t="s">
        <v>75</v>
      </c>
      <c r="N1750" s="96" t="s">
        <v>77</v>
      </c>
      <c r="O1750" s="96" t="s">
        <v>77</v>
      </c>
      <c r="P1750" s="102" t="s">
        <v>1005</v>
      </c>
      <c r="Q1750" s="12">
        <v>5532454</v>
      </c>
      <c r="R1750" s="286"/>
      <c r="S1750" s="286"/>
      <c r="T1750" s="286"/>
      <c r="U1750" s="262"/>
      <c r="V1750" s="151"/>
      <c r="W1750" s="231"/>
      <c r="X1750" s="237"/>
      <c r="Y1750" s="228"/>
      <c r="Z1750" s="151"/>
      <c r="AA1750" s="151"/>
      <c r="AB1750" s="151"/>
      <c r="AC1750" s="151"/>
      <c r="AD1750" s="151"/>
      <c r="AE1750" s="289"/>
      <c r="AF1750" s="186"/>
      <c r="AG1750" s="186"/>
      <c r="AH1750" s="154"/>
      <c r="AI1750" s="151"/>
      <c r="AJ1750" s="151"/>
      <c r="AK1750" s="151"/>
      <c r="AL1750" s="151"/>
      <c r="AM1750" s="151"/>
      <c r="AN1750" s="148"/>
      <c r="AO1750" s="151"/>
      <c r="AP1750" s="151"/>
      <c r="AQ1750" s="151"/>
      <c r="AR1750" s="151"/>
      <c r="AS1750" s="151"/>
      <c r="AT1750" s="151"/>
      <c r="AU1750" s="151"/>
      <c r="AV1750" s="151"/>
      <c r="AW1750" s="151"/>
    </row>
    <row r="1751" spans="1:49" ht="40.15" customHeight="1" x14ac:dyDescent="0.25">
      <c r="A1751" s="149" t="s">
        <v>134</v>
      </c>
      <c r="B1751" s="149" t="s">
        <v>792</v>
      </c>
      <c r="C1751" s="149">
        <v>2016</v>
      </c>
      <c r="D1751" s="149" t="s">
        <v>459</v>
      </c>
      <c r="E1751" s="149" t="s">
        <v>1006</v>
      </c>
      <c r="F1751" s="149" t="s">
        <v>1001</v>
      </c>
      <c r="G1751" s="149" t="s">
        <v>57</v>
      </c>
      <c r="H1751" s="149" t="s">
        <v>58</v>
      </c>
      <c r="I1751" s="149" t="s">
        <v>58</v>
      </c>
      <c r="J1751" s="149" t="s">
        <v>1007</v>
      </c>
      <c r="K1751" s="149" t="s">
        <v>797</v>
      </c>
      <c r="L1751" s="149" t="s">
        <v>798</v>
      </c>
      <c r="M1751" s="96" t="s">
        <v>75</v>
      </c>
      <c r="N1751" s="96" t="s">
        <v>77</v>
      </c>
      <c r="O1751" s="96" t="s">
        <v>77</v>
      </c>
      <c r="P1751" s="102" t="s">
        <v>944</v>
      </c>
      <c r="Q1751" s="12">
        <v>1323281.6100000001</v>
      </c>
      <c r="R1751" s="284" t="s">
        <v>77</v>
      </c>
      <c r="S1751" s="284" t="s">
        <v>77</v>
      </c>
      <c r="T1751" s="284" t="s">
        <v>77</v>
      </c>
      <c r="U1751" s="260" t="s">
        <v>944</v>
      </c>
      <c r="V1751" s="149" t="s">
        <v>1008</v>
      </c>
      <c r="W1751" s="229">
        <v>42499</v>
      </c>
      <c r="X1751" s="235">
        <v>1140760.01</v>
      </c>
      <c r="Y1751" s="226">
        <v>1323281.6100000001</v>
      </c>
      <c r="Z1751" s="149" t="s">
        <v>802</v>
      </c>
      <c r="AA1751" s="149" t="s">
        <v>68</v>
      </c>
      <c r="AB1751" s="149" t="s">
        <v>69</v>
      </c>
      <c r="AC1751" s="149" t="s">
        <v>70</v>
      </c>
      <c r="AD1751" s="149" t="s">
        <v>1007</v>
      </c>
      <c r="AE1751" s="287">
        <v>132328.16</v>
      </c>
      <c r="AF1751" s="184">
        <v>42500</v>
      </c>
      <c r="AG1751" s="184">
        <v>42589</v>
      </c>
      <c r="AH1751" s="152" t="s">
        <v>57</v>
      </c>
      <c r="AI1751" s="149" t="s">
        <v>72</v>
      </c>
      <c r="AJ1751" s="149" t="s">
        <v>191</v>
      </c>
      <c r="AK1751" s="149" t="s">
        <v>72</v>
      </c>
      <c r="AL1751" s="149" t="s">
        <v>72</v>
      </c>
      <c r="AM1751" s="149" t="s">
        <v>72</v>
      </c>
      <c r="AN1751" s="146" t="s">
        <v>72</v>
      </c>
      <c r="AO1751" s="149" t="s">
        <v>1009</v>
      </c>
      <c r="AP1751" s="149" t="s">
        <v>804</v>
      </c>
      <c r="AQ1751" s="149" t="s">
        <v>804</v>
      </c>
      <c r="AR1751" s="149" t="s">
        <v>804</v>
      </c>
      <c r="AS1751" s="149" t="s">
        <v>804</v>
      </c>
      <c r="AT1751" s="149" t="s">
        <v>804</v>
      </c>
      <c r="AU1751" s="149" t="s">
        <v>804</v>
      </c>
      <c r="AV1751" s="149" t="s">
        <v>804</v>
      </c>
      <c r="AW1751" s="149" t="s">
        <v>804</v>
      </c>
    </row>
    <row r="1752" spans="1:49" ht="40.15" customHeight="1" x14ac:dyDescent="0.25">
      <c r="A1752" s="150"/>
      <c r="B1752" s="150"/>
      <c r="C1752" s="150"/>
      <c r="D1752" s="150"/>
      <c r="E1752" s="150"/>
      <c r="F1752" s="150"/>
      <c r="G1752" s="150"/>
      <c r="H1752" s="150"/>
      <c r="I1752" s="150"/>
      <c r="J1752" s="150"/>
      <c r="K1752" s="150"/>
      <c r="L1752" s="150"/>
      <c r="M1752" s="96" t="s">
        <v>75</v>
      </c>
      <c r="N1752" s="96" t="s">
        <v>77</v>
      </c>
      <c r="O1752" s="96" t="s">
        <v>77</v>
      </c>
      <c r="P1752" s="102" t="s">
        <v>1010</v>
      </c>
      <c r="Q1752" s="12">
        <v>1331635.17</v>
      </c>
      <c r="R1752" s="285"/>
      <c r="S1752" s="285"/>
      <c r="T1752" s="285"/>
      <c r="U1752" s="261"/>
      <c r="V1752" s="150"/>
      <c r="W1752" s="230"/>
      <c r="X1752" s="236"/>
      <c r="Y1752" s="227"/>
      <c r="Z1752" s="150"/>
      <c r="AA1752" s="150"/>
      <c r="AB1752" s="150"/>
      <c r="AC1752" s="150"/>
      <c r="AD1752" s="150"/>
      <c r="AE1752" s="288"/>
      <c r="AF1752" s="185"/>
      <c r="AG1752" s="185"/>
      <c r="AH1752" s="153"/>
      <c r="AI1752" s="150"/>
      <c r="AJ1752" s="150"/>
      <c r="AK1752" s="150"/>
      <c r="AL1752" s="150"/>
      <c r="AM1752" s="150"/>
      <c r="AN1752" s="147"/>
      <c r="AO1752" s="150"/>
      <c r="AP1752" s="150"/>
      <c r="AQ1752" s="150"/>
      <c r="AR1752" s="150"/>
      <c r="AS1752" s="150"/>
      <c r="AT1752" s="150"/>
      <c r="AU1752" s="150"/>
      <c r="AV1752" s="150"/>
      <c r="AW1752" s="150"/>
    </row>
    <row r="1753" spans="1:49" ht="40.15" customHeight="1" x14ac:dyDescent="0.25">
      <c r="A1753" s="151"/>
      <c r="B1753" s="151"/>
      <c r="C1753" s="151"/>
      <c r="D1753" s="151"/>
      <c r="E1753" s="151"/>
      <c r="F1753" s="151"/>
      <c r="G1753" s="151"/>
      <c r="H1753" s="151"/>
      <c r="I1753" s="151"/>
      <c r="J1753" s="151"/>
      <c r="K1753" s="151"/>
      <c r="L1753" s="151"/>
      <c r="M1753" s="96" t="s">
        <v>75</v>
      </c>
      <c r="N1753" s="96" t="s">
        <v>77</v>
      </c>
      <c r="O1753" s="96" t="s">
        <v>77</v>
      </c>
      <c r="P1753" s="102" t="s">
        <v>1011</v>
      </c>
      <c r="Q1753" s="12">
        <v>1343465.27</v>
      </c>
      <c r="R1753" s="286"/>
      <c r="S1753" s="286"/>
      <c r="T1753" s="286"/>
      <c r="U1753" s="262"/>
      <c r="V1753" s="151"/>
      <c r="W1753" s="231"/>
      <c r="X1753" s="237"/>
      <c r="Y1753" s="228"/>
      <c r="Z1753" s="151"/>
      <c r="AA1753" s="151"/>
      <c r="AB1753" s="151"/>
      <c r="AC1753" s="151"/>
      <c r="AD1753" s="151"/>
      <c r="AE1753" s="289"/>
      <c r="AF1753" s="186"/>
      <c r="AG1753" s="186"/>
      <c r="AH1753" s="154"/>
      <c r="AI1753" s="151"/>
      <c r="AJ1753" s="151"/>
      <c r="AK1753" s="151"/>
      <c r="AL1753" s="151"/>
      <c r="AM1753" s="151"/>
      <c r="AN1753" s="148"/>
      <c r="AO1753" s="151"/>
      <c r="AP1753" s="151"/>
      <c r="AQ1753" s="151"/>
      <c r="AR1753" s="151"/>
      <c r="AS1753" s="151"/>
      <c r="AT1753" s="151"/>
      <c r="AU1753" s="151"/>
      <c r="AV1753" s="151"/>
      <c r="AW1753" s="151"/>
    </row>
    <row r="1754" spans="1:49" ht="40.15" customHeight="1" x14ac:dyDescent="0.25">
      <c r="A1754" s="92" t="s">
        <v>134</v>
      </c>
      <c r="B1754" s="92" t="s">
        <v>792</v>
      </c>
      <c r="C1754" s="92">
        <v>2016</v>
      </c>
      <c r="D1754" s="92" t="s">
        <v>459</v>
      </c>
      <c r="E1754" s="92" t="s">
        <v>1012</v>
      </c>
      <c r="F1754" s="92" t="s">
        <v>884</v>
      </c>
      <c r="G1754" s="96" t="s">
        <v>57</v>
      </c>
      <c r="H1754" s="92" t="s">
        <v>795</v>
      </c>
      <c r="I1754" s="92" t="s">
        <v>795</v>
      </c>
      <c r="J1754" s="92" t="s">
        <v>1013</v>
      </c>
      <c r="K1754" s="92" t="s">
        <v>797</v>
      </c>
      <c r="L1754" s="92" t="s">
        <v>798</v>
      </c>
      <c r="M1754" s="7" t="s">
        <v>1014</v>
      </c>
      <c r="N1754" s="92" t="s">
        <v>241</v>
      </c>
      <c r="O1754" s="7" t="s">
        <v>231</v>
      </c>
      <c r="P1754" s="10" t="s">
        <v>64</v>
      </c>
      <c r="Q1754" s="14">
        <v>2206889.42</v>
      </c>
      <c r="R1754" s="7" t="s">
        <v>1014</v>
      </c>
      <c r="S1754" s="92" t="s">
        <v>241</v>
      </c>
      <c r="T1754" s="7" t="s">
        <v>231</v>
      </c>
      <c r="U1754" s="102" t="s">
        <v>123</v>
      </c>
      <c r="V1754" s="93" t="s">
        <v>1015</v>
      </c>
      <c r="W1754" s="93">
        <v>42499</v>
      </c>
      <c r="X1754" s="94">
        <v>1902490.88</v>
      </c>
      <c r="Y1754" s="95">
        <v>2206889.42</v>
      </c>
      <c r="Z1754" s="97" t="s">
        <v>802</v>
      </c>
      <c r="AA1754" s="92" t="s">
        <v>68</v>
      </c>
      <c r="AB1754" s="92" t="s">
        <v>69</v>
      </c>
      <c r="AC1754" s="92" t="s">
        <v>70</v>
      </c>
      <c r="AD1754" s="92" t="s">
        <v>1013</v>
      </c>
      <c r="AE1754" s="95">
        <f>220688.94+662066.82</f>
        <v>882755.76</v>
      </c>
      <c r="AF1754" s="93">
        <v>42500</v>
      </c>
      <c r="AG1754" s="93">
        <v>42544</v>
      </c>
      <c r="AH1754" s="96" t="s">
        <v>57</v>
      </c>
      <c r="AI1754" s="92" t="s">
        <v>72</v>
      </c>
      <c r="AJ1754" s="92" t="s">
        <v>191</v>
      </c>
      <c r="AK1754" s="92" t="s">
        <v>72</v>
      </c>
      <c r="AL1754" s="92" t="s">
        <v>72</v>
      </c>
      <c r="AM1754" s="92" t="s">
        <v>72</v>
      </c>
      <c r="AN1754" s="96" t="s">
        <v>72</v>
      </c>
      <c r="AO1754" s="92" t="s">
        <v>1016</v>
      </c>
      <c r="AP1754" s="92" t="s">
        <v>804</v>
      </c>
      <c r="AQ1754" s="92" t="s">
        <v>804</v>
      </c>
      <c r="AR1754" s="92" t="s">
        <v>804</v>
      </c>
      <c r="AS1754" s="92" t="s">
        <v>804</v>
      </c>
      <c r="AT1754" s="92" t="s">
        <v>804</v>
      </c>
      <c r="AU1754" s="92" t="s">
        <v>804</v>
      </c>
      <c r="AV1754" s="92" t="s">
        <v>804</v>
      </c>
      <c r="AW1754" s="92" t="s">
        <v>804</v>
      </c>
    </row>
    <row r="1755" spans="1:49" ht="40.15" customHeight="1" x14ac:dyDescent="0.25">
      <c r="A1755" s="92" t="s">
        <v>134</v>
      </c>
      <c r="B1755" s="92" t="s">
        <v>792</v>
      </c>
      <c r="C1755" s="92">
        <v>2016</v>
      </c>
      <c r="D1755" s="92" t="s">
        <v>569</v>
      </c>
      <c r="E1755" s="92" t="s">
        <v>1017</v>
      </c>
      <c r="F1755" s="92" t="s">
        <v>844</v>
      </c>
      <c r="G1755" s="96" t="s">
        <v>57</v>
      </c>
      <c r="H1755" s="92" t="s">
        <v>795</v>
      </c>
      <c r="I1755" s="92" t="s">
        <v>795</v>
      </c>
      <c r="J1755" s="92" t="s">
        <v>1018</v>
      </c>
      <c r="K1755" s="92" t="s">
        <v>797</v>
      </c>
      <c r="L1755" s="92" t="s">
        <v>798</v>
      </c>
      <c r="M1755" s="96" t="s">
        <v>75</v>
      </c>
      <c r="N1755" s="96" t="s">
        <v>77</v>
      </c>
      <c r="O1755" s="96" t="s">
        <v>77</v>
      </c>
      <c r="P1755" s="102" t="s">
        <v>1019</v>
      </c>
      <c r="Q1755" s="14">
        <v>5904348.1900000004</v>
      </c>
      <c r="R1755" s="96" t="s">
        <v>77</v>
      </c>
      <c r="S1755" s="96" t="s">
        <v>77</v>
      </c>
      <c r="T1755" s="96" t="s">
        <v>77</v>
      </c>
      <c r="U1755" s="102" t="s">
        <v>1019</v>
      </c>
      <c r="V1755" s="93" t="s">
        <v>1020</v>
      </c>
      <c r="W1755" s="93">
        <v>42522</v>
      </c>
      <c r="X1755" s="94">
        <v>5089955.34</v>
      </c>
      <c r="Y1755" s="14">
        <v>5904348.1900000004</v>
      </c>
      <c r="Z1755" s="97" t="s">
        <v>802</v>
      </c>
      <c r="AA1755" s="92" t="s">
        <v>68</v>
      </c>
      <c r="AB1755" s="92" t="s">
        <v>69</v>
      </c>
      <c r="AC1755" s="92" t="s">
        <v>70</v>
      </c>
      <c r="AD1755" s="92" t="s">
        <v>1018</v>
      </c>
      <c r="AE1755" s="95">
        <f>590434.81+1771304.45</f>
        <v>2361739.2599999998</v>
      </c>
      <c r="AF1755" s="93">
        <v>42522</v>
      </c>
      <c r="AG1755" s="93">
        <v>42671</v>
      </c>
      <c r="AH1755" s="96" t="s">
        <v>57</v>
      </c>
      <c r="AI1755" s="92" t="s">
        <v>72</v>
      </c>
      <c r="AJ1755" s="92" t="s">
        <v>191</v>
      </c>
      <c r="AK1755" s="92" t="s">
        <v>72</v>
      </c>
      <c r="AL1755" s="92" t="s">
        <v>72</v>
      </c>
      <c r="AM1755" s="92" t="s">
        <v>72</v>
      </c>
      <c r="AN1755" s="96" t="s">
        <v>72</v>
      </c>
      <c r="AO1755" s="92" t="s">
        <v>1021</v>
      </c>
      <c r="AP1755" s="92" t="s">
        <v>804</v>
      </c>
      <c r="AQ1755" s="92" t="s">
        <v>804</v>
      </c>
      <c r="AR1755" s="92" t="s">
        <v>804</v>
      </c>
      <c r="AS1755" s="92" t="s">
        <v>804</v>
      </c>
      <c r="AT1755" s="92" t="s">
        <v>804</v>
      </c>
      <c r="AU1755" s="92" t="s">
        <v>804</v>
      </c>
      <c r="AV1755" s="92" t="s">
        <v>804</v>
      </c>
      <c r="AW1755" s="92" t="s">
        <v>804</v>
      </c>
    </row>
    <row r="1756" spans="1:49" ht="40.15" customHeight="1" x14ac:dyDescent="0.25">
      <c r="A1756" s="149" t="s">
        <v>134</v>
      </c>
      <c r="B1756" s="149" t="s">
        <v>792</v>
      </c>
      <c r="C1756" s="149">
        <v>2016</v>
      </c>
      <c r="D1756" s="149" t="s">
        <v>569</v>
      </c>
      <c r="E1756" s="149" t="s">
        <v>1022</v>
      </c>
      <c r="F1756" s="149" t="s">
        <v>1023</v>
      </c>
      <c r="G1756" s="149" t="s">
        <v>57</v>
      </c>
      <c r="H1756" s="149" t="s">
        <v>58</v>
      </c>
      <c r="I1756" s="149" t="s">
        <v>58</v>
      </c>
      <c r="J1756" s="149" t="s">
        <v>1024</v>
      </c>
      <c r="K1756" s="149" t="s">
        <v>797</v>
      </c>
      <c r="L1756" s="149" t="s">
        <v>798</v>
      </c>
      <c r="M1756" s="96" t="s">
        <v>799</v>
      </c>
      <c r="N1756" s="96" t="s">
        <v>89</v>
      </c>
      <c r="O1756" s="96" t="s">
        <v>800</v>
      </c>
      <c r="P1756" s="10" t="s">
        <v>64</v>
      </c>
      <c r="Q1756" s="12">
        <v>865230</v>
      </c>
      <c r="R1756" s="7" t="s">
        <v>799</v>
      </c>
      <c r="S1756" s="92" t="s">
        <v>89</v>
      </c>
      <c r="T1756" s="7" t="s">
        <v>800</v>
      </c>
      <c r="U1756" s="260" t="s">
        <v>123</v>
      </c>
      <c r="V1756" s="149" t="s">
        <v>1025</v>
      </c>
      <c r="W1756" s="229">
        <v>42534</v>
      </c>
      <c r="X1756" s="235">
        <v>304828.61</v>
      </c>
      <c r="Y1756" s="226">
        <v>353601.19</v>
      </c>
      <c r="Z1756" s="149" t="s">
        <v>802</v>
      </c>
      <c r="AA1756" s="149" t="s">
        <v>68</v>
      </c>
      <c r="AB1756" s="149" t="s">
        <v>69</v>
      </c>
      <c r="AC1756" s="149" t="s">
        <v>70</v>
      </c>
      <c r="AD1756" s="149" t="s">
        <v>1026</v>
      </c>
      <c r="AE1756" s="287">
        <v>35360.11</v>
      </c>
      <c r="AF1756" s="184">
        <v>42535</v>
      </c>
      <c r="AG1756" s="184">
        <v>42579</v>
      </c>
      <c r="AH1756" s="152" t="s">
        <v>57</v>
      </c>
      <c r="AI1756" s="149" t="s">
        <v>72</v>
      </c>
      <c r="AJ1756" s="149" t="s">
        <v>191</v>
      </c>
      <c r="AK1756" s="149" t="s">
        <v>72</v>
      </c>
      <c r="AL1756" s="149" t="s">
        <v>72</v>
      </c>
      <c r="AM1756" s="149" t="s">
        <v>72</v>
      </c>
      <c r="AN1756" s="146" t="s">
        <v>72</v>
      </c>
      <c r="AO1756" s="149" t="s">
        <v>848</v>
      </c>
      <c r="AP1756" s="149" t="s">
        <v>804</v>
      </c>
      <c r="AQ1756" s="149" t="s">
        <v>804</v>
      </c>
      <c r="AR1756" s="149" t="s">
        <v>804</v>
      </c>
      <c r="AS1756" s="149" t="s">
        <v>804</v>
      </c>
      <c r="AT1756" s="149" t="s">
        <v>804</v>
      </c>
      <c r="AU1756" s="149" t="s">
        <v>804</v>
      </c>
      <c r="AV1756" s="149" t="s">
        <v>804</v>
      </c>
      <c r="AW1756" s="149" t="s">
        <v>804</v>
      </c>
    </row>
    <row r="1757" spans="1:49" ht="40.15" customHeight="1" x14ac:dyDescent="0.25">
      <c r="A1757" s="150"/>
      <c r="B1757" s="150"/>
      <c r="C1757" s="150"/>
      <c r="D1757" s="150"/>
      <c r="E1757" s="150"/>
      <c r="F1757" s="150"/>
      <c r="G1757" s="150"/>
      <c r="H1757" s="150"/>
      <c r="I1757" s="150"/>
      <c r="J1757" s="150"/>
      <c r="K1757" s="150"/>
      <c r="L1757" s="150"/>
      <c r="M1757" s="96" t="s">
        <v>75</v>
      </c>
      <c r="N1757" s="96" t="s">
        <v>77</v>
      </c>
      <c r="O1757" s="96" t="s">
        <v>77</v>
      </c>
      <c r="P1757" s="102" t="s">
        <v>876</v>
      </c>
      <c r="Q1757" s="12">
        <v>866760</v>
      </c>
      <c r="R1757" s="96" t="s">
        <v>77</v>
      </c>
      <c r="S1757" s="96" t="s">
        <v>77</v>
      </c>
      <c r="T1757" s="96" t="s">
        <v>77</v>
      </c>
      <c r="U1757" s="261"/>
      <c r="V1757" s="150"/>
      <c r="W1757" s="230"/>
      <c r="X1757" s="236"/>
      <c r="Y1757" s="227"/>
      <c r="Z1757" s="150"/>
      <c r="AA1757" s="150"/>
      <c r="AB1757" s="150"/>
      <c r="AC1757" s="150"/>
      <c r="AD1757" s="150"/>
      <c r="AE1757" s="288"/>
      <c r="AF1757" s="185"/>
      <c r="AG1757" s="185"/>
      <c r="AH1757" s="153"/>
      <c r="AI1757" s="150"/>
      <c r="AJ1757" s="150"/>
      <c r="AK1757" s="150"/>
      <c r="AL1757" s="150"/>
      <c r="AM1757" s="150"/>
      <c r="AN1757" s="147"/>
      <c r="AO1757" s="150"/>
      <c r="AP1757" s="150"/>
      <c r="AQ1757" s="150"/>
      <c r="AR1757" s="150"/>
      <c r="AS1757" s="150"/>
      <c r="AT1757" s="150"/>
      <c r="AU1757" s="150"/>
      <c r="AV1757" s="150"/>
      <c r="AW1757" s="150"/>
    </row>
    <row r="1758" spans="1:49" ht="40.15" customHeight="1" x14ac:dyDescent="0.25">
      <c r="A1758" s="151"/>
      <c r="B1758" s="151"/>
      <c r="C1758" s="151"/>
      <c r="D1758" s="151"/>
      <c r="E1758" s="151"/>
      <c r="F1758" s="151"/>
      <c r="G1758" s="151"/>
      <c r="H1758" s="151"/>
      <c r="I1758" s="151"/>
      <c r="J1758" s="151"/>
      <c r="K1758" s="151"/>
      <c r="L1758" s="151"/>
      <c r="M1758" s="96" t="s">
        <v>717</v>
      </c>
      <c r="N1758" s="96" t="s">
        <v>982</v>
      </c>
      <c r="O1758" s="96" t="s">
        <v>983</v>
      </c>
      <c r="P1758" s="10" t="s">
        <v>64</v>
      </c>
      <c r="Q1758" s="12">
        <v>870200</v>
      </c>
      <c r="R1758" s="96" t="s">
        <v>77</v>
      </c>
      <c r="S1758" s="96" t="s">
        <v>77</v>
      </c>
      <c r="T1758" s="96" t="s">
        <v>77</v>
      </c>
      <c r="U1758" s="262"/>
      <c r="V1758" s="151"/>
      <c r="W1758" s="231"/>
      <c r="X1758" s="237"/>
      <c r="Y1758" s="228"/>
      <c r="Z1758" s="151"/>
      <c r="AA1758" s="151"/>
      <c r="AB1758" s="151"/>
      <c r="AC1758" s="151"/>
      <c r="AD1758" s="151"/>
      <c r="AE1758" s="289"/>
      <c r="AF1758" s="186"/>
      <c r="AG1758" s="186"/>
      <c r="AH1758" s="154"/>
      <c r="AI1758" s="151"/>
      <c r="AJ1758" s="151"/>
      <c r="AK1758" s="151"/>
      <c r="AL1758" s="151"/>
      <c r="AM1758" s="151"/>
      <c r="AN1758" s="148"/>
      <c r="AO1758" s="151"/>
      <c r="AP1758" s="151"/>
      <c r="AQ1758" s="151"/>
      <c r="AR1758" s="151"/>
      <c r="AS1758" s="151"/>
      <c r="AT1758" s="151"/>
      <c r="AU1758" s="151"/>
      <c r="AV1758" s="151"/>
      <c r="AW1758" s="151"/>
    </row>
    <row r="1759" spans="1:49" ht="40.15" customHeight="1" x14ac:dyDescent="0.25">
      <c r="A1759" s="92" t="s">
        <v>134</v>
      </c>
      <c r="B1759" s="92" t="s">
        <v>792</v>
      </c>
      <c r="C1759" s="92">
        <v>2016</v>
      </c>
      <c r="D1759" s="92" t="s">
        <v>569</v>
      </c>
      <c r="E1759" s="92" t="s">
        <v>1027</v>
      </c>
      <c r="F1759" s="92" t="s">
        <v>1028</v>
      </c>
      <c r="G1759" s="96" t="s">
        <v>57</v>
      </c>
      <c r="H1759" s="92" t="s">
        <v>795</v>
      </c>
      <c r="I1759" s="92" t="s">
        <v>795</v>
      </c>
      <c r="J1759" s="92" t="s">
        <v>1029</v>
      </c>
      <c r="K1759" s="92" t="s">
        <v>797</v>
      </c>
      <c r="L1759" s="92" t="s">
        <v>798</v>
      </c>
      <c r="M1759" s="7" t="s">
        <v>799</v>
      </c>
      <c r="N1759" s="92" t="s">
        <v>89</v>
      </c>
      <c r="O1759" s="7" t="s">
        <v>800</v>
      </c>
      <c r="P1759" s="10" t="s">
        <v>64</v>
      </c>
      <c r="Q1759" s="14">
        <v>8090692.8799999999</v>
      </c>
      <c r="R1759" s="7" t="s">
        <v>799</v>
      </c>
      <c r="S1759" s="92" t="s">
        <v>89</v>
      </c>
      <c r="T1759" s="7" t="s">
        <v>800</v>
      </c>
      <c r="U1759" s="102" t="s">
        <v>123</v>
      </c>
      <c r="V1759" s="93" t="s">
        <v>1030</v>
      </c>
      <c r="W1759" s="93">
        <v>42530</v>
      </c>
      <c r="X1759" s="94">
        <v>6974735.2400000002</v>
      </c>
      <c r="Y1759" s="95">
        <v>8090692.8799999999</v>
      </c>
      <c r="Z1759" s="97" t="s">
        <v>802</v>
      </c>
      <c r="AA1759" s="92" t="s">
        <v>68</v>
      </c>
      <c r="AB1759" s="92" t="s">
        <v>69</v>
      </c>
      <c r="AC1759" s="92" t="s">
        <v>70</v>
      </c>
      <c r="AD1759" s="82" t="s">
        <v>1029</v>
      </c>
      <c r="AE1759" s="95">
        <f>809069.28+2427207.86</f>
        <v>3236277.1399999997</v>
      </c>
      <c r="AF1759" s="93">
        <v>42531</v>
      </c>
      <c r="AG1759" s="93">
        <v>42735</v>
      </c>
      <c r="AH1759" s="96" t="s">
        <v>57</v>
      </c>
      <c r="AI1759" s="92" t="s">
        <v>72</v>
      </c>
      <c r="AJ1759" s="92" t="s">
        <v>191</v>
      </c>
      <c r="AK1759" s="92" t="s">
        <v>72</v>
      </c>
      <c r="AL1759" s="92" t="s">
        <v>72</v>
      </c>
      <c r="AM1759" s="92" t="s">
        <v>72</v>
      </c>
      <c r="AN1759" s="96" t="s">
        <v>72</v>
      </c>
      <c r="AO1759" s="92" t="s">
        <v>1004</v>
      </c>
      <c r="AP1759" s="92" t="s">
        <v>804</v>
      </c>
      <c r="AQ1759" s="92" t="s">
        <v>804</v>
      </c>
      <c r="AR1759" s="92" t="s">
        <v>804</v>
      </c>
      <c r="AS1759" s="92" t="s">
        <v>804</v>
      </c>
      <c r="AT1759" s="92" t="s">
        <v>804</v>
      </c>
      <c r="AU1759" s="92" t="s">
        <v>804</v>
      </c>
      <c r="AV1759" s="92" t="s">
        <v>804</v>
      </c>
      <c r="AW1759" s="92" t="s">
        <v>804</v>
      </c>
    </row>
    <row r="1760" spans="1:49" ht="40.15" customHeight="1" x14ac:dyDescent="0.25">
      <c r="A1760" s="92" t="s">
        <v>134</v>
      </c>
      <c r="B1760" s="92" t="s">
        <v>792</v>
      </c>
      <c r="C1760" s="92">
        <v>2016</v>
      </c>
      <c r="D1760" s="92" t="s">
        <v>569</v>
      </c>
      <c r="E1760" s="92" t="s">
        <v>1031</v>
      </c>
      <c r="F1760" s="92" t="s">
        <v>1032</v>
      </c>
      <c r="G1760" s="96" t="s">
        <v>57</v>
      </c>
      <c r="H1760" s="92" t="s">
        <v>795</v>
      </c>
      <c r="I1760" s="92" t="s">
        <v>795</v>
      </c>
      <c r="J1760" s="92" t="s">
        <v>1033</v>
      </c>
      <c r="K1760" s="92" t="s">
        <v>797</v>
      </c>
      <c r="L1760" s="92" t="s">
        <v>798</v>
      </c>
      <c r="M1760" s="96" t="s">
        <v>75</v>
      </c>
      <c r="N1760" s="96" t="s">
        <v>77</v>
      </c>
      <c r="O1760" s="96" t="s">
        <v>77</v>
      </c>
      <c r="P1760" s="102" t="s">
        <v>1034</v>
      </c>
      <c r="Q1760" s="14">
        <v>9532625.1799999997</v>
      </c>
      <c r="R1760" s="96" t="s">
        <v>77</v>
      </c>
      <c r="S1760" s="96" t="s">
        <v>77</v>
      </c>
      <c r="T1760" s="96" t="s">
        <v>77</v>
      </c>
      <c r="U1760" s="102" t="s">
        <v>1034</v>
      </c>
      <c r="V1760" s="93" t="s">
        <v>1035</v>
      </c>
      <c r="W1760" s="93">
        <v>42530</v>
      </c>
      <c r="X1760" s="94">
        <v>8217780.3300000001</v>
      </c>
      <c r="Y1760" s="95">
        <v>9532625.1799999997</v>
      </c>
      <c r="Z1760" s="97" t="s">
        <v>802</v>
      </c>
      <c r="AA1760" s="92" t="s">
        <v>68</v>
      </c>
      <c r="AB1760" s="92" t="s">
        <v>69</v>
      </c>
      <c r="AC1760" s="92" t="s">
        <v>70</v>
      </c>
      <c r="AD1760" s="92" t="s">
        <v>1033</v>
      </c>
      <c r="AE1760" s="95">
        <f>953262.51+2859787.55+953262.51</f>
        <v>4766312.5699999994</v>
      </c>
      <c r="AF1760" s="93">
        <v>42531</v>
      </c>
      <c r="AG1760" s="93">
        <v>42735</v>
      </c>
      <c r="AH1760" s="96" t="s">
        <v>57</v>
      </c>
      <c r="AI1760" s="92" t="s">
        <v>72</v>
      </c>
      <c r="AJ1760" s="92" t="s">
        <v>191</v>
      </c>
      <c r="AK1760" s="92" t="s">
        <v>72</v>
      </c>
      <c r="AL1760" s="92" t="s">
        <v>72</v>
      </c>
      <c r="AM1760" s="92" t="s">
        <v>72</v>
      </c>
      <c r="AN1760" s="96" t="s">
        <v>72</v>
      </c>
      <c r="AO1760" s="92" t="s">
        <v>900</v>
      </c>
      <c r="AP1760" s="92" t="s">
        <v>804</v>
      </c>
      <c r="AQ1760" s="92" t="s">
        <v>804</v>
      </c>
      <c r="AR1760" s="92" t="s">
        <v>804</v>
      </c>
      <c r="AS1760" s="92" t="s">
        <v>804</v>
      </c>
      <c r="AT1760" s="92" t="s">
        <v>804</v>
      </c>
      <c r="AU1760" s="92" t="s">
        <v>804</v>
      </c>
      <c r="AV1760" s="92" t="s">
        <v>804</v>
      </c>
      <c r="AW1760" s="92" t="s">
        <v>804</v>
      </c>
    </row>
    <row r="1761" spans="1:49" ht="40.15" customHeight="1" x14ac:dyDescent="0.25">
      <c r="A1761" s="92" t="s">
        <v>134</v>
      </c>
      <c r="B1761" s="92" t="s">
        <v>792</v>
      </c>
      <c r="C1761" s="92">
        <v>2016</v>
      </c>
      <c r="D1761" s="92" t="s">
        <v>569</v>
      </c>
      <c r="E1761" s="92" t="s">
        <v>1036</v>
      </c>
      <c r="F1761" s="92" t="s">
        <v>1032</v>
      </c>
      <c r="G1761" s="96" t="s">
        <v>57</v>
      </c>
      <c r="H1761" s="92" t="s">
        <v>795</v>
      </c>
      <c r="I1761" s="92" t="s">
        <v>795</v>
      </c>
      <c r="J1761" s="92" t="s">
        <v>1037</v>
      </c>
      <c r="K1761" s="92" t="s">
        <v>797</v>
      </c>
      <c r="L1761" s="92" t="s">
        <v>798</v>
      </c>
      <c r="M1761" s="96" t="s">
        <v>75</v>
      </c>
      <c r="N1761" s="96" t="s">
        <v>77</v>
      </c>
      <c r="O1761" s="96" t="s">
        <v>77</v>
      </c>
      <c r="P1761" s="102" t="s">
        <v>1038</v>
      </c>
      <c r="Q1761" s="14">
        <v>3850000</v>
      </c>
      <c r="R1761" s="96" t="s">
        <v>77</v>
      </c>
      <c r="S1761" s="96" t="s">
        <v>77</v>
      </c>
      <c r="T1761" s="96" t="s">
        <v>77</v>
      </c>
      <c r="U1761" s="102" t="s">
        <v>1038</v>
      </c>
      <c r="V1761" s="93" t="s">
        <v>1039</v>
      </c>
      <c r="W1761" s="93">
        <v>42530</v>
      </c>
      <c r="X1761" s="94">
        <v>3318965.52</v>
      </c>
      <c r="Y1761" s="95">
        <v>3850000</v>
      </c>
      <c r="Z1761" s="97" t="s">
        <v>802</v>
      </c>
      <c r="AA1761" s="92" t="s">
        <v>68</v>
      </c>
      <c r="AB1761" s="92" t="s">
        <v>69</v>
      </c>
      <c r="AC1761" s="92" t="s">
        <v>70</v>
      </c>
      <c r="AD1761" s="92" t="s">
        <v>1037</v>
      </c>
      <c r="AE1761" s="95">
        <f>385000+1155000</f>
        <v>1540000</v>
      </c>
      <c r="AF1761" s="93">
        <v>42531</v>
      </c>
      <c r="AG1761" s="93">
        <v>42735</v>
      </c>
      <c r="AH1761" s="96" t="s">
        <v>57</v>
      </c>
      <c r="AI1761" s="92" t="s">
        <v>72</v>
      </c>
      <c r="AJ1761" s="92" t="s">
        <v>191</v>
      </c>
      <c r="AK1761" s="92" t="s">
        <v>72</v>
      </c>
      <c r="AL1761" s="92" t="s">
        <v>72</v>
      </c>
      <c r="AM1761" s="92" t="s">
        <v>72</v>
      </c>
      <c r="AN1761" s="96" t="s">
        <v>72</v>
      </c>
      <c r="AO1761" s="92" t="s">
        <v>1040</v>
      </c>
      <c r="AP1761" s="92" t="s">
        <v>804</v>
      </c>
      <c r="AQ1761" s="92" t="s">
        <v>804</v>
      </c>
      <c r="AR1761" s="92" t="s">
        <v>804</v>
      </c>
      <c r="AS1761" s="92" t="s">
        <v>804</v>
      </c>
      <c r="AT1761" s="92" t="s">
        <v>804</v>
      </c>
      <c r="AU1761" s="92" t="s">
        <v>804</v>
      </c>
      <c r="AV1761" s="92" t="s">
        <v>804</v>
      </c>
      <c r="AW1761" s="92" t="s">
        <v>804</v>
      </c>
    </row>
    <row r="1762" spans="1:49" ht="40.15" customHeight="1" x14ac:dyDescent="0.25">
      <c r="A1762" s="149" t="s">
        <v>134</v>
      </c>
      <c r="B1762" s="149" t="s">
        <v>792</v>
      </c>
      <c r="C1762" s="149">
        <v>2016</v>
      </c>
      <c r="D1762" s="149" t="s">
        <v>1041</v>
      </c>
      <c r="E1762" s="149" t="s">
        <v>1042</v>
      </c>
      <c r="F1762" s="149" t="s">
        <v>1023</v>
      </c>
      <c r="G1762" s="149" t="s">
        <v>57</v>
      </c>
      <c r="H1762" s="149" t="s">
        <v>58</v>
      </c>
      <c r="I1762" s="149" t="s">
        <v>58</v>
      </c>
      <c r="J1762" s="149" t="s">
        <v>1043</v>
      </c>
      <c r="K1762" s="149" t="s">
        <v>797</v>
      </c>
      <c r="L1762" s="149" t="s">
        <v>798</v>
      </c>
      <c r="M1762" s="96" t="s">
        <v>75</v>
      </c>
      <c r="N1762" s="96" t="s">
        <v>77</v>
      </c>
      <c r="O1762" s="96" t="s">
        <v>77</v>
      </c>
      <c r="P1762" s="102" t="s">
        <v>1044</v>
      </c>
      <c r="Q1762" s="12">
        <v>865230</v>
      </c>
      <c r="R1762" s="96" t="s">
        <v>77</v>
      </c>
      <c r="S1762" s="96" t="s">
        <v>77</v>
      </c>
      <c r="T1762" s="96" t="s">
        <v>77</v>
      </c>
      <c r="U1762" s="260" t="s">
        <v>1044</v>
      </c>
      <c r="V1762" s="149" t="s">
        <v>1045</v>
      </c>
      <c r="W1762" s="229">
        <v>42542</v>
      </c>
      <c r="X1762" s="235">
        <v>865230</v>
      </c>
      <c r="Y1762" s="226">
        <v>1003666.8</v>
      </c>
      <c r="Z1762" s="149" t="s">
        <v>802</v>
      </c>
      <c r="AA1762" s="149" t="s">
        <v>68</v>
      </c>
      <c r="AB1762" s="149" t="s">
        <v>69</v>
      </c>
      <c r="AC1762" s="149" t="s">
        <v>70</v>
      </c>
      <c r="AD1762" s="149" t="s">
        <v>1043</v>
      </c>
      <c r="AE1762" s="287">
        <f>100366.68+301100.04</f>
        <v>401466.72</v>
      </c>
      <c r="AF1762" s="184">
        <v>42543</v>
      </c>
      <c r="AG1762" s="184">
        <v>42632</v>
      </c>
      <c r="AH1762" s="152" t="s">
        <v>57</v>
      </c>
      <c r="AI1762" s="149" t="s">
        <v>72</v>
      </c>
      <c r="AJ1762" s="149" t="s">
        <v>191</v>
      </c>
      <c r="AK1762" s="149" t="s">
        <v>72</v>
      </c>
      <c r="AL1762" s="149" t="s">
        <v>72</v>
      </c>
      <c r="AM1762" s="149" t="s">
        <v>72</v>
      </c>
      <c r="AN1762" s="146" t="s">
        <v>72</v>
      </c>
      <c r="AO1762" s="149" t="s">
        <v>848</v>
      </c>
      <c r="AP1762" s="149" t="s">
        <v>804</v>
      </c>
      <c r="AQ1762" s="149" t="s">
        <v>804</v>
      </c>
      <c r="AR1762" s="149" t="s">
        <v>804</v>
      </c>
      <c r="AS1762" s="149" t="s">
        <v>804</v>
      </c>
      <c r="AT1762" s="149" t="s">
        <v>804</v>
      </c>
      <c r="AU1762" s="149" t="s">
        <v>804</v>
      </c>
      <c r="AV1762" s="149" t="s">
        <v>804</v>
      </c>
      <c r="AW1762" s="149" t="s">
        <v>804</v>
      </c>
    </row>
    <row r="1763" spans="1:49" ht="40.15" customHeight="1" x14ac:dyDescent="0.25">
      <c r="A1763" s="150"/>
      <c r="B1763" s="150"/>
      <c r="C1763" s="150"/>
      <c r="D1763" s="150"/>
      <c r="E1763" s="150"/>
      <c r="F1763" s="150"/>
      <c r="G1763" s="150"/>
      <c r="H1763" s="150"/>
      <c r="I1763" s="150"/>
      <c r="J1763" s="150"/>
      <c r="K1763" s="150"/>
      <c r="L1763" s="150"/>
      <c r="M1763" s="96" t="s">
        <v>75</v>
      </c>
      <c r="N1763" s="96" t="s">
        <v>77</v>
      </c>
      <c r="O1763" s="96" t="s">
        <v>77</v>
      </c>
      <c r="P1763" s="102" t="s">
        <v>1046</v>
      </c>
      <c r="Q1763" s="12">
        <v>866760</v>
      </c>
      <c r="R1763" s="96" t="s">
        <v>77</v>
      </c>
      <c r="S1763" s="96" t="s">
        <v>77</v>
      </c>
      <c r="T1763" s="96" t="s">
        <v>77</v>
      </c>
      <c r="U1763" s="261"/>
      <c r="V1763" s="150"/>
      <c r="W1763" s="230"/>
      <c r="X1763" s="236"/>
      <c r="Y1763" s="227"/>
      <c r="Z1763" s="150"/>
      <c r="AA1763" s="150"/>
      <c r="AB1763" s="150"/>
      <c r="AC1763" s="150"/>
      <c r="AD1763" s="150"/>
      <c r="AE1763" s="288"/>
      <c r="AF1763" s="185"/>
      <c r="AG1763" s="185"/>
      <c r="AH1763" s="153"/>
      <c r="AI1763" s="150"/>
      <c r="AJ1763" s="150"/>
      <c r="AK1763" s="150"/>
      <c r="AL1763" s="150"/>
      <c r="AM1763" s="150"/>
      <c r="AN1763" s="147"/>
      <c r="AO1763" s="150"/>
      <c r="AP1763" s="150"/>
      <c r="AQ1763" s="150"/>
      <c r="AR1763" s="150"/>
      <c r="AS1763" s="150"/>
      <c r="AT1763" s="150"/>
      <c r="AU1763" s="150"/>
      <c r="AV1763" s="150"/>
      <c r="AW1763" s="150"/>
    </row>
    <row r="1764" spans="1:49" ht="40.15" customHeight="1" x14ac:dyDescent="0.25">
      <c r="A1764" s="151"/>
      <c r="B1764" s="151"/>
      <c r="C1764" s="151"/>
      <c r="D1764" s="151"/>
      <c r="E1764" s="151"/>
      <c r="F1764" s="151"/>
      <c r="G1764" s="151"/>
      <c r="H1764" s="151"/>
      <c r="I1764" s="151"/>
      <c r="J1764" s="151"/>
      <c r="K1764" s="151"/>
      <c r="L1764" s="151"/>
      <c r="M1764" s="96" t="s">
        <v>75</v>
      </c>
      <c r="N1764" s="96" t="s">
        <v>77</v>
      </c>
      <c r="O1764" s="96" t="s">
        <v>77</v>
      </c>
      <c r="P1764" s="10" t="s">
        <v>549</v>
      </c>
      <c r="Q1764" s="12">
        <v>870200</v>
      </c>
      <c r="R1764" s="96" t="s">
        <v>77</v>
      </c>
      <c r="S1764" s="96" t="s">
        <v>77</v>
      </c>
      <c r="T1764" s="96" t="s">
        <v>77</v>
      </c>
      <c r="U1764" s="262"/>
      <c r="V1764" s="151"/>
      <c r="W1764" s="231"/>
      <c r="X1764" s="237"/>
      <c r="Y1764" s="228"/>
      <c r="Z1764" s="151"/>
      <c r="AA1764" s="151"/>
      <c r="AB1764" s="151"/>
      <c r="AC1764" s="151"/>
      <c r="AD1764" s="151"/>
      <c r="AE1764" s="289"/>
      <c r="AF1764" s="186"/>
      <c r="AG1764" s="186"/>
      <c r="AH1764" s="154"/>
      <c r="AI1764" s="151"/>
      <c r="AJ1764" s="151"/>
      <c r="AK1764" s="151"/>
      <c r="AL1764" s="151"/>
      <c r="AM1764" s="151"/>
      <c r="AN1764" s="148"/>
      <c r="AO1764" s="151"/>
      <c r="AP1764" s="151"/>
      <c r="AQ1764" s="151"/>
      <c r="AR1764" s="151"/>
      <c r="AS1764" s="151"/>
      <c r="AT1764" s="151"/>
      <c r="AU1764" s="151"/>
      <c r="AV1764" s="151"/>
      <c r="AW1764" s="151"/>
    </row>
    <row r="1765" spans="1:49" ht="40.15" customHeight="1" x14ac:dyDescent="0.25">
      <c r="A1765" s="149" t="s">
        <v>134</v>
      </c>
      <c r="B1765" s="149" t="s">
        <v>792</v>
      </c>
      <c r="C1765" s="149">
        <v>2016</v>
      </c>
      <c r="D1765" s="149" t="s">
        <v>569</v>
      </c>
      <c r="E1765" s="149" t="s">
        <v>1047</v>
      </c>
      <c r="F1765" s="149" t="s">
        <v>1023</v>
      </c>
      <c r="G1765" s="149" t="s">
        <v>57</v>
      </c>
      <c r="H1765" s="149" t="s">
        <v>58</v>
      </c>
      <c r="I1765" s="149" t="s">
        <v>58</v>
      </c>
      <c r="J1765" s="149" t="s">
        <v>1048</v>
      </c>
      <c r="K1765" s="149" t="s">
        <v>797</v>
      </c>
      <c r="L1765" s="149" t="s">
        <v>798</v>
      </c>
      <c r="M1765" s="96" t="s">
        <v>75</v>
      </c>
      <c r="N1765" s="96" t="s">
        <v>77</v>
      </c>
      <c r="O1765" s="96" t="s">
        <v>77</v>
      </c>
      <c r="P1765" s="102" t="s">
        <v>1044</v>
      </c>
      <c r="Q1765" s="12">
        <v>190563.85</v>
      </c>
      <c r="R1765" s="96" t="s">
        <v>77</v>
      </c>
      <c r="S1765" s="96" t="s">
        <v>77</v>
      </c>
      <c r="T1765" s="96" t="s">
        <v>77</v>
      </c>
      <c r="U1765" s="260" t="s">
        <v>1044</v>
      </c>
      <c r="V1765" s="149" t="s">
        <v>1049</v>
      </c>
      <c r="W1765" s="229">
        <v>42542</v>
      </c>
      <c r="X1765" s="235">
        <v>190563.85</v>
      </c>
      <c r="Y1765" s="226">
        <v>221054.07</v>
      </c>
      <c r="Z1765" s="149" t="s">
        <v>802</v>
      </c>
      <c r="AA1765" s="149" t="s">
        <v>68</v>
      </c>
      <c r="AB1765" s="149" t="s">
        <v>69</v>
      </c>
      <c r="AC1765" s="149" t="s">
        <v>70</v>
      </c>
      <c r="AD1765" s="149" t="s">
        <v>1048</v>
      </c>
      <c r="AE1765" s="287">
        <f>22105.4+66316.22</f>
        <v>88421.62</v>
      </c>
      <c r="AF1765" s="184">
        <v>42543</v>
      </c>
      <c r="AG1765" s="184">
        <v>42573</v>
      </c>
      <c r="AH1765" s="152" t="s">
        <v>57</v>
      </c>
      <c r="AI1765" s="149" t="s">
        <v>72</v>
      </c>
      <c r="AJ1765" s="149" t="s">
        <v>191</v>
      </c>
      <c r="AK1765" s="149" t="s">
        <v>72</v>
      </c>
      <c r="AL1765" s="149" t="s">
        <v>72</v>
      </c>
      <c r="AM1765" s="149" t="s">
        <v>72</v>
      </c>
      <c r="AN1765" s="146" t="s">
        <v>72</v>
      </c>
      <c r="AO1765" s="149" t="s">
        <v>1040</v>
      </c>
      <c r="AP1765" s="149" t="s">
        <v>804</v>
      </c>
      <c r="AQ1765" s="149" t="s">
        <v>804</v>
      </c>
      <c r="AR1765" s="149" t="s">
        <v>804</v>
      </c>
      <c r="AS1765" s="149" t="s">
        <v>804</v>
      </c>
      <c r="AT1765" s="149" t="s">
        <v>804</v>
      </c>
      <c r="AU1765" s="149" t="s">
        <v>804</v>
      </c>
      <c r="AV1765" s="149" t="s">
        <v>804</v>
      </c>
      <c r="AW1765" s="149" t="s">
        <v>804</v>
      </c>
    </row>
    <row r="1766" spans="1:49" ht="40.15" customHeight="1" x14ac:dyDescent="0.25">
      <c r="A1766" s="150"/>
      <c r="B1766" s="150"/>
      <c r="C1766" s="150"/>
      <c r="D1766" s="150"/>
      <c r="E1766" s="150"/>
      <c r="F1766" s="150"/>
      <c r="G1766" s="150"/>
      <c r="H1766" s="150"/>
      <c r="I1766" s="150"/>
      <c r="J1766" s="150"/>
      <c r="K1766" s="150"/>
      <c r="L1766" s="150"/>
      <c r="M1766" s="96" t="s">
        <v>75</v>
      </c>
      <c r="N1766" s="96" t="s">
        <v>77</v>
      </c>
      <c r="O1766" s="96" t="s">
        <v>77</v>
      </c>
      <c r="P1766" s="102" t="s">
        <v>1046</v>
      </c>
      <c r="Q1766" s="12">
        <v>192026.63</v>
      </c>
      <c r="R1766" s="96" t="s">
        <v>77</v>
      </c>
      <c r="S1766" s="96" t="s">
        <v>77</v>
      </c>
      <c r="T1766" s="96" t="s">
        <v>77</v>
      </c>
      <c r="U1766" s="261"/>
      <c r="V1766" s="150"/>
      <c r="W1766" s="230"/>
      <c r="X1766" s="236"/>
      <c r="Y1766" s="227"/>
      <c r="Z1766" s="150"/>
      <c r="AA1766" s="150"/>
      <c r="AB1766" s="150"/>
      <c r="AC1766" s="150"/>
      <c r="AD1766" s="150"/>
      <c r="AE1766" s="288"/>
      <c r="AF1766" s="185"/>
      <c r="AG1766" s="185"/>
      <c r="AH1766" s="153"/>
      <c r="AI1766" s="150"/>
      <c r="AJ1766" s="150"/>
      <c r="AK1766" s="150"/>
      <c r="AL1766" s="150"/>
      <c r="AM1766" s="150"/>
      <c r="AN1766" s="147"/>
      <c r="AO1766" s="150"/>
      <c r="AP1766" s="150"/>
      <c r="AQ1766" s="150"/>
      <c r="AR1766" s="150"/>
      <c r="AS1766" s="150"/>
      <c r="AT1766" s="150"/>
      <c r="AU1766" s="150"/>
      <c r="AV1766" s="150"/>
      <c r="AW1766" s="150"/>
    </row>
    <row r="1767" spans="1:49" ht="40.15" customHeight="1" x14ac:dyDescent="0.25">
      <c r="A1767" s="151"/>
      <c r="B1767" s="151"/>
      <c r="C1767" s="151"/>
      <c r="D1767" s="151"/>
      <c r="E1767" s="151"/>
      <c r="F1767" s="151"/>
      <c r="G1767" s="151"/>
      <c r="H1767" s="151"/>
      <c r="I1767" s="151"/>
      <c r="J1767" s="151"/>
      <c r="K1767" s="151"/>
      <c r="L1767" s="151"/>
      <c r="M1767" s="96" t="s">
        <v>799</v>
      </c>
      <c r="N1767" s="96" t="s">
        <v>89</v>
      </c>
      <c r="O1767" s="96" t="s">
        <v>800</v>
      </c>
      <c r="P1767" s="10" t="s">
        <v>64</v>
      </c>
      <c r="Q1767" s="12">
        <v>193032.64</v>
      </c>
      <c r="R1767" s="96" t="s">
        <v>77</v>
      </c>
      <c r="S1767" s="96" t="s">
        <v>77</v>
      </c>
      <c r="T1767" s="96" t="s">
        <v>77</v>
      </c>
      <c r="U1767" s="262"/>
      <c r="V1767" s="151"/>
      <c r="W1767" s="231"/>
      <c r="X1767" s="237"/>
      <c r="Y1767" s="228"/>
      <c r="Z1767" s="151"/>
      <c r="AA1767" s="151"/>
      <c r="AB1767" s="151"/>
      <c r="AC1767" s="151"/>
      <c r="AD1767" s="151"/>
      <c r="AE1767" s="289"/>
      <c r="AF1767" s="186"/>
      <c r="AG1767" s="186"/>
      <c r="AH1767" s="154"/>
      <c r="AI1767" s="151"/>
      <c r="AJ1767" s="151"/>
      <c r="AK1767" s="151"/>
      <c r="AL1767" s="151"/>
      <c r="AM1767" s="151"/>
      <c r="AN1767" s="148"/>
      <c r="AO1767" s="151"/>
      <c r="AP1767" s="151"/>
      <c r="AQ1767" s="151"/>
      <c r="AR1767" s="151"/>
      <c r="AS1767" s="151"/>
      <c r="AT1767" s="151"/>
      <c r="AU1767" s="151"/>
      <c r="AV1767" s="151"/>
      <c r="AW1767" s="151"/>
    </row>
    <row r="1768" spans="1:49" ht="40.15" customHeight="1" x14ac:dyDescent="0.25">
      <c r="A1768" s="149" t="s">
        <v>134</v>
      </c>
      <c r="B1768" s="149" t="s">
        <v>792</v>
      </c>
      <c r="C1768" s="149">
        <v>2016</v>
      </c>
      <c r="D1768" s="149" t="s">
        <v>569</v>
      </c>
      <c r="E1768" s="149" t="s">
        <v>1050</v>
      </c>
      <c r="F1768" s="149" t="s">
        <v>1023</v>
      </c>
      <c r="G1768" s="149" t="s">
        <v>57</v>
      </c>
      <c r="H1768" s="149" t="s">
        <v>58</v>
      </c>
      <c r="I1768" s="149" t="s">
        <v>58</v>
      </c>
      <c r="J1768" s="149" t="s">
        <v>1051</v>
      </c>
      <c r="K1768" s="149" t="s">
        <v>797</v>
      </c>
      <c r="L1768" s="149" t="s">
        <v>798</v>
      </c>
      <c r="M1768" s="96" t="s">
        <v>1052</v>
      </c>
      <c r="N1768" s="96" t="s">
        <v>1053</v>
      </c>
      <c r="O1768" s="96" t="s">
        <v>1054</v>
      </c>
      <c r="P1768" s="10" t="s">
        <v>64</v>
      </c>
      <c r="Q1768" s="12">
        <v>101141.35</v>
      </c>
      <c r="R1768" s="96" t="s">
        <v>77</v>
      </c>
      <c r="S1768" s="96" t="s">
        <v>77</v>
      </c>
      <c r="T1768" s="96" t="s">
        <v>77</v>
      </c>
      <c r="U1768" s="260" t="s">
        <v>1055</v>
      </c>
      <c r="V1768" s="149" t="s">
        <v>1056</v>
      </c>
      <c r="W1768" s="229">
        <v>42542</v>
      </c>
      <c r="X1768" s="235">
        <v>101141.35</v>
      </c>
      <c r="Y1768" s="226">
        <v>117323.97</v>
      </c>
      <c r="Z1768" s="149" t="s">
        <v>802</v>
      </c>
      <c r="AA1768" s="149" t="s">
        <v>68</v>
      </c>
      <c r="AB1768" s="149" t="s">
        <v>69</v>
      </c>
      <c r="AC1768" s="149" t="s">
        <v>70</v>
      </c>
      <c r="AD1768" s="149" t="s">
        <v>1051</v>
      </c>
      <c r="AE1768" s="287">
        <f>11732.4+35197.19</f>
        <v>46929.590000000004</v>
      </c>
      <c r="AF1768" s="184">
        <v>42543</v>
      </c>
      <c r="AG1768" s="184">
        <v>42632</v>
      </c>
      <c r="AH1768" s="152" t="s">
        <v>57</v>
      </c>
      <c r="AI1768" s="149" t="s">
        <v>72</v>
      </c>
      <c r="AJ1768" s="149" t="s">
        <v>191</v>
      </c>
      <c r="AK1768" s="149" t="s">
        <v>72</v>
      </c>
      <c r="AL1768" s="149" t="s">
        <v>72</v>
      </c>
      <c r="AM1768" s="149" t="s">
        <v>72</v>
      </c>
      <c r="AN1768" s="146" t="s">
        <v>72</v>
      </c>
      <c r="AO1768" s="149" t="s">
        <v>916</v>
      </c>
      <c r="AP1768" s="149" t="s">
        <v>804</v>
      </c>
      <c r="AQ1768" s="149" t="s">
        <v>804</v>
      </c>
      <c r="AR1768" s="149" t="s">
        <v>804</v>
      </c>
      <c r="AS1768" s="149" t="s">
        <v>804</v>
      </c>
      <c r="AT1768" s="149" t="s">
        <v>804</v>
      </c>
      <c r="AU1768" s="149" t="s">
        <v>804</v>
      </c>
      <c r="AV1768" s="149" t="s">
        <v>804</v>
      </c>
      <c r="AW1768" s="149" t="s">
        <v>804</v>
      </c>
    </row>
    <row r="1769" spans="1:49" ht="40.15" customHeight="1" x14ac:dyDescent="0.25">
      <c r="A1769" s="150"/>
      <c r="B1769" s="150"/>
      <c r="C1769" s="150"/>
      <c r="D1769" s="150"/>
      <c r="E1769" s="150"/>
      <c r="F1769" s="150"/>
      <c r="G1769" s="150"/>
      <c r="H1769" s="150"/>
      <c r="I1769" s="150"/>
      <c r="J1769" s="150"/>
      <c r="K1769" s="150"/>
      <c r="L1769" s="150"/>
      <c r="M1769" s="96" t="s">
        <v>75</v>
      </c>
      <c r="N1769" s="96" t="s">
        <v>77</v>
      </c>
      <c r="O1769" s="96" t="s">
        <v>77</v>
      </c>
      <c r="P1769" s="10" t="s">
        <v>1057</v>
      </c>
      <c r="Q1769" s="12">
        <v>101396.47</v>
      </c>
      <c r="R1769" s="96" t="s">
        <v>77</v>
      </c>
      <c r="S1769" s="96" t="s">
        <v>77</v>
      </c>
      <c r="T1769" s="96" t="s">
        <v>77</v>
      </c>
      <c r="U1769" s="261"/>
      <c r="V1769" s="150"/>
      <c r="W1769" s="230"/>
      <c r="X1769" s="236"/>
      <c r="Y1769" s="227"/>
      <c r="Z1769" s="150"/>
      <c r="AA1769" s="150"/>
      <c r="AB1769" s="150"/>
      <c r="AC1769" s="150"/>
      <c r="AD1769" s="150"/>
      <c r="AE1769" s="288"/>
      <c r="AF1769" s="185"/>
      <c r="AG1769" s="185"/>
      <c r="AH1769" s="153"/>
      <c r="AI1769" s="150"/>
      <c r="AJ1769" s="150"/>
      <c r="AK1769" s="150"/>
      <c r="AL1769" s="150"/>
      <c r="AM1769" s="150"/>
      <c r="AN1769" s="147"/>
      <c r="AO1769" s="150"/>
      <c r="AP1769" s="150"/>
      <c r="AQ1769" s="150"/>
      <c r="AR1769" s="150"/>
      <c r="AS1769" s="150"/>
      <c r="AT1769" s="150"/>
      <c r="AU1769" s="150"/>
      <c r="AV1769" s="150"/>
      <c r="AW1769" s="150"/>
    </row>
    <row r="1770" spans="1:49" ht="40.15" customHeight="1" x14ac:dyDescent="0.25">
      <c r="A1770" s="151"/>
      <c r="B1770" s="151"/>
      <c r="C1770" s="151"/>
      <c r="D1770" s="151"/>
      <c r="E1770" s="151"/>
      <c r="F1770" s="151"/>
      <c r="G1770" s="151"/>
      <c r="H1770" s="151"/>
      <c r="I1770" s="151"/>
      <c r="J1770" s="151"/>
      <c r="K1770" s="151"/>
      <c r="L1770" s="151"/>
      <c r="M1770" s="96" t="s">
        <v>75</v>
      </c>
      <c r="N1770" s="96" t="s">
        <v>77</v>
      </c>
      <c r="O1770" s="96" t="s">
        <v>77</v>
      </c>
      <c r="P1770" s="10" t="s">
        <v>1058</v>
      </c>
      <c r="Q1770" s="12">
        <v>101454.53</v>
      </c>
      <c r="R1770" s="96" t="s">
        <v>1052</v>
      </c>
      <c r="S1770" s="96" t="s">
        <v>1059</v>
      </c>
      <c r="T1770" s="96" t="s">
        <v>1054</v>
      </c>
      <c r="U1770" s="262"/>
      <c r="V1770" s="151"/>
      <c r="W1770" s="231"/>
      <c r="X1770" s="237"/>
      <c r="Y1770" s="228"/>
      <c r="Z1770" s="151"/>
      <c r="AA1770" s="151"/>
      <c r="AB1770" s="151"/>
      <c r="AC1770" s="151"/>
      <c r="AD1770" s="151"/>
      <c r="AE1770" s="289"/>
      <c r="AF1770" s="186"/>
      <c r="AG1770" s="186"/>
      <c r="AH1770" s="154"/>
      <c r="AI1770" s="151"/>
      <c r="AJ1770" s="151"/>
      <c r="AK1770" s="151"/>
      <c r="AL1770" s="151"/>
      <c r="AM1770" s="151"/>
      <c r="AN1770" s="148"/>
      <c r="AO1770" s="151"/>
      <c r="AP1770" s="151"/>
      <c r="AQ1770" s="151"/>
      <c r="AR1770" s="151"/>
      <c r="AS1770" s="151"/>
      <c r="AT1770" s="151"/>
      <c r="AU1770" s="151"/>
      <c r="AV1770" s="151"/>
      <c r="AW1770" s="151"/>
    </row>
    <row r="1771" spans="1:49" ht="40.15" customHeight="1" x14ac:dyDescent="0.25">
      <c r="A1771" s="149" t="s">
        <v>134</v>
      </c>
      <c r="B1771" s="149" t="s">
        <v>792</v>
      </c>
      <c r="C1771" s="149">
        <v>2016</v>
      </c>
      <c r="D1771" s="149" t="s">
        <v>569</v>
      </c>
      <c r="E1771" s="149" t="s">
        <v>1060</v>
      </c>
      <c r="F1771" s="149" t="s">
        <v>1023</v>
      </c>
      <c r="G1771" s="149" t="s">
        <v>57</v>
      </c>
      <c r="H1771" s="149" t="s">
        <v>58</v>
      </c>
      <c r="I1771" s="149" t="s">
        <v>58</v>
      </c>
      <c r="J1771" s="149" t="s">
        <v>1061</v>
      </c>
      <c r="K1771" s="149" t="s">
        <v>797</v>
      </c>
      <c r="L1771" s="149" t="s">
        <v>798</v>
      </c>
      <c r="M1771" s="96" t="s">
        <v>75</v>
      </c>
      <c r="N1771" s="96" t="s">
        <v>77</v>
      </c>
      <c r="O1771" s="96" t="s">
        <v>77</v>
      </c>
      <c r="P1771" s="102" t="s">
        <v>1044</v>
      </c>
      <c r="Q1771" s="12">
        <v>896133.11</v>
      </c>
      <c r="R1771" s="96" t="s">
        <v>77</v>
      </c>
      <c r="S1771" s="96" t="s">
        <v>77</v>
      </c>
      <c r="T1771" s="96" t="s">
        <v>77</v>
      </c>
      <c r="U1771" s="260" t="s">
        <v>1044</v>
      </c>
      <c r="V1771" s="149" t="s">
        <v>1062</v>
      </c>
      <c r="W1771" s="229">
        <v>42548</v>
      </c>
      <c r="X1771" s="235">
        <v>896133.11</v>
      </c>
      <c r="Y1771" s="226">
        <v>1039514.41</v>
      </c>
      <c r="Z1771" s="149" t="s">
        <v>802</v>
      </c>
      <c r="AA1771" s="149" t="s">
        <v>68</v>
      </c>
      <c r="AB1771" s="149" t="s">
        <v>69</v>
      </c>
      <c r="AC1771" s="149" t="s">
        <v>70</v>
      </c>
      <c r="AD1771" s="149" t="s">
        <v>1061</v>
      </c>
      <c r="AE1771" s="287">
        <f>103951.44+311854.32</f>
        <v>415805.76</v>
      </c>
      <c r="AF1771" s="184">
        <v>42549</v>
      </c>
      <c r="AG1771" s="184">
        <v>42638</v>
      </c>
      <c r="AH1771" s="152" t="s">
        <v>57</v>
      </c>
      <c r="AI1771" s="149" t="s">
        <v>72</v>
      </c>
      <c r="AJ1771" s="149" t="s">
        <v>191</v>
      </c>
      <c r="AK1771" s="149" t="s">
        <v>72</v>
      </c>
      <c r="AL1771" s="149" t="s">
        <v>72</v>
      </c>
      <c r="AM1771" s="149" t="s">
        <v>72</v>
      </c>
      <c r="AN1771" s="146" t="s">
        <v>72</v>
      </c>
      <c r="AO1771" s="149" t="s">
        <v>1040</v>
      </c>
      <c r="AP1771" s="149" t="s">
        <v>804</v>
      </c>
      <c r="AQ1771" s="149" t="s">
        <v>804</v>
      </c>
      <c r="AR1771" s="149" t="s">
        <v>804</v>
      </c>
      <c r="AS1771" s="149" t="s">
        <v>804</v>
      </c>
      <c r="AT1771" s="149" t="s">
        <v>804</v>
      </c>
      <c r="AU1771" s="149" t="s">
        <v>804</v>
      </c>
      <c r="AV1771" s="149" t="s">
        <v>804</v>
      </c>
      <c r="AW1771" s="149" t="s">
        <v>804</v>
      </c>
    </row>
    <row r="1772" spans="1:49" ht="40.15" customHeight="1" x14ac:dyDescent="0.25">
      <c r="A1772" s="150"/>
      <c r="B1772" s="150"/>
      <c r="C1772" s="150"/>
      <c r="D1772" s="150"/>
      <c r="E1772" s="150"/>
      <c r="F1772" s="150"/>
      <c r="G1772" s="150"/>
      <c r="H1772" s="150"/>
      <c r="I1772" s="150"/>
      <c r="J1772" s="150"/>
      <c r="K1772" s="150"/>
      <c r="L1772" s="150"/>
      <c r="M1772" s="96" t="s">
        <v>75</v>
      </c>
      <c r="N1772" s="96" t="s">
        <v>77</v>
      </c>
      <c r="O1772" s="96" t="s">
        <v>77</v>
      </c>
      <c r="P1772" s="10" t="s">
        <v>1063</v>
      </c>
      <c r="Q1772" s="12">
        <v>897534.68</v>
      </c>
      <c r="R1772" s="96" t="s">
        <v>77</v>
      </c>
      <c r="S1772" s="96" t="s">
        <v>77</v>
      </c>
      <c r="T1772" s="96" t="s">
        <v>77</v>
      </c>
      <c r="U1772" s="261"/>
      <c r="V1772" s="150"/>
      <c r="W1772" s="230"/>
      <c r="X1772" s="236"/>
      <c r="Y1772" s="227"/>
      <c r="Z1772" s="150"/>
      <c r="AA1772" s="150"/>
      <c r="AB1772" s="150"/>
      <c r="AC1772" s="150"/>
      <c r="AD1772" s="150"/>
      <c r="AE1772" s="288"/>
      <c r="AF1772" s="185"/>
      <c r="AG1772" s="185"/>
      <c r="AH1772" s="153"/>
      <c r="AI1772" s="150"/>
      <c r="AJ1772" s="150"/>
      <c r="AK1772" s="150"/>
      <c r="AL1772" s="150"/>
      <c r="AM1772" s="150"/>
      <c r="AN1772" s="147"/>
      <c r="AO1772" s="150"/>
      <c r="AP1772" s="150"/>
      <c r="AQ1772" s="150"/>
      <c r="AR1772" s="150"/>
      <c r="AS1772" s="150"/>
      <c r="AT1772" s="150"/>
      <c r="AU1772" s="150"/>
      <c r="AV1772" s="150"/>
      <c r="AW1772" s="150"/>
    </row>
    <row r="1773" spans="1:49" ht="40.15" customHeight="1" x14ac:dyDescent="0.25">
      <c r="A1773" s="151"/>
      <c r="B1773" s="151"/>
      <c r="C1773" s="151"/>
      <c r="D1773" s="151"/>
      <c r="E1773" s="151"/>
      <c r="F1773" s="151"/>
      <c r="G1773" s="151"/>
      <c r="H1773" s="151"/>
      <c r="I1773" s="151"/>
      <c r="J1773" s="151"/>
      <c r="K1773" s="151"/>
      <c r="L1773" s="151"/>
      <c r="M1773" s="96" t="s">
        <v>75</v>
      </c>
      <c r="N1773" s="96" t="s">
        <v>77</v>
      </c>
      <c r="O1773" s="96" t="s">
        <v>77</v>
      </c>
      <c r="P1773" s="10" t="s">
        <v>393</v>
      </c>
      <c r="Q1773" s="12">
        <v>900219.3</v>
      </c>
      <c r="R1773" s="96" t="s">
        <v>77</v>
      </c>
      <c r="S1773" s="96" t="s">
        <v>77</v>
      </c>
      <c r="T1773" s="96" t="s">
        <v>77</v>
      </c>
      <c r="U1773" s="262"/>
      <c r="V1773" s="151"/>
      <c r="W1773" s="231"/>
      <c r="X1773" s="237"/>
      <c r="Y1773" s="228"/>
      <c r="Z1773" s="151"/>
      <c r="AA1773" s="151"/>
      <c r="AB1773" s="151"/>
      <c r="AC1773" s="151"/>
      <c r="AD1773" s="151"/>
      <c r="AE1773" s="289"/>
      <c r="AF1773" s="186"/>
      <c r="AG1773" s="186"/>
      <c r="AH1773" s="154"/>
      <c r="AI1773" s="151"/>
      <c r="AJ1773" s="151"/>
      <c r="AK1773" s="151"/>
      <c r="AL1773" s="151"/>
      <c r="AM1773" s="151"/>
      <c r="AN1773" s="148"/>
      <c r="AO1773" s="151"/>
      <c r="AP1773" s="151"/>
      <c r="AQ1773" s="151"/>
      <c r="AR1773" s="151"/>
      <c r="AS1773" s="151"/>
      <c r="AT1773" s="151"/>
      <c r="AU1773" s="151"/>
      <c r="AV1773" s="151"/>
      <c r="AW1773" s="151"/>
    </row>
    <row r="1774" spans="1:49" ht="40.15" customHeight="1" x14ac:dyDescent="0.25">
      <c r="A1774" s="149" t="s">
        <v>134</v>
      </c>
      <c r="B1774" s="149" t="s">
        <v>792</v>
      </c>
      <c r="C1774" s="149">
        <v>2016</v>
      </c>
      <c r="D1774" s="149" t="s">
        <v>656</v>
      </c>
      <c r="E1774" s="149" t="s">
        <v>1064</v>
      </c>
      <c r="F1774" s="149" t="s">
        <v>1023</v>
      </c>
      <c r="G1774" s="149" t="s">
        <v>57</v>
      </c>
      <c r="H1774" s="149" t="s">
        <v>58</v>
      </c>
      <c r="I1774" s="149" t="s">
        <v>58</v>
      </c>
      <c r="J1774" s="149" t="s">
        <v>1065</v>
      </c>
      <c r="K1774" s="149" t="s">
        <v>797</v>
      </c>
      <c r="L1774" s="149" t="s">
        <v>798</v>
      </c>
      <c r="M1774" s="96" t="s">
        <v>1066</v>
      </c>
      <c r="N1774" s="96" t="s">
        <v>1067</v>
      </c>
      <c r="O1774" s="96" t="s">
        <v>1068</v>
      </c>
      <c r="P1774" s="10" t="s">
        <v>64</v>
      </c>
      <c r="Q1774" s="12">
        <v>96461.9</v>
      </c>
      <c r="R1774" s="96" t="s">
        <v>77</v>
      </c>
      <c r="S1774" s="96" t="s">
        <v>77</v>
      </c>
      <c r="T1774" s="96" t="s">
        <v>77</v>
      </c>
      <c r="U1774" s="260" t="s">
        <v>1069</v>
      </c>
      <c r="V1774" s="149" t="s">
        <v>1070</v>
      </c>
      <c r="W1774" s="229">
        <v>42558</v>
      </c>
      <c r="X1774" s="235">
        <v>896133.11</v>
      </c>
      <c r="Y1774" s="226">
        <v>87058</v>
      </c>
      <c r="Z1774" s="149" t="s">
        <v>802</v>
      </c>
      <c r="AA1774" s="149" t="s">
        <v>68</v>
      </c>
      <c r="AB1774" s="149" t="s">
        <v>69</v>
      </c>
      <c r="AC1774" s="149" t="s">
        <v>70</v>
      </c>
      <c r="AD1774" s="149" t="s">
        <v>1065</v>
      </c>
      <c r="AE1774" s="287">
        <v>8705.7999999999993</v>
      </c>
      <c r="AF1774" s="184">
        <v>42521</v>
      </c>
      <c r="AG1774" s="184">
        <v>42550</v>
      </c>
      <c r="AH1774" s="152" t="s">
        <v>57</v>
      </c>
      <c r="AI1774" s="149" t="s">
        <v>72</v>
      </c>
      <c r="AJ1774" s="149" t="s">
        <v>191</v>
      </c>
      <c r="AK1774" s="149" t="s">
        <v>72</v>
      </c>
      <c r="AL1774" s="149" t="s">
        <v>72</v>
      </c>
      <c r="AM1774" s="149" t="s">
        <v>72</v>
      </c>
      <c r="AN1774" s="146" t="s">
        <v>72</v>
      </c>
      <c r="AO1774" s="149" t="s">
        <v>1040</v>
      </c>
      <c r="AP1774" s="149" t="s">
        <v>804</v>
      </c>
      <c r="AQ1774" s="149" t="s">
        <v>804</v>
      </c>
      <c r="AR1774" s="149" t="s">
        <v>804</v>
      </c>
      <c r="AS1774" s="149" t="s">
        <v>804</v>
      </c>
      <c r="AT1774" s="149" t="s">
        <v>804</v>
      </c>
      <c r="AU1774" s="149" t="s">
        <v>804</v>
      </c>
      <c r="AV1774" s="149" t="s">
        <v>804</v>
      </c>
      <c r="AW1774" s="149" t="s">
        <v>804</v>
      </c>
    </row>
    <row r="1775" spans="1:49" ht="40.15" customHeight="1" x14ac:dyDescent="0.25">
      <c r="A1775" s="150"/>
      <c r="B1775" s="150"/>
      <c r="C1775" s="150"/>
      <c r="D1775" s="150"/>
      <c r="E1775" s="150"/>
      <c r="F1775" s="150"/>
      <c r="G1775" s="150"/>
      <c r="H1775" s="150"/>
      <c r="I1775" s="150"/>
      <c r="J1775" s="150"/>
      <c r="K1775" s="150"/>
      <c r="L1775" s="150"/>
      <c r="M1775" s="96" t="s">
        <v>75</v>
      </c>
      <c r="N1775" s="96" t="s">
        <v>77</v>
      </c>
      <c r="O1775" s="96" t="s">
        <v>77</v>
      </c>
      <c r="P1775" s="10" t="s">
        <v>1069</v>
      </c>
      <c r="Q1775" s="12">
        <v>75050</v>
      </c>
      <c r="R1775" s="96" t="s">
        <v>77</v>
      </c>
      <c r="S1775" s="96" t="s">
        <v>77</v>
      </c>
      <c r="T1775" s="96" t="s">
        <v>77</v>
      </c>
      <c r="U1775" s="261"/>
      <c r="V1775" s="150"/>
      <c r="W1775" s="230"/>
      <c r="X1775" s="236"/>
      <c r="Y1775" s="227"/>
      <c r="Z1775" s="150"/>
      <c r="AA1775" s="150"/>
      <c r="AB1775" s="150"/>
      <c r="AC1775" s="150"/>
      <c r="AD1775" s="150"/>
      <c r="AE1775" s="288"/>
      <c r="AF1775" s="185"/>
      <c r="AG1775" s="185"/>
      <c r="AH1775" s="153"/>
      <c r="AI1775" s="150"/>
      <c r="AJ1775" s="150"/>
      <c r="AK1775" s="150"/>
      <c r="AL1775" s="150"/>
      <c r="AM1775" s="150"/>
      <c r="AN1775" s="147"/>
      <c r="AO1775" s="150"/>
      <c r="AP1775" s="150"/>
      <c r="AQ1775" s="150"/>
      <c r="AR1775" s="150"/>
      <c r="AS1775" s="150"/>
      <c r="AT1775" s="150"/>
      <c r="AU1775" s="150"/>
      <c r="AV1775" s="150"/>
      <c r="AW1775" s="150"/>
    </row>
    <row r="1776" spans="1:49" ht="40.15" customHeight="1" x14ac:dyDescent="0.25">
      <c r="A1776" s="151"/>
      <c r="B1776" s="151"/>
      <c r="C1776" s="151"/>
      <c r="D1776" s="151"/>
      <c r="E1776" s="151"/>
      <c r="F1776" s="151"/>
      <c r="G1776" s="151"/>
      <c r="H1776" s="151"/>
      <c r="I1776" s="151"/>
      <c r="J1776" s="151"/>
      <c r="K1776" s="151"/>
      <c r="L1776" s="151"/>
      <c r="M1776" s="96" t="s">
        <v>1071</v>
      </c>
      <c r="N1776" s="96" t="s">
        <v>231</v>
      </c>
      <c r="O1776" s="96" t="s">
        <v>464</v>
      </c>
      <c r="P1776" s="10" t="s">
        <v>64</v>
      </c>
      <c r="Q1776" s="12">
        <v>101007.03999999999</v>
      </c>
      <c r="R1776" s="96" t="s">
        <v>77</v>
      </c>
      <c r="S1776" s="96" t="s">
        <v>77</v>
      </c>
      <c r="T1776" s="96" t="s">
        <v>77</v>
      </c>
      <c r="U1776" s="262"/>
      <c r="V1776" s="151"/>
      <c r="W1776" s="231"/>
      <c r="X1776" s="237"/>
      <c r="Y1776" s="228"/>
      <c r="Z1776" s="151"/>
      <c r="AA1776" s="151"/>
      <c r="AB1776" s="151"/>
      <c r="AC1776" s="151"/>
      <c r="AD1776" s="151"/>
      <c r="AE1776" s="289"/>
      <c r="AF1776" s="186"/>
      <c r="AG1776" s="186"/>
      <c r="AH1776" s="154"/>
      <c r="AI1776" s="151"/>
      <c r="AJ1776" s="151"/>
      <c r="AK1776" s="151"/>
      <c r="AL1776" s="151"/>
      <c r="AM1776" s="151"/>
      <c r="AN1776" s="148"/>
      <c r="AO1776" s="151"/>
      <c r="AP1776" s="151"/>
      <c r="AQ1776" s="151"/>
      <c r="AR1776" s="151"/>
      <c r="AS1776" s="151"/>
      <c r="AT1776" s="151"/>
      <c r="AU1776" s="151"/>
      <c r="AV1776" s="151"/>
      <c r="AW1776" s="151"/>
    </row>
    <row r="1777" spans="1:49" ht="40.15" customHeight="1" x14ac:dyDescent="0.25">
      <c r="A1777" s="149" t="s">
        <v>134</v>
      </c>
      <c r="B1777" s="149" t="s">
        <v>792</v>
      </c>
      <c r="C1777" s="149">
        <v>2016</v>
      </c>
      <c r="D1777" s="149" t="s">
        <v>656</v>
      </c>
      <c r="E1777" s="149" t="s">
        <v>1072</v>
      </c>
      <c r="F1777" s="149" t="s">
        <v>1023</v>
      </c>
      <c r="G1777" s="149" t="s">
        <v>57</v>
      </c>
      <c r="H1777" s="149" t="s">
        <v>58</v>
      </c>
      <c r="I1777" s="149" t="s">
        <v>58</v>
      </c>
      <c r="J1777" s="149" t="s">
        <v>1073</v>
      </c>
      <c r="K1777" s="149" t="s">
        <v>797</v>
      </c>
      <c r="L1777" s="149" t="s">
        <v>798</v>
      </c>
      <c r="M1777" s="96" t="s">
        <v>75</v>
      </c>
      <c r="N1777" s="96" t="s">
        <v>77</v>
      </c>
      <c r="O1777" s="96" t="s">
        <v>77</v>
      </c>
      <c r="P1777" s="10" t="s">
        <v>1074</v>
      </c>
      <c r="Q1777" s="12">
        <v>790216.69</v>
      </c>
      <c r="R1777" s="96" t="s">
        <v>77</v>
      </c>
      <c r="S1777" s="96" t="s">
        <v>77</v>
      </c>
      <c r="T1777" s="96" t="s">
        <v>77</v>
      </c>
      <c r="U1777" s="260" t="s">
        <v>1074</v>
      </c>
      <c r="V1777" s="149" t="s">
        <v>1075</v>
      </c>
      <c r="W1777" s="229">
        <v>42557</v>
      </c>
      <c r="X1777" s="235">
        <v>790216.68</v>
      </c>
      <c r="Y1777" s="226">
        <v>916651.36</v>
      </c>
      <c r="Z1777" s="149" t="s">
        <v>802</v>
      </c>
      <c r="AA1777" s="149" t="s">
        <v>68</v>
      </c>
      <c r="AB1777" s="149" t="s">
        <v>69</v>
      </c>
      <c r="AC1777" s="149" t="s">
        <v>70</v>
      </c>
      <c r="AD1777" s="149" t="s">
        <v>1073</v>
      </c>
      <c r="AE1777" s="287">
        <v>91665.13</v>
      </c>
      <c r="AF1777" s="184">
        <v>42558</v>
      </c>
      <c r="AG1777" s="184">
        <v>42588</v>
      </c>
      <c r="AH1777" s="152" t="s">
        <v>57</v>
      </c>
      <c r="AI1777" s="149" t="s">
        <v>72</v>
      </c>
      <c r="AJ1777" s="149" t="s">
        <v>191</v>
      </c>
      <c r="AK1777" s="149" t="s">
        <v>72</v>
      </c>
      <c r="AL1777" s="149" t="s">
        <v>72</v>
      </c>
      <c r="AM1777" s="149" t="s">
        <v>72</v>
      </c>
      <c r="AN1777" s="146" t="s">
        <v>72</v>
      </c>
      <c r="AO1777" s="149" t="s">
        <v>1076</v>
      </c>
      <c r="AP1777" s="149" t="s">
        <v>804</v>
      </c>
      <c r="AQ1777" s="149" t="s">
        <v>804</v>
      </c>
      <c r="AR1777" s="149" t="s">
        <v>804</v>
      </c>
      <c r="AS1777" s="149" t="s">
        <v>804</v>
      </c>
      <c r="AT1777" s="149" t="s">
        <v>804</v>
      </c>
      <c r="AU1777" s="149" t="s">
        <v>804</v>
      </c>
      <c r="AV1777" s="149" t="s">
        <v>804</v>
      </c>
      <c r="AW1777" s="149" t="s">
        <v>804</v>
      </c>
    </row>
    <row r="1778" spans="1:49" ht="40.15" customHeight="1" x14ac:dyDescent="0.25">
      <c r="A1778" s="150"/>
      <c r="B1778" s="150"/>
      <c r="C1778" s="150"/>
      <c r="D1778" s="150"/>
      <c r="E1778" s="150"/>
      <c r="F1778" s="150"/>
      <c r="G1778" s="150"/>
      <c r="H1778" s="150"/>
      <c r="I1778" s="150"/>
      <c r="J1778" s="150"/>
      <c r="K1778" s="150"/>
      <c r="L1778" s="150"/>
      <c r="M1778" s="96" t="s">
        <v>75</v>
      </c>
      <c r="N1778" s="96" t="s">
        <v>77</v>
      </c>
      <c r="O1778" s="96" t="s">
        <v>77</v>
      </c>
      <c r="P1778" s="10" t="s">
        <v>1077</v>
      </c>
      <c r="Q1778" s="12">
        <v>805353.93</v>
      </c>
      <c r="R1778" s="96" t="s">
        <v>77</v>
      </c>
      <c r="S1778" s="96" t="s">
        <v>77</v>
      </c>
      <c r="T1778" s="96" t="s">
        <v>77</v>
      </c>
      <c r="U1778" s="261"/>
      <c r="V1778" s="150"/>
      <c r="W1778" s="230"/>
      <c r="X1778" s="236"/>
      <c r="Y1778" s="227"/>
      <c r="Z1778" s="150"/>
      <c r="AA1778" s="150"/>
      <c r="AB1778" s="150"/>
      <c r="AC1778" s="150"/>
      <c r="AD1778" s="150"/>
      <c r="AE1778" s="288"/>
      <c r="AF1778" s="185"/>
      <c r="AG1778" s="185"/>
      <c r="AH1778" s="153"/>
      <c r="AI1778" s="150"/>
      <c r="AJ1778" s="150"/>
      <c r="AK1778" s="150"/>
      <c r="AL1778" s="150"/>
      <c r="AM1778" s="150"/>
      <c r="AN1778" s="147"/>
      <c r="AO1778" s="150"/>
      <c r="AP1778" s="150"/>
      <c r="AQ1778" s="150"/>
      <c r="AR1778" s="150"/>
      <c r="AS1778" s="150"/>
      <c r="AT1778" s="150"/>
      <c r="AU1778" s="150"/>
      <c r="AV1778" s="150"/>
      <c r="AW1778" s="150"/>
    </row>
    <row r="1779" spans="1:49" ht="40.15" customHeight="1" x14ac:dyDescent="0.25">
      <c r="A1779" s="151"/>
      <c r="B1779" s="151"/>
      <c r="C1779" s="151"/>
      <c r="D1779" s="151"/>
      <c r="E1779" s="151"/>
      <c r="F1779" s="151"/>
      <c r="G1779" s="151"/>
      <c r="H1779" s="151"/>
      <c r="I1779" s="151"/>
      <c r="J1779" s="151"/>
      <c r="K1779" s="151"/>
      <c r="L1779" s="151"/>
      <c r="M1779" s="96" t="s">
        <v>75</v>
      </c>
      <c r="N1779" s="96" t="s">
        <v>77</v>
      </c>
      <c r="O1779" s="96" t="s">
        <v>77</v>
      </c>
      <c r="P1779" s="10" t="s">
        <v>1078</v>
      </c>
      <c r="Q1779" s="12">
        <v>813264.51</v>
      </c>
      <c r="R1779" s="96" t="s">
        <v>77</v>
      </c>
      <c r="S1779" s="96" t="s">
        <v>77</v>
      </c>
      <c r="T1779" s="96" t="s">
        <v>77</v>
      </c>
      <c r="U1779" s="262"/>
      <c r="V1779" s="151"/>
      <c r="W1779" s="231"/>
      <c r="X1779" s="237"/>
      <c r="Y1779" s="228"/>
      <c r="Z1779" s="151"/>
      <c r="AA1779" s="151"/>
      <c r="AB1779" s="151"/>
      <c r="AC1779" s="151"/>
      <c r="AD1779" s="151"/>
      <c r="AE1779" s="289"/>
      <c r="AF1779" s="186"/>
      <c r="AG1779" s="186"/>
      <c r="AH1779" s="154"/>
      <c r="AI1779" s="151"/>
      <c r="AJ1779" s="151"/>
      <c r="AK1779" s="151"/>
      <c r="AL1779" s="151"/>
      <c r="AM1779" s="151"/>
      <c r="AN1779" s="148"/>
      <c r="AO1779" s="151"/>
      <c r="AP1779" s="151"/>
      <c r="AQ1779" s="151"/>
      <c r="AR1779" s="151"/>
      <c r="AS1779" s="151"/>
      <c r="AT1779" s="151"/>
      <c r="AU1779" s="151"/>
      <c r="AV1779" s="151"/>
      <c r="AW1779" s="151"/>
    </row>
    <row r="1780" spans="1:49" ht="40.15" customHeight="1" x14ac:dyDescent="0.25">
      <c r="A1780" s="149" t="s">
        <v>134</v>
      </c>
      <c r="B1780" s="149" t="s">
        <v>792</v>
      </c>
      <c r="C1780" s="149">
        <v>2016</v>
      </c>
      <c r="D1780" s="149" t="s">
        <v>656</v>
      </c>
      <c r="E1780" s="149" t="s">
        <v>1079</v>
      </c>
      <c r="F1780" s="149" t="s">
        <v>1023</v>
      </c>
      <c r="G1780" s="149" t="s">
        <v>57</v>
      </c>
      <c r="H1780" s="149" t="s">
        <v>58</v>
      </c>
      <c r="I1780" s="149" t="s">
        <v>58</v>
      </c>
      <c r="J1780" s="149" t="s">
        <v>1080</v>
      </c>
      <c r="K1780" s="149" t="s">
        <v>797</v>
      </c>
      <c r="L1780" s="149" t="s">
        <v>798</v>
      </c>
      <c r="M1780" s="96" t="s">
        <v>75</v>
      </c>
      <c r="N1780" s="96" t="s">
        <v>77</v>
      </c>
      <c r="O1780" s="96" t="s">
        <v>77</v>
      </c>
      <c r="P1780" s="10" t="s">
        <v>1081</v>
      </c>
      <c r="Q1780" s="12">
        <v>258243.27</v>
      </c>
      <c r="R1780" s="96" t="s">
        <v>77</v>
      </c>
      <c r="S1780" s="96" t="s">
        <v>77</v>
      </c>
      <c r="T1780" s="96" t="s">
        <v>77</v>
      </c>
      <c r="U1780" s="260" t="s">
        <v>1082</v>
      </c>
      <c r="V1780" s="149" t="s">
        <v>1083</v>
      </c>
      <c r="W1780" s="229">
        <v>42557</v>
      </c>
      <c r="X1780" s="235">
        <v>253642.08</v>
      </c>
      <c r="Y1780" s="226">
        <v>294224.82</v>
      </c>
      <c r="Z1780" s="149" t="s">
        <v>802</v>
      </c>
      <c r="AA1780" s="149" t="s">
        <v>68</v>
      </c>
      <c r="AB1780" s="149" t="s">
        <v>69</v>
      </c>
      <c r="AC1780" s="149" t="s">
        <v>70</v>
      </c>
      <c r="AD1780" s="149" t="s">
        <v>1080</v>
      </c>
      <c r="AE1780" s="287">
        <v>29422.48</v>
      </c>
      <c r="AF1780" s="184">
        <v>42558</v>
      </c>
      <c r="AG1780" s="184">
        <v>42588</v>
      </c>
      <c r="AH1780" s="152" t="s">
        <v>57</v>
      </c>
      <c r="AI1780" s="149" t="s">
        <v>72</v>
      </c>
      <c r="AJ1780" s="149" t="s">
        <v>191</v>
      </c>
      <c r="AK1780" s="149" t="s">
        <v>72</v>
      </c>
      <c r="AL1780" s="149" t="s">
        <v>72</v>
      </c>
      <c r="AM1780" s="149" t="s">
        <v>72</v>
      </c>
      <c r="AN1780" s="146" t="s">
        <v>72</v>
      </c>
      <c r="AO1780" s="149" t="s">
        <v>927</v>
      </c>
      <c r="AP1780" s="149" t="s">
        <v>804</v>
      </c>
      <c r="AQ1780" s="149" t="s">
        <v>804</v>
      </c>
      <c r="AR1780" s="149" t="s">
        <v>804</v>
      </c>
      <c r="AS1780" s="149" t="s">
        <v>804</v>
      </c>
      <c r="AT1780" s="149" t="s">
        <v>804</v>
      </c>
      <c r="AU1780" s="149" t="s">
        <v>804</v>
      </c>
      <c r="AV1780" s="149" t="s">
        <v>804</v>
      </c>
      <c r="AW1780" s="149" t="s">
        <v>804</v>
      </c>
    </row>
    <row r="1781" spans="1:49" ht="40.15" customHeight="1" x14ac:dyDescent="0.25">
      <c r="A1781" s="150"/>
      <c r="B1781" s="150"/>
      <c r="C1781" s="150"/>
      <c r="D1781" s="150"/>
      <c r="E1781" s="150"/>
      <c r="F1781" s="150"/>
      <c r="G1781" s="150"/>
      <c r="H1781" s="150"/>
      <c r="I1781" s="150"/>
      <c r="J1781" s="150"/>
      <c r="K1781" s="150"/>
      <c r="L1781" s="150"/>
      <c r="M1781" s="96" t="s">
        <v>75</v>
      </c>
      <c r="N1781" s="96" t="s">
        <v>77</v>
      </c>
      <c r="O1781" s="96" t="s">
        <v>77</v>
      </c>
      <c r="P1781" s="10" t="s">
        <v>1082</v>
      </c>
      <c r="Q1781" s="12">
        <v>253642.09</v>
      </c>
      <c r="R1781" s="96" t="s">
        <v>77</v>
      </c>
      <c r="S1781" s="96" t="s">
        <v>77</v>
      </c>
      <c r="T1781" s="96" t="s">
        <v>77</v>
      </c>
      <c r="U1781" s="261"/>
      <c r="V1781" s="150"/>
      <c r="W1781" s="230"/>
      <c r="X1781" s="236"/>
      <c r="Y1781" s="227"/>
      <c r="Z1781" s="150"/>
      <c r="AA1781" s="150"/>
      <c r="AB1781" s="150"/>
      <c r="AC1781" s="150"/>
      <c r="AD1781" s="150"/>
      <c r="AE1781" s="288"/>
      <c r="AF1781" s="185"/>
      <c r="AG1781" s="185"/>
      <c r="AH1781" s="153"/>
      <c r="AI1781" s="150"/>
      <c r="AJ1781" s="150"/>
      <c r="AK1781" s="150"/>
      <c r="AL1781" s="150"/>
      <c r="AM1781" s="150"/>
      <c r="AN1781" s="147"/>
      <c r="AO1781" s="150"/>
      <c r="AP1781" s="150"/>
      <c r="AQ1781" s="150"/>
      <c r="AR1781" s="150"/>
      <c r="AS1781" s="150"/>
      <c r="AT1781" s="150"/>
      <c r="AU1781" s="150"/>
      <c r="AV1781" s="150"/>
      <c r="AW1781" s="150"/>
    </row>
    <row r="1782" spans="1:49" ht="40.15" customHeight="1" x14ac:dyDescent="0.25">
      <c r="A1782" s="151"/>
      <c r="B1782" s="151"/>
      <c r="C1782" s="151"/>
      <c r="D1782" s="151"/>
      <c r="E1782" s="151"/>
      <c r="F1782" s="151"/>
      <c r="G1782" s="151"/>
      <c r="H1782" s="151"/>
      <c r="I1782" s="151"/>
      <c r="J1782" s="151"/>
      <c r="K1782" s="151"/>
      <c r="L1782" s="151"/>
      <c r="M1782" s="96" t="s">
        <v>75</v>
      </c>
      <c r="N1782" s="96" t="s">
        <v>77</v>
      </c>
      <c r="O1782" s="96" t="s">
        <v>77</v>
      </c>
      <c r="P1782" s="10" t="s">
        <v>1084</v>
      </c>
      <c r="Q1782" s="12">
        <v>226850.58</v>
      </c>
      <c r="R1782" s="96" t="s">
        <v>77</v>
      </c>
      <c r="S1782" s="96" t="s">
        <v>77</v>
      </c>
      <c r="T1782" s="96" t="s">
        <v>77</v>
      </c>
      <c r="U1782" s="262"/>
      <c r="V1782" s="151"/>
      <c r="W1782" s="231"/>
      <c r="X1782" s="237"/>
      <c r="Y1782" s="228"/>
      <c r="Z1782" s="151"/>
      <c r="AA1782" s="151"/>
      <c r="AB1782" s="151"/>
      <c r="AC1782" s="151"/>
      <c r="AD1782" s="151"/>
      <c r="AE1782" s="289"/>
      <c r="AF1782" s="186"/>
      <c r="AG1782" s="186"/>
      <c r="AH1782" s="154"/>
      <c r="AI1782" s="151"/>
      <c r="AJ1782" s="151"/>
      <c r="AK1782" s="151"/>
      <c r="AL1782" s="151"/>
      <c r="AM1782" s="151"/>
      <c r="AN1782" s="148"/>
      <c r="AO1782" s="151"/>
      <c r="AP1782" s="151"/>
      <c r="AQ1782" s="151"/>
      <c r="AR1782" s="151"/>
      <c r="AS1782" s="151"/>
      <c r="AT1782" s="151"/>
      <c r="AU1782" s="151"/>
      <c r="AV1782" s="151"/>
      <c r="AW1782" s="151"/>
    </row>
    <row r="1783" spans="1:49" ht="40.15" customHeight="1" x14ac:dyDescent="0.25">
      <c r="A1783" s="149" t="s">
        <v>134</v>
      </c>
      <c r="B1783" s="149" t="s">
        <v>792</v>
      </c>
      <c r="C1783" s="149">
        <v>2016</v>
      </c>
      <c r="D1783" s="149" t="s">
        <v>656</v>
      </c>
      <c r="E1783" s="149" t="s">
        <v>1085</v>
      </c>
      <c r="F1783" s="149" t="s">
        <v>1023</v>
      </c>
      <c r="G1783" s="149" t="s">
        <v>57</v>
      </c>
      <c r="H1783" s="149" t="s">
        <v>58</v>
      </c>
      <c r="I1783" s="149" t="s">
        <v>58</v>
      </c>
      <c r="J1783" s="149" t="s">
        <v>1086</v>
      </c>
      <c r="K1783" s="149" t="s">
        <v>797</v>
      </c>
      <c r="L1783" s="149" t="s">
        <v>798</v>
      </c>
      <c r="M1783" s="96" t="s">
        <v>75</v>
      </c>
      <c r="N1783" s="96" t="s">
        <v>77</v>
      </c>
      <c r="O1783" s="96" t="s">
        <v>77</v>
      </c>
      <c r="P1783" s="1" t="s">
        <v>1087</v>
      </c>
      <c r="Q1783" s="12">
        <v>185591.19</v>
      </c>
      <c r="R1783" s="96" t="s">
        <v>77</v>
      </c>
      <c r="S1783" s="96" t="s">
        <v>77</v>
      </c>
      <c r="T1783" s="96" t="s">
        <v>77</v>
      </c>
      <c r="U1783" s="260" t="s">
        <v>1087</v>
      </c>
      <c r="V1783" s="149" t="s">
        <v>1088</v>
      </c>
      <c r="W1783" s="229">
        <v>42557</v>
      </c>
      <c r="X1783" s="235">
        <v>185591.19</v>
      </c>
      <c r="Y1783" s="226">
        <v>215285.78</v>
      </c>
      <c r="Z1783" s="149" t="s">
        <v>802</v>
      </c>
      <c r="AA1783" s="149" t="s">
        <v>68</v>
      </c>
      <c r="AB1783" s="149" t="s">
        <v>69</v>
      </c>
      <c r="AC1783" s="149" t="s">
        <v>70</v>
      </c>
      <c r="AD1783" s="149" t="s">
        <v>1086</v>
      </c>
      <c r="AE1783" s="287">
        <f>21528.57+64585.73</f>
        <v>86114.3</v>
      </c>
      <c r="AF1783" s="184">
        <v>42558</v>
      </c>
      <c r="AG1783" s="184">
        <v>42603</v>
      </c>
      <c r="AH1783" s="152" t="s">
        <v>57</v>
      </c>
      <c r="AI1783" s="149" t="s">
        <v>72</v>
      </c>
      <c r="AJ1783" s="149" t="s">
        <v>191</v>
      </c>
      <c r="AK1783" s="149" t="s">
        <v>72</v>
      </c>
      <c r="AL1783" s="149" t="s">
        <v>72</v>
      </c>
      <c r="AM1783" s="149" t="s">
        <v>72</v>
      </c>
      <c r="AN1783" s="146" t="s">
        <v>72</v>
      </c>
      <c r="AO1783" s="149" t="s">
        <v>861</v>
      </c>
      <c r="AP1783" s="149" t="s">
        <v>804</v>
      </c>
      <c r="AQ1783" s="149" t="s">
        <v>804</v>
      </c>
      <c r="AR1783" s="149" t="s">
        <v>804</v>
      </c>
      <c r="AS1783" s="149" t="s">
        <v>804</v>
      </c>
      <c r="AT1783" s="149" t="s">
        <v>804</v>
      </c>
      <c r="AU1783" s="149" t="s">
        <v>804</v>
      </c>
      <c r="AV1783" s="149" t="s">
        <v>804</v>
      </c>
      <c r="AW1783" s="149" t="s">
        <v>804</v>
      </c>
    </row>
    <row r="1784" spans="1:49" ht="40.15" customHeight="1" x14ac:dyDescent="0.25">
      <c r="A1784" s="150"/>
      <c r="B1784" s="150"/>
      <c r="C1784" s="150"/>
      <c r="D1784" s="150"/>
      <c r="E1784" s="150"/>
      <c r="F1784" s="150"/>
      <c r="G1784" s="150"/>
      <c r="H1784" s="150"/>
      <c r="I1784" s="150"/>
      <c r="J1784" s="150"/>
      <c r="K1784" s="150"/>
      <c r="L1784" s="150"/>
      <c r="M1784" s="96" t="s">
        <v>75</v>
      </c>
      <c r="N1784" s="96" t="s">
        <v>77</v>
      </c>
      <c r="O1784" s="96" t="s">
        <v>77</v>
      </c>
      <c r="P1784" s="10" t="s">
        <v>1089</v>
      </c>
      <c r="Q1784" s="12">
        <v>186238.2</v>
      </c>
      <c r="R1784" s="96" t="s">
        <v>77</v>
      </c>
      <c r="S1784" s="96" t="s">
        <v>77</v>
      </c>
      <c r="T1784" s="96" t="s">
        <v>77</v>
      </c>
      <c r="U1784" s="261"/>
      <c r="V1784" s="150"/>
      <c r="W1784" s="230"/>
      <c r="X1784" s="236"/>
      <c r="Y1784" s="227"/>
      <c r="Z1784" s="150"/>
      <c r="AA1784" s="150"/>
      <c r="AB1784" s="150"/>
      <c r="AC1784" s="150"/>
      <c r="AD1784" s="150"/>
      <c r="AE1784" s="288"/>
      <c r="AF1784" s="185"/>
      <c r="AG1784" s="185"/>
      <c r="AH1784" s="153"/>
      <c r="AI1784" s="150"/>
      <c r="AJ1784" s="150"/>
      <c r="AK1784" s="150"/>
      <c r="AL1784" s="150"/>
      <c r="AM1784" s="150"/>
      <c r="AN1784" s="147"/>
      <c r="AO1784" s="150"/>
      <c r="AP1784" s="150"/>
      <c r="AQ1784" s="150"/>
      <c r="AR1784" s="150"/>
      <c r="AS1784" s="150"/>
      <c r="AT1784" s="150"/>
      <c r="AU1784" s="150"/>
      <c r="AV1784" s="150"/>
      <c r="AW1784" s="150"/>
    </row>
    <row r="1785" spans="1:49" ht="40.15" customHeight="1" x14ac:dyDescent="0.25">
      <c r="A1785" s="151"/>
      <c r="B1785" s="151"/>
      <c r="C1785" s="151"/>
      <c r="D1785" s="151"/>
      <c r="E1785" s="151"/>
      <c r="F1785" s="151"/>
      <c r="G1785" s="151"/>
      <c r="H1785" s="151"/>
      <c r="I1785" s="151"/>
      <c r="J1785" s="151"/>
      <c r="K1785" s="151"/>
      <c r="L1785" s="151"/>
      <c r="M1785" s="96" t="s">
        <v>75</v>
      </c>
      <c r="N1785" s="96" t="s">
        <v>77</v>
      </c>
      <c r="O1785" s="96" t="s">
        <v>77</v>
      </c>
      <c r="P1785" s="10" t="s">
        <v>1090</v>
      </c>
      <c r="Q1785" s="12">
        <v>187305.55</v>
      </c>
      <c r="R1785" s="96" t="s">
        <v>77</v>
      </c>
      <c r="S1785" s="96" t="s">
        <v>77</v>
      </c>
      <c r="T1785" s="96" t="s">
        <v>77</v>
      </c>
      <c r="U1785" s="262"/>
      <c r="V1785" s="151"/>
      <c r="W1785" s="231"/>
      <c r="X1785" s="237"/>
      <c r="Y1785" s="228"/>
      <c r="Z1785" s="151"/>
      <c r="AA1785" s="151"/>
      <c r="AB1785" s="151"/>
      <c r="AC1785" s="151"/>
      <c r="AD1785" s="151"/>
      <c r="AE1785" s="289"/>
      <c r="AF1785" s="186"/>
      <c r="AG1785" s="186"/>
      <c r="AH1785" s="154"/>
      <c r="AI1785" s="151"/>
      <c r="AJ1785" s="151"/>
      <c r="AK1785" s="151"/>
      <c r="AL1785" s="151"/>
      <c r="AM1785" s="151"/>
      <c r="AN1785" s="148"/>
      <c r="AO1785" s="151"/>
      <c r="AP1785" s="151"/>
      <c r="AQ1785" s="151"/>
      <c r="AR1785" s="151"/>
      <c r="AS1785" s="151"/>
      <c r="AT1785" s="151"/>
      <c r="AU1785" s="151"/>
      <c r="AV1785" s="151"/>
      <c r="AW1785" s="151"/>
    </row>
    <row r="1786" spans="1:49" ht="40.15" customHeight="1" x14ac:dyDescent="0.25">
      <c r="A1786" s="149" t="s">
        <v>134</v>
      </c>
      <c r="B1786" s="149" t="s">
        <v>792</v>
      </c>
      <c r="C1786" s="149">
        <v>2016</v>
      </c>
      <c r="D1786" s="149" t="s">
        <v>656</v>
      </c>
      <c r="E1786" s="149" t="s">
        <v>1091</v>
      </c>
      <c r="F1786" s="149" t="s">
        <v>1023</v>
      </c>
      <c r="G1786" s="149" t="s">
        <v>57</v>
      </c>
      <c r="H1786" s="149" t="s">
        <v>58</v>
      </c>
      <c r="I1786" s="149" t="s">
        <v>58</v>
      </c>
      <c r="J1786" s="149" t="s">
        <v>1092</v>
      </c>
      <c r="K1786" s="149" t="s">
        <v>797</v>
      </c>
      <c r="L1786" s="149" t="s">
        <v>798</v>
      </c>
      <c r="M1786" s="96" t="s">
        <v>1071</v>
      </c>
      <c r="N1786" s="96" t="s">
        <v>231</v>
      </c>
      <c r="O1786" s="96" t="s">
        <v>464</v>
      </c>
      <c r="Q1786" s="12">
        <v>172992.13</v>
      </c>
      <c r="R1786" s="96" t="s">
        <v>77</v>
      </c>
      <c r="S1786" s="96" t="s">
        <v>77</v>
      </c>
      <c r="T1786" s="96" t="s">
        <v>77</v>
      </c>
      <c r="U1786" s="260" t="s">
        <v>1093</v>
      </c>
      <c r="V1786" s="149" t="s">
        <v>1094</v>
      </c>
      <c r="W1786" s="229">
        <v>42563</v>
      </c>
      <c r="X1786" s="235">
        <v>154544.87</v>
      </c>
      <c r="Y1786" s="226">
        <v>179272.05</v>
      </c>
      <c r="Z1786" s="149" t="s">
        <v>802</v>
      </c>
      <c r="AA1786" s="149" t="s">
        <v>68</v>
      </c>
      <c r="AB1786" s="149" t="s">
        <v>69</v>
      </c>
      <c r="AC1786" s="149" t="s">
        <v>70</v>
      </c>
      <c r="AD1786" s="149" t="s">
        <v>1092</v>
      </c>
      <c r="AE1786" s="287">
        <f>17927.2</f>
        <v>17927.2</v>
      </c>
      <c r="AF1786" s="184">
        <v>42564</v>
      </c>
      <c r="AG1786" s="184">
        <v>42594</v>
      </c>
      <c r="AH1786" s="152" t="s">
        <v>57</v>
      </c>
      <c r="AI1786" s="149" t="s">
        <v>72</v>
      </c>
      <c r="AJ1786" s="149" t="s">
        <v>191</v>
      </c>
      <c r="AK1786" s="149" t="s">
        <v>72</v>
      </c>
      <c r="AL1786" s="149" t="s">
        <v>72</v>
      </c>
      <c r="AM1786" s="149" t="s">
        <v>72</v>
      </c>
      <c r="AN1786" s="146" t="s">
        <v>72</v>
      </c>
      <c r="AO1786" s="149" t="s">
        <v>1095</v>
      </c>
      <c r="AP1786" s="149" t="s">
        <v>804</v>
      </c>
      <c r="AQ1786" s="149" t="s">
        <v>804</v>
      </c>
      <c r="AR1786" s="149" t="s">
        <v>804</v>
      </c>
      <c r="AS1786" s="149" t="s">
        <v>804</v>
      </c>
      <c r="AT1786" s="149" t="s">
        <v>804</v>
      </c>
      <c r="AU1786" s="149" t="s">
        <v>804</v>
      </c>
      <c r="AV1786" s="149" t="s">
        <v>804</v>
      </c>
      <c r="AW1786" s="149" t="s">
        <v>804</v>
      </c>
    </row>
    <row r="1787" spans="1:49" ht="40.15" customHeight="1" x14ac:dyDescent="0.25">
      <c r="A1787" s="150"/>
      <c r="B1787" s="150"/>
      <c r="C1787" s="150"/>
      <c r="D1787" s="150"/>
      <c r="E1787" s="150"/>
      <c r="F1787" s="150"/>
      <c r="G1787" s="150"/>
      <c r="H1787" s="150"/>
      <c r="I1787" s="150"/>
      <c r="J1787" s="150"/>
      <c r="K1787" s="150"/>
      <c r="L1787" s="150"/>
      <c r="M1787" s="96" t="s">
        <v>75</v>
      </c>
      <c r="N1787" s="96" t="s">
        <v>77</v>
      </c>
      <c r="O1787" s="96" t="s">
        <v>77</v>
      </c>
      <c r="P1787" s="10" t="s">
        <v>1093</v>
      </c>
      <c r="Q1787" s="12">
        <v>154544.87</v>
      </c>
      <c r="R1787" s="96" t="s">
        <v>77</v>
      </c>
      <c r="S1787" s="96" t="s">
        <v>77</v>
      </c>
      <c r="T1787" s="96" t="s">
        <v>77</v>
      </c>
      <c r="U1787" s="261"/>
      <c r="V1787" s="150"/>
      <c r="W1787" s="230"/>
      <c r="X1787" s="236"/>
      <c r="Y1787" s="227"/>
      <c r="Z1787" s="150"/>
      <c r="AA1787" s="150"/>
      <c r="AB1787" s="150"/>
      <c r="AC1787" s="150"/>
      <c r="AD1787" s="150"/>
      <c r="AE1787" s="288"/>
      <c r="AF1787" s="185"/>
      <c r="AG1787" s="185"/>
      <c r="AH1787" s="153"/>
      <c r="AI1787" s="150"/>
      <c r="AJ1787" s="150"/>
      <c r="AK1787" s="150"/>
      <c r="AL1787" s="150"/>
      <c r="AM1787" s="150"/>
      <c r="AN1787" s="147"/>
      <c r="AO1787" s="150"/>
      <c r="AP1787" s="150"/>
      <c r="AQ1787" s="150"/>
      <c r="AR1787" s="150"/>
      <c r="AS1787" s="150"/>
      <c r="AT1787" s="150"/>
      <c r="AU1787" s="150"/>
      <c r="AV1787" s="150"/>
      <c r="AW1787" s="150"/>
    </row>
    <row r="1788" spans="1:49" ht="40.15" customHeight="1" x14ac:dyDescent="0.25">
      <c r="A1788" s="151"/>
      <c r="B1788" s="151"/>
      <c r="C1788" s="151"/>
      <c r="D1788" s="151"/>
      <c r="E1788" s="151"/>
      <c r="F1788" s="151"/>
      <c r="G1788" s="151"/>
      <c r="H1788" s="151"/>
      <c r="I1788" s="151"/>
      <c r="J1788" s="151"/>
      <c r="K1788" s="151"/>
      <c r="L1788" s="151"/>
      <c r="M1788" s="96" t="s">
        <v>75</v>
      </c>
      <c r="N1788" s="96" t="s">
        <v>77</v>
      </c>
      <c r="O1788" s="96" t="s">
        <v>77</v>
      </c>
      <c r="P1788" s="10" t="s">
        <v>1096</v>
      </c>
      <c r="Q1788" s="12">
        <v>163027.29999999999</v>
      </c>
      <c r="R1788" s="96" t="s">
        <v>77</v>
      </c>
      <c r="S1788" s="96" t="s">
        <v>77</v>
      </c>
      <c r="T1788" s="96" t="s">
        <v>77</v>
      </c>
      <c r="U1788" s="262"/>
      <c r="V1788" s="151"/>
      <c r="W1788" s="231"/>
      <c r="X1788" s="237"/>
      <c r="Y1788" s="228"/>
      <c r="Z1788" s="151"/>
      <c r="AA1788" s="151"/>
      <c r="AB1788" s="151"/>
      <c r="AC1788" s="151"/>
      <c r="AD1788" s="151"/>
      <c r="AE1788" s="289"/>
      <c r="AF1788" s="186"/>
      <c r="AG1788" s="186"/>
      <c r="AH1788" s="154"/>
      <c r="AI1788" s="151"/>
      <c r="AJ1788" s="151"/>
      <c r="AK1788" s="151"/>
      <c r="AL1788" s="151"/>
      <c r="AM1788" s="151"/>
      <c r="AN1788" s="148"/>
      <c r="AO1788" s="151"/>
      <c r="AP1788" s="151"/>
      <c r="AQ1788" s="151"/>
      <c r="AR1788" s="151"/>
      <c r="AS1788" s="151"/>
      <c r="AT1788" s="151"/>
      <c r="AU1788" s="151"/>
      <c r="AV1788" s="151"/>
      <c r="AW1788" s="151"/>
    </row>
    <row r="1789" spans="1:49" ht="40.15" customHeight="1" x14ac:dyDescent="0.25">
      <c r="A1789" s="149" t="s">
        <v>134</v>
      </c>
      <c r="B1789" s="149" t="s">
        <v>792</v>
      </c>
      <c r="C1789" s="149">
        <v>2016</v>
      </c>
      <c r="D1789" s="149" t="s">
        <v>656</v>
      </c>
      <c r="E1789" s="149" t="s">
        <v>1097</v>
      </c>
      <c r="F1789" s="149" t="s">
        <v>1023</v>
      </c>
      <c r="G1789" s="149" t="s">
        <v>57</v>
      </c>
      <c r="H1789" s="149" t="s">
        <v>58</v>
      </c>
      <c r="I1789" s="149" t="s">
        <v>58</v>
      </c>
      <c r="J1789" s="149" t="s">
        <v>1098</v>
      </c>
      <c r="K1789" s="149" t="s">
        <v>797</v>
      </c>
      <c r="L1789" s="149" t="s">
        <v>798</v>
      </c>
      <c r="M1789" s="96" t="s">
        <v>1071</v>
      </c>
      <c r="N1789" s="96" t="s">
        <v>231</v>
      </c>
      <c r="O1789" s="96" t="s">
        <v>464</v>
      </c>
      <c r="Q1789" s="12">
        <v>172968.67</v>
      </c>
      <c r="R1789" s="96" t="s">
        <v>77</v>
      </c>
      <c r="S1789" s="96" t="s">
        <v>77</v>
      </c>
      <c r="T1789" s="96" t="s">
        <v>77</v>
      </c>
      <c r="U1789" s="260" t="s">
        <v>1093</v>
      </c>
      <c r="V1789" s="149" t="s">
        <v>1099</v>
      </c>
      <c r="W1789" s="229">
        <v>42563</v>
      </c>
      <c r="X1789" s="235">
        <v>154544.87</v>
      </c>
      <c r="Y1789" s="226">
        <v>179272.05</v>
      </c>
      <c r="Z1789" s="149" t="s">
        <v>802</v>
      </c>
      <c r="AA1789" s="149" t="s">
        <v>68</v>
      </c>
      <c r="AB1789" s="149" t="s">
        <v>69</v>
      </c>
      <c r="AC1789" s="149" t="s">
        <v>70</v>
      </c>
      <c r="AD1789" s="149" t="s">
        <v>1098</v>
      </c>
      <c r="AE1789" s="287">
        <f>17927.2</f>
        <v>17927.2</v>
      </c>
      <c r="AF1789" s="184">
        <v>42564</v>
      </c>
      <c r="AG1789" s="184">
        <v>42594</v>
      </c>
      <c r="AH1789" s="152" t="s">
        <v>57</v>
      </c>
      <c r="AI1789" s="149" t="s">
        <v>72</v>
      </c>
      <c r="AJ1789" s="149" t="s">
        <v>191</v>
      </c>
      <c r="AK1789" s="149" t="s">
        <v>72</v>
      </c>
      <c r="AL1789" s="149" t="s">
        <v>72</v>
      </c>
      <c r="AM1789" s="149" t="s">
        <v>72</v>
      </c>
      <c r="AN1789" s="146" t="s">
        <v>72</v>
      </c>
      <c r="AO1789" s="149" t="s">
        <v>882</v>
      </c>
      <c r="AP1789" s="149" t="s">
        <v>804</v>
      </c>
      <c r="AQ1789" s="149" t="s">
        <v>804</v>
      </c>
      <c r="AR1789" s="149" t="s">
        <v>804</v>
      </c>
      <c r="AS1789" s="149" t="s">
        <v>804</v>
      </c>
      <c r="AT1789" s="149" t="s">
        <v>804</v>
      </c>
      <c r="AU1789" s="149" t="s">
        <v>804</v>
      </c>
      <c r="AV1789" s="149" t="s">
        <v>804</v>
      </c>
      <c r="AW1789" s="149" t="s">
        <v>804</v>
      </c>
    </row>
    <row r="1790" spans="1:49" ht="40.15" customHeight="1" x14ac:dyDescent="0.25">
      <c r="A1790" s="150"/>
      <c r="B1790" s="150"/>
      <c r="C1790" s="150"/>
      <c r="D1790" s="150"/>
      <c r="E1790" s="150"/>
      <c r="F1790" s="150"/>
      <c r="G1790" s="150"/>
      <c r="H1790" s="150"/>
      <c r="I1790" s="150"/>
      <c r="J1790" s="150"/>
      <c r="K1790" s="150"/>
      <c r="L1790" s="150"/>
      <c r="M1790" s="96" t="s">
        <v>75</v>
      </c>
      <c r="N1790" s="96" t="s">
        <v>77</v>
      </c>
      <c r="O1790" s="96" t="s">
        <v>77</v>
      </c>
      <c r="P1790" s="10" t="s">
        <v>1093</v>
      </c>
      <c r="Q1790" s="12">
        <v>154544.87</v>
      </c>
      <c r="R1790" s="96" t="s">
        <v>77</v>
      </c>
      <c r="S1790" s="96" t="s">
        <v>77</v>
      </c>
      <c r="T1790" s="96" t="s">
        <v>77</v>
      </c>
      <c r="U1790" s="261"/>
      <c r="V1790" s="150"/>
      <c r="W1790" s="230"/>
      <c r="X1790" s="236"/>
      <c r="Y1790" s="227"/>
      <c r="Z1790" s="150"/>
      <c r="AA1790" s="150"/>
      <c r="AB1790" s="150"/>
      <c r="AC1790" s="150"/>
      <c r="AD1790" s="150"/>
      <c r="AE1790" s="288"/>
      <c r="AF1790" s="185"/>
      <c r="AG1790" s="185"/>
      <c r="AH1790" s="153"/>
      <c r="AI1790" s="150"/>
      <c r="AJ1790" s="150"/>
      <c r="AK1790" s="150"/>
      <c r="AL1790" s="150"/>
      <c r="AM1790" s="150"/>
      <c r="AN1790" s="147"/>
      <c r="AO1790" s="150"/>
      <c r="AP1790" s="150"/>
      <c r="AQ1790" s="150"/>
      <c r="AR1790" s="150"/>
      <c r="AS1790" s="150"/>
      <c r="AT1790" s="150"/>
      <c r="AU1790" s="150"/>
      <c r="AV1790" s="150"/>
      <c r="AW1790" s="150"/>
    </row>
    <row r="1791" spans="1:49" ht="40.15" customHeight="1" x14ac:dyDescent="0.25">
      <c r="A1791" s="151"/>
      <c r="B1791" s="151"/>
      <c r="C1791" s="151"/>
      <c r="D1791" s="151"/>
      <c r="E1791" s="151"/>
      <c r="F1791" s="151"/>
      <c r="G1791" s="151"/>
      <c r="H1791" s="151"/>
      <c r="I1791" s="151"/>
      <c r="J1791" s="151"/>
      <c r="K1791" s="151"/>
      <c r="L1791" s="151"/>
      <c r="M1791" s="96" t="s">
        <v>75</v>
      </c>
      <c r="N1791" s="96" t="s">
        <v>77</v>
      </c>
      <c r="O1791" s="96" t="s">
        <v>77</v>
      </c>
      <c r="P1791" s="10" t="s">
        <v>1096</v>
      </c>
      <c r="Q1791" s="12">
        <v>163020.66</v>
      </c>
      <c r="R1791" s="96" t="s">
        <v>77</v>
      </c>
      <c r="S1791" s="96" t="s">
        <v>77</v>
      </c>
      <c r="T1791" s="96" t="s">
        <v>77</v>
      </c>
      <c r="U1791" s="262"/>
      <c r="V1791" s="151"/>
      <c r="W1791" s="231"/>
      <c r="X1791" s="237"/>
      <c r="Y1791" s="228"/>
      <c r="Z1791" s="151"/>
      <c r="AA1791" s="151"/>
      <c r="AB1791" s="151"/>
      <c r="AC1791" s="151"/>
      <c r="AD1791" s="151"/>
      <c r="AE1791" s="289"/>
      <c r="AF1791" s="186"/>
      <c r="AG1791" s="186"/>
      <c r="AH1791" s="154"/>
      <c r="AI1791" s="151"/>
      <c r="AJ1791" s="151"/>
      <c r="AK1791" s="151"/>
      <c r="AL1791" s="151"/>
      <c r="AM1791" s="151"/>
      <c r="AN1791" s="148"/>
      <c r="AO1791" s="151"/>
      <c r="AP1791" s="151"/>
      <c r="AQ1791" s="151"/>
      <c r="AR1791" s="151"/>
      <c r="AS1791" s="151"/>
      <c r="AT1791" s="151"/>
      <c r="AU1791" s="151"/>
      <c r="AV1791" s="151"/>
      <c r="AW1791" s="151"/>
    </row>
    <row r="1792" spans="1:49" ht="40.15" customHeight="1" x14ac:dyDescent="0.25">
      <c r="A1792" s="108" t="s">
        <v>134</v>
      </c>
      <c r="B1792" s="108" t="s">
        <v>792</v>
      </c>
      <c r="C1792" s="108">
        <v>2016</v>
      </c>
      <c r="D1792" s="108" t="s">
        <v>656</v>
      </c>
      <c r="E1792" s="108" t="s">
        <v>1176</v>
      </c>
      <c r="F1792" s="108" t="s">
        <v>991</v>
      </c>
      <c r="G1792" s="96" t="s">
        <v>57</v>
      </c>
      <c r="H1792" s="108" t="s">
        <v>795</v>
      </c>
      <c r="I1792" s="108" t="s">
        <v>795</v>
      </c>
      <c r="J1792" s="108" t="s">
        <v>1177</v>
      </c>
      <c r="K1792" s="108" t="s">
        <v>797</v>
      </c>
      <c r="L1792" s="108" t="s">
        <v>798</v>
      </c>
      <c r="M1792" s="96" t="s">
        <v>75</v>
      </c>
      <c r="N1792" s="96" t="s">
        <v>77</v>
      </c>
      <c r="O1792" s="96" t="s">
        <v>77</v>
      </c>
      <c r="P1792" s="102" t="s">
        <v>1178</v>
      </c>
      <c r="Q1792" s="14">
        <v>2191641.5099999998</v>
      </c>
      <c r="R1792" s="96" t="s">
        <v>77</v>
      </c>
      <c r="S1792" s="96" t="s">
        <v>77</v>
      </c>
      <c r="T1792" s="96" t="s">
        <v>77</v>
      </c>
      <c r="U1792" s="102" t="s">
        <v>1178</v>
      </c>
      <c r="V1792" s="93" t="s">
        <v>1179</v>
      </c>
      <c r="W1792" s="93">
        <v>42566</v>
      </c>
      <c r="X1792" s="94">
        <v>1889346.13</v>
      </c>
      <c r="Y1792" s="110">
        <v>2191641.5099999998</v>
      </c>
      <c r="Z1792" s="109" t="s">
        <v>802</v>
      </c>
      <c r="AA1792" s="108" t="s">
        <v>68</v>
      </c>
      <c r="AB1792" s="108" t="s">
        <v>69</v>
      </c>
      <c r="AC1792" s="108" t="s">
        <v>70</v>
      </c>
      <c r="AD1792" s="108" t="s">
        <v>1177</v>
      </c>
      <c r="AE1792" s="110">
        <f>219164.15+657492.45</f>
        <v>876656.6</v>
      </c>
      <c r="AF1792" s="93">
        <v>42569</v>
      </c>
      <c r="AG1792" s="93">
        <v>42688</v>
      </c>
      <c r="AH1792" s="96" t="s">
        <v>57</v>
      </c>
      <c r="AI1792" s="108" t="s">
        <v>72</v>
      </c>
      <c r="AJ1792" s="108" t="s">
        <v>191</v>
      </c>
      <c r="AK1792" s="108" t="s">
        <v>72</v>
      </c>
      <c r="AL1792" s="108" t="s">
        <v>72</v>
      </c>
      <c r="AM1792" s="108" t="s">
        <v>72</v>
      </c>
      <c r="AN1792" s="96" t="s">
        <v>72</v>
      </c>
      <c r="AO1792" s="108" t="s">
        <v>1180</v>
      </c>
      <c r="AP1792" s="108" t="s">
        <v>804</v>
      </c>
      <c r="AQ1792" s="108" t="s">
        <v>804</v>
      </c>
      <c r="AR1792" s="108" t="s">
        <v>804</v>
      </c>
      <c r="AS1792" s="108" t="s">
        <v>804</v>
      </c>
      <c r="AT1792" s="108" t="s">
        <v>804</v>
      </c>
      <c r="AU1792" s="108" t="s">
        <v>804</v>
      </c>
      <c r="AV1792" s="108" t="s">
        <v>804</v>
      </c>
      <c r="AW1792" s="108" t="s">
        <v>804</v>
      </c>
    </row>
    <row r="1793" spans="1:59" ht="40.15" customHeight="1" x14ac:dyDescent="0.25">
      <c r="A1793" s="149" t="s">
        <v>134</v>
      </c>
      <c r="B1793" s="149" t="s">
        <v>792</v>
      </c>
      <c r="C1793" s="149">
        <v>2016</v>
      </c>
      <c r="D1793" s="149" t="s">
        <v>656</v>
      </c>
      <c r="E1793" s="149" t="s">
        <v>1181</v>
      </c>
      <c r="F1793" s="149" t="s">
        <v>1023</v>
      </c>
      <c r="G1793" s="149" t="s">
        <v>57</v>
      </c>
      <c r="H1793" s="149" t="s">
        <v>58</v>
      </c>
      <c r="I1793" s="149" t="s">
        <v>58</v>
      </c>
      <c r="J1793" s="171" t="s">
        <v>1182</v>
      </c>
      <c r="K1793" s="171" t="s">
        <v>797</v>
      </c>
      <c r="L1793" s="171" t="s">
        <v>798</v>
      </c>
      <c r="M1793" s="96" t="s">
        <v>75</v>
      </c>
      <c r="N1793" s="96" t="s">
        <v>77</v>
      </c>
      <c r="O1793" s="96" t="s">
        <v>77</v>
      </c>
      <c r="P1793" s="102" t="s">
        <v>1178</v>
      </c>
      <c r="Q1793" s="12">
        <v>237906.96</v>
      </c>
      <c r="R1793" s="96" t="s">
        <v>77</v>
      </c>
      <c r="S1793" s="96" t="s">
        <v>77</v>
      </c>
      <c r="T1793" s="96" t="s">
        <v>77</v>
      </c>
      <c r="U1793" s="202" t="s">
        <v>1183</v>
      </c>
      <c r="V1793" s="171" t="s">
        <v>1184</v>
      </c>
      <c r="W1793" s="205">
        <v>42566</v>
      </c>
      <c r="X1793" s="206">
        <v>236798.32</v>
      </c>
      <c r="Y1793" s="210">
        <v>274686.05</v>
      </c>
      <c r="Z1793" s="171" t="s">
        <v>802</v>
      </c>
      <c r="AA1793" s="171" t="s">
        <v>68</v>
      </c>
      <c r="AB1793" s="171" t="s">
        <v>69</v>
      </c>
      <c r="AC1793" s="171" t="s">
        <v>70</v>
      </c>
      <c r="AD1793" s="171" t="s">
        <v>1182</v>
      </c>
      <c r="AE1793" s="199">
        <f>82405.82+27468.6</f>
        <v>109874.42000000001</v>
      </c>
      <c r="AF1793" s="200">
        <v>42569</v>
      </c>
      <c r="AG1793" s="200">
        <v>42628</v>
      </c>
      <c r="AH1793" s="201" t="s">
        <v>57</v>
      </c>
      <c r="AI1793" s="171" t="s">
        <v>72</v>
      </c>
      <c r="AJ1793" s="171" t="s">
        <v>191</v>
      </c>
      <c r="AK1793" s="171" t="s">
        <v>72</v>
      </c>
      <c r="AL1793" s="171" t="s">
        <v>72</v>
      </c>
      <c r="AM1793" s="171" t="s">
        <v>72</v>
      </c>
      <c r="AN1793" s="155" t="s">
        <v>72</v>
      </c>
      <c r="AO1793" s="171" t="s">
        <v>1185</v>
      </c>
      <c r="AP1793" s="171" t="s">
        <v>804</v>
      </c>
      <c r="AQ1793" s="171" t="s">
        <v>804</v>
      </c>
      <c r="AR1793" s="171" t="s">
        <v>804</v>
      </c>
      <c r="AS1793" s="171" t="s">
        <v>804</v>
      </c>
      <c r="AT1793" s="171" t="s">
        <v>804</v>
      </c>
      <c r="AU1793" s="171" t="s">
        <v>804</v>
      </c>
      <c r="AV1793" s="171" t="s">
        <v>804</v>
      </c>
      <c r="AW1793" s="171" t="s">
        <v>804</v>
      </c>
    </row>
    <row r="1794" spans="1:59" ht="40.15" customHeight="1" x14ac:dyDescent="0.25">
      <c r="A1794" s="150"/>
      <c r="B1794" s="150"/>
      <c r="C1794" s="150"/>
      <c r="D1794" s="150"/>
      <c r="E1794" s="150"/>
      <c r="F1794" s="150"/>
      <c r="G1794" s="150"/>
      <c r="H1794" s="150"/>
      <c r="I1794" s="150"/>
      <c r="J1794" s="171"/>
      <c r="K1794" s="171"/>
      <c r="L1794" s="171"/>
      <c r="M1794" s="96" t="s">
        <v>75</v>
      </c>
      <c r="N1794" s="96" t="s">
        <v>77</v>
      </c>
      <c r="O1794" s="96" t="s">
        <v>77</v>
      </c>
      <c r="P1794" s="10" t="s">
        <v>1183</v>
      </c>
      <c r="Q1794" s="12">
        <v>236798.32</v>
      </c>
      <c r="R1794" s="96" t="s">
        <v>77</v>
      </c>
      <c r="S1794" s="96" t="s">
        <v>77</v>
      </c>
      <c r="T1794" s="96" t="s">
        <v>77</v>
      </c>
      <c r="U1794" s="203"/>
      <c r="V1794" s="171"/>
      <c r="W1794" s="205"/>
      <c r="X1794" s="206"/>
      <c r="Y1794" s="210"/>
      <c r="Z1794" s="171"/>
      <c r="AA1794" s="171"/>
      <c r="AB1794" s="171"/>
      <c r="AC1794" s="171"/>
      <c r="AD1794" s="171"/>
      <c r="AE1794" s="199"/>
      <c r="AF1794" s="200"/>
      <c r="AG1794" s="200"/>
      <c r="AH1794" s="201"/>
      <c r="AI1794" s="171"/>
      <c r="AJ1794" s="171"/>
      <c r="AK1794" s="171"/>
      <c r="AL1794" s="171"/>
      <c r="AM1794" s="171"/>
      <c r="AN1794" s="155"/>
      <c r="AO1794" s="171"/>
      <c r="AP1794" s="171"/>
      <c r="AQ1794" s="171"/>
      <c r="AR1794" s="171"/>
      <c r="AS1794" s="171"/>
      <c r="AT1794" s="171"/>
      <c r="AU1794" s="171"/>
      <c r="AV1794" s="171"/>
      <c r="AW1794" s="171"/>
    </row>
    <row r="1795" spans="1:59" ht="40.15" customHeight="1" x14ac:dyDescent="0.25">
      <c r="A1795" s="151"/>
      <c r="B1795" s="151"/>
      <c r="C1795" s="151"/>
      <c r="D1795" s="151"/>
      <c r="E1795" s="151"/>
      <c r="F1795" s="151"/>
      <c r="G1795" s="151"/>
      <c r="H1795" s="151"/>
      <c r="I1795" s="151"/>
      <c r="J1795" s="171"/>
      <c r="K1795" s="171"/>
      <c r="L1795" s="171"/>
      <c r="M1795" s="96" t="s">
        <v>75</v>
      </c>
      <c r="N1795" s="96" t="s">
        <v>77</v>
      </c>
      <c r="O1795" s="96" t="s">
        <v>77</v>
      </c>
      <c r="P1795" s="10" t="s">
        <v>1186</v>
      </c>
      <c r="Q1795" s="12">
        <v>244521.27</v>
      </c>
      <c r="R1795" s="96" t="s">
        <v>77</v>
      </c>
      <c r="S1795" s="96" t="s">
        <v>77</v>
      </c>
      <c r="T1795" s="96" t="s">
        <v>77</v>
      </c>
      <c r="U1795" s="204"/>
      <c r="V1795" s="171"/>
      <c r="W1795" s="205"/>
      <c r="X1795" s="206"/>
      <c r="Y1795" s="210"/>
      <c r="Z1795" s="171"/>
      <c r="AA1795" s="171"/>
      <c r="AB1795" s="171"/>
      <c r="AC1795" s="171"/>
      <c r="AD1795" s="171"/>
      <c r="AE1795" s="199"/>
      <c r="AF1795" s="200"/>
      <c r="AG1795" s="200"/>
      <c r="AH1795" s="201"/>
      <c r="AI1795" s="171"/>
      <c r="AJ1795" s="171"/>
      <c r="AK1795" s="171"/>
      <c r="AL1795" s="171"/>
      <c r="AM1795" s="171"/>
      <c r="AN1795" s="155"/>
      <c r="AO1795" s="171"/>
      <c r="AP1795" s="171"/>
      <c r="AQ1795" s="171"/>
      <c r="AR1795" s="171"/>
      <c r="AS1795" s="171"/>
      <c r="AT1795" s="171"/>
      <c r="AU1795" s="171"/>
      <c r="AV1795" s="171"/>
      <c r="AW1795" s="171"/>
    </row>
    <row r="1796" spans="1:59" ht="40.15" customHeight="1" x14ac:dyDescent="0.25">
      <c r="A1796" s="149" t="s">
        <v>134</v>
      </c>
      <c r="B1796" s="149" t="s">
        <v>792</v>
      </c>
      <c r="C1796" s="149">
        <v>2016</v>
      </c>
      <c r="D1796" s="149" t="s">
        <v>656</v>
      </c>
      <c r="E1796" s="149" t="s">
        <v>1187</v>
      </c>
      <c r="F1796" s="149" t="s">
        <v>1001</v>
      </c>
      <c r="G1796" s="149" t="s">
        <v>57</v>
      </c>
      <c r="H1796" s="149" t="s">
        <v>58</v>
      </c>
      <c r="I1796" s="149" t="s">
        <v>58</v>
      </c>
      <c r="J1796" s="171" t="s">
        <v>1188</v>
      </c>
      <c r="K1796" s="171" t="s">
        <v>797</v>
      </c>
      <c r="L1796" s="171" t="s">
        <v>798</v>
      </c>
      <c r="M1796" s="96" t="s">
        <v>799</v>
      </c>
      <c r="N1796" s="96" t="s">
        <v>89</v>
      </c>
      <c r="O1796" s="96" t="s">
        <v>800</v>
      </c>
      <c r="P1796" s="96" t="s">
        <v>77</v>
      </c>
      <c r="Q1796" s="12">
        <v>2226962.17</v>
      </c>
      <c r="R1796" s="96" t="s">
        <v>799</v>
      </c>
      <c r="S1796" s="96" t="s">
        <v>89</v>
      </c>
      <c r="T1796" s="96" t="s">
        <v>800</v>
      </c>
      <c r="U1796" s="202" t="s">
        <v>77</v>
      </c>
      <c r="V1796" s="171" t="s">
        <v>1189</v>
      </c>
      <c r="W1796" s="205">
        <v>42570</v>
      </c>
      <c r="X1796" s="206">
        <v>1919794.97</v>
      </c>
      <c r="Y1796" s="206">
        <v>2226962.17</v>
      </c>
      <c r="Z1796" s="171" t="s">
        <v>802</v>
      </c>
      <c r="AA1796" s="171" t="s">
        <v>68</v>
      </c>
      <c r="AB1796" s="171" t="s">
        <v>69</v>
      </c>
      <c r="AC1796" s="171" t="s">
        <v>70</v>
      </c>
      <c r="AD1796" s="171" t="s">
        <v>1188</v>
      </c>
      <c r="AE1796" s="199">
        <f>222696.21</f>
        <v>222696.21</v>
      </c>
      <c r="AF1796" s="200">
        <v>42570</v>
      </c>
      <c r="AG1796" s="200">
        <v>42719</v>
      </c>
      <c r="AH1796" s="201" t="s">
        <v>57</v>
      </c>
      <c r="AI1796" s="171" t="s">
        <v>72</v>
      </c>
      <c r="AJ1796" s="171" t="s">
        <v>191</v>
      </c>
      <c r="AK1796" s="171" t="s">
        <v>72</v>
      </c>
      <c r="AL1796" s="171" t="s">
        <v>72</v>
      </c>
      <c r="AM1796" s="171" t="s">
        <v>72</v>
      </c>
      <c r="AN1796" s="155" t="s">
        <v>72</v>
      </c>
      <c r="AO1796" s="171" t="s">
        <v>1021</v>
      </c>
      <c r="AP1796" s="171" t="s">
        <v>804</v>
      </c>
      <c r="AQ1796" s="171" t="s">
        <v>804</v>
      </c>
      <c r="AR1796" s="171" t="s">
        <v>804</v>
      </c>
      <c r="AS1796" s="171" t="s">
        <v>804</v>
      </c>
      <c r="AT1796" s="171" t="s">
        <v>804</v>
      </c>
      <c r="AU1796" s="171" t="s">
        <v>804</v>
      </c>
      <c r="AV1796" s="171" t="s">
        <v>804</v>
      </c>
      <c r="AW1796" s="171" t="s">
        <v>804</v>
      </c>
    </row>
    <row r="1797" spans="1:59" ht="40.15" customHeight="1" x14ac:dyDescent="0.25">
      <c r="A1797" s="150"/>
      <c r="B1797" s="150"/>
      <c r="C1797" s="150"/>
      <c r="D1797" s="150"/>
      <c r="E1797" s="150"/>
      <c r="F1797" s="150"/>
      <c r="G1797" s="150"/>
      <c r="H1797" s="150"/>
      <c r="I1797" s="150"/>
      <c r="J1797" s="171"/>
      <c r="K1797" s="171"/>
      <c r="L1797" s="171"/>
      <c r="M1797" s="96" t="s">
        <v>717</v>
      </c>
      <c r="N1797" s="96" t="s">
        <v>982</v>
      </c>
      <c r="O1797" s="96" t="s">
        <v>983</v>
      </c>
      <c r="P1797" s="96" t="s">
        <v>77</v>
      </c>
      <c r="Q1797" s="12">
        <v>2235322.89</v>
      </c>
      <c r="R1797" s="96" t="s">
        <v>77</v>
      </c>
      <c r="S1797" s="96" t="s">
        <v>77</v>
      </c>
      <c r="T1797" s="96" t="s">
        <v>77</v>
      </c>
      <c r="U1797" s="203"/>
      <c r="V1797" s="171"/>
      <c r="W1797" s="205"/>
      <c r="X1797" s="206"/>
      <c r="Y1797" s="206"/>
      <c r="Z1797" s="171"/>
      <c r="AA1797" s="171"/>
      <c r="AB1797" s="171"/>
      <c r="AC1797" s="171"/>
      <c r="AD1797" s="171"/>
      <c r="AE1797" s="199"/>
      <c r="AF1797" s="200"/>
      <c r="AG1797" s="200"/>
      <c r="AH1797" s="201"/>
      <c r="AI1797" s="171"/>
      <c r="AJ1797" s="171"/>
      <c r="AK1797" s="171"/>
      <c r="AL1797" s="171"/>
      <c r="AM1797" s="171"/>
      <c r="AN1797" s="155"/>
      <c r="AO1797" s="171"/>
      <c r="AP1797" s="171"/>
      <c r="AQ1797" s="171"/>
      <c r="AR1797" s="171"/>
      <c r="AS1797" s="171"/>
      <c r="AT1797" s="171"/>
      <c r="AU1797" s="171"/>
      <c r="AV1797" s="171"/>
      <c r="AW1797" s="171"/>
    </row>
    <row r="1798" spans="1:59" ht="40.15" customHeight="1" x14ac:dyDescent="0.25">
      <c r="A1798" s="151"/>
      <c r="B1798" s="151"/>
      <c r="C1798" s="151"/>
      <c r="D1798" s="151"/>
      <c r="E1798" s="151"/>
      <c r="F1798" s="151"/>
      <c r="G1798" s="151"/>
      <c r="H1798" s="151"/>
      <c r="I1798" s="151"/>
      <c r="J1798" s="171"/>
      <c r="K1798" s="171"/>
      <c r="L1798" s="171"/>
      <c r="M1798" s="96" t="s">
        <v>75</v>
      </c>
      <c r="N1798" s="96" t="s">
        <v>77</v>
      </c>
      <c r="O1798" s="96" t="s">
        <v>77</v>
      </c>
      <c r="P1798" s="10" t="s">
        <v>876</v>
      </c>
      <c r="Q1798" s="12">
        <v>2247764.12</v>
      </c>
      <c r="R1798" s="96" t="s">
        <v>77</v>
      </c>
      <c r="S1798" s="96" t="s">
        <v>77</v>
      </c>
      <c r="T1798" s="96" t="s">
        <v>77</v>
      </c>
      <c r="U1798" s="204"/>
      <c r="V1798" s="171"/>
      <c r="W1798" s="205"/>
      <c r="X1798" s="206"/>
      <c r="Y1798" s="206"/>
      <c r="Z1798" s="171"/>
      <c r="AA1798" s="171"/>
      <c r="AB1798" s="171"/>
      <c r="AC1798" s="171"/>
      <c r="AD1798" s="171"/>
      <c r="AE1798" s="199"/>
      <c r="AF1798" s="200"/>
      <c r="AG1798" s="200"/>
      <c r="AH1798" s="201"/>
      <c r="AI1798" s="171"/>
      <c r="AJ1798" s="171"/>
      <c r="AK1798" s="171"/>
      <c r="AL1798" s="171"/>
      <c r="AM1798" s="171"/>
      <c r="AN1798" s="155"/>
      <c r="AO1798" s="171"/>
      <c r="AP1798" s="171"/>
      <c r="AQ1798" s="171"/>
      <c r="AR1798" s="171"/>
      <c r="AS1798" s="171"/>
      <c r="AT1798" s="171"/>
      <c r="AU1798" s="171"/>
      <c r="AV1798" s="171"/>
      <c r="AW1798" s="171"/>
    </row>
    <row r="1799" spans="1:59" ht="40.15" customHeight="1" x14ac:dyDescent="0.25">
      <c r="A1799" s="149" t="s">
        <v>134</v>
      </c>
      <c r="B1799" s="149" t="s">
        <v>792</v>
      </c>
      <c r="C1799" s="149">
        <v>2016</v>
      </c>
      <c r="D1799" s="149" t="s">
        <v>656</v>
      </c>
      <c r="E1799" s="149" t="s">
        <v>1190</v>
      </c>
      <c r="F1799" s="149" t="s">
        <v>1001</v>
      </c>
      <c r="G1799" s="149" t="s">
        <v>57</v>
      </c>
      <c r="H1799" s="149" t="s">
        <v>58</v>
      </c>
      <c r="I1799" s="149" t="s">
        <v>58</v>
      </c>
      <c r="J1799" s="171" t="s">
        <v>1191</v>
      </c>
      <c r="K1799" s="171" t="s">
        <v>797</v>
      </c>
      <c r="L1799" s="171" t="s">
        <v>798</v>
      </c>
      <c r="M1799" s="96" t="s">
        <v>799</v>
      </c>
      <c r="N1799" s="96" t="s">
        <v>89</v>
      </c>
      <c r="O1799" s="96" t="s">
        <v>800</v>
      </c>
      <c r="P1799" s="96" t="s">
        <v>77</v>
      </c>
      <c r="Q1799" s="12">
        <v>2226962.17</v>
      </c>
      <c r="R1799" s="96" t="s">
        <v>799</v>
      </c>
      <c r="S1799" s="96" t="s">
        <v>89</v>
      </c>
      <c r="T1799" s="96" t="s">
        <v>800</v>
      </c>
      <c r="U1799" s="202" t="s">
        <v>77</v>
      </c>
      <c r="V1799" s="171" t="s">
        <v>1192</v>
      </c>
      <c r="W1799" s="205">
        <v>42569</v>
      </c>
      <c r="X1799" s="206">
        <v>1919794.97</v>
      </c>
      <c r="Y1799" s="206">
        <v>2226962.17</v>
      </c>
      <c r="Z1799" s="171" t="s">
        <v>802</v>
      </c>
      <c r="AA1799" s="171" t="s">
        <v>68</v>
      </c>
      <c r="AB1799" s="171" t="s">
        <v>69</v>
      </c>
      <c r="AC1799" s="171" t="s">
        <v>70</v>
      </c>
      <c r="AD1799" s="171" t="s">
        <v>1191</v>
      </c>
      <c r="AE1799" s="199">
        <f>222696.21+668088.65</f>
        <v>890784.86</v>
      </c>
      <c r="AF1799" s="200">
        <v>42570</v>
      </c>
      <c r="AG1799" s="200">
        <v>42719</v>
      </c>
      <c r="AH1799" s="201" t="s">
        <v>57</v>
      </c>
      <c r="AI1799" s="171" t="s">
        <v>72</v>
      </c>
      <c r="AJ1799" s="171" t="s">
        <v>191</v>
      </c>
      <c r="AK1799" s="171" t="s">
        <v>72</v>
      </c>
      <c r="AL1799" s="171" t="s">
        <v>72</v>
      </c>
      <c r="AM1799" s="171" t="s">
        <v>72</v>
      </c>
      <c r="AN1799" s="155" t="s">
        <v>72</v>
      </c>
      <c r="AO1799" s="171" t="s">
        <v>921</v>
      </c>
      <c r="AP1799" s="171" t="s">
        <v>804</v>
      </c>
      <c r="AQ1799" s="171" t="s">
        <v>804</v>
      </c>
      <c r="AR1799" s="171" t="s">
        <v>804</v>
      </c>
      <c r="AS1799" s="171" t="s">
        <v>804</v>
      </c>
      <c r="AT1799" s="171" t="s">
        <v>804</v>
      </c>
      <c r="AU1799" s="171" t="s">
        <v>804</v>
      </c>
      <c r="AV1799" s="171" t="s">
        <v>804</v>
      </c>
      <c r="AW1799" s="171" t="s">
        <v>804</v>
      </c>
    </row>
    <row r="1800" spans="1:59" ht="40.15" customHeight="1" x14ac:dyDescent="0.25">
      <c r="A1800" s="150"/>
      <c r="B1800" s="150"/>
      <c r="C1800" s="150"/>
      <c r="D1800" s="150"/>
      <c r="E1800" s="150"/>
      <c r="F1800" s="150"/>
      <c r="G1800" s="150"/>
      <c r="H1800" s="150"/>
      <c r="I1800" s="150"/>
      <c r="J1800" s="171"/>
      <c r="K1800" s="171"/>
      <c r="L1800" s="171"/>
      <c r="M1800" s="96" t="s">
        <v>75</v>
      </c>
      <c r="N1800" s="96" t="s">
        <v>77</v>
      </c>
      <c r="O1800" s="96" t="s">
        <v>77</v>
      </c>
      <c r="P1800" s="96" t="s">
        <v>1193</v>
      </c>
      <c r="Q1800" s="12">
        <v>2251168.2400000002</v>
      </c>
      <c r="R1800" s="96" t="s">
        <v>77</v>
      </c>
      <c r="S1800" s="96" t="s">
        <v>77</v>
      </c>
      <c r="T1800" s="96" t="s">
        <v>77</v>
      </c>
      <c r="U1800" s="203"/>
      <c r="V1800" s="171"/>
      <c r="W1800" s="205"/>
      <c r="X1800" s="206"/>
      <c r="Y1800" s="206"/>
      <c r="Z1800" s="171"/>
      <c r="AA1800" s="171"/>
      <c r="AB1800" s="171"/>
      <c r="AC1800" s="171"/>
      <c r="AD1800" s="171"/>
      <c r="AE1800" s="199"/>
      <c r="AF1800" s="200"/>
      <c r="AG1800" s="200"/>
      <c r="AH1800" s="201"/>
      <c r="AI1800" s="171"/>
      <c r="AJ1800" s="171"/>
      <c r="AK1800" s="171"/>
      <c r="AL1800" s="171"/>
      <c r="AM1800" s="171"/>
      <c r="AN1800" s="155"/>
      <c r="AO1800" s="171"/>
      <c r="AP1800" s="171"/>
      <c r="AQ1800" s="171"/>
      <c r="AR1800" s="171"/>
      <c r="AS1800" s="171"/>
      <c r="AT1800" s="171"/>
      <c r="AU1800" s="171"/>
      <c r="AV1800" s="171"/>
      <c r="AW1800" s="171"/>
    </row>
    <row r="1801" spans="1:59" ht="40.15" customHeight="1" x14ac:dyDescent="0.25">
      <c r="A1801" s="151"/>
      <c r="B1801" s="151"/>
      <c r="C1801" s="151"/>
      <c r="D1801" s="151"/>
      <c r="E1801" s="151"/>
      <c r="F1801" s="151"/>
      <c r="G1801" s="151"/>
      <c r="H1801" s="151"/>
      <c r="I1801" s="151"/>
      <c r="J1801" s="171"/>
      <c r="K1801" s="171"/>
      <c r="L1801" s="171"/>
      <c r="M1801" s="96" t="s">
        <v>987</v>
      </c>
      <c r="N1801" s="96" t="s">
        <v>988</v>
      </c>
      <c r="O1801" s="96" t="s">
        <v>989</v>
      </c>
      <c r="P1801" s="96" t="s">
        <v>77</v>
      </c>
      <c r="Q1801" s="12">
        <v>2235867.33</v>
      </c>
      <c r="R1801" s="96" t="s">
        <v>77</v>
      </c>
      <c r="S1801" s="96" t="s">
        <v>77</v>
      </c>
      <c r="T1801" s="96" t="s">
        <v>77</v>
      </c>
      <c r="U1801" s="204"/>
      <c r="V1801" s="171"/>
      <c r="W1801" s="205"/>
      <c r="X1801" s="206"/>
      <c r="Y1801" s="206"/>
      <c r="Z1801" s="171"/>
      <c r="AA1801" s="171"/>
      <c r="AB1801" s="171"/>
      <c r="AC1801" s="171"/>
      <c r="AD1801" s="171"/>
      <c r="AE1801" s="199"/>
      <c r="AF1801" s="200"/>
      <c r="AG1801" s="200"/>
      <c r="AH1801" s="201"/>
      <c r="AI1801" s="171"/>
      <c r="AJ1801" s="171"/>
      <c r="AK1801" s="171"/>
      <c r="AL1801" s="171"/>
      <c r="AM1801" s="171"/>
      <c r="AN1801" s="155"/>
      <c r="AO1801" s="171"/>
      <c r="AP1801" s="171"/>
      <c r="AQ1801" s="171"/>
      <c r="AR1801" s="171"/>
      <c r="AS1801" s="171"/>
      <c r="AT1801" s="171"/>
      <c r="AU1801" s="171"/>
      <c r="AV1801" s="171"/>
      <c r="AW1801" s="171"/>
    </row>
    <row r="1802" spans="1:59" ht="40.15" customHeight="1" x14ac:dyDescent="0.25">
      <c r="A1802" s="149" t="s">
        <v>134</v>
      </c>
      <c r="B1802" s="149" t="s">
        <v>792</v>
      </c>
      <c r="C1802" s="149">
        <v>2016</v>
      </c>
      <c r="D1802" s="149" t="s">
        <v>713</v>
      </c>
      <c r="E1802" s="149" t="s">
        <v>1194</v>
      </c>
      <c r="F1802" s="149" t="s">
        <v>1001</v>
      </c>
      <c r="G1802" s="149" t="s">
        <v>57</v>
      </c>
      <c r="H1802" s="149" t="s">
        <v>58</v>
      </c>
      <c r="I1802" s="149" t="s">
        <v>58</v>
      </c>
      <c r="J1802" s="171" t="s">
        <v>1195</v>
      </c>
      <c r="K1802" s="171" t="s">
        <v>797</v>
      </c>
      <c r="L1802" s="171" t="s">
        <v>798</v>
      </c>
      <c r="M1802" s="96" t="s">
        <v>75</v>
      </c>
      <c r="N1802" s="96" t="s">
        <v>77</v>
      </c>
      <c r="O1802" s="96" t="s">
        <v>77</v>
      </c>
      <c r="P1802" s="96" t="s">
        <v>1196</v>
      </c>
      <c r="Q1802" s="12">
        <v>2223143.4300000002</v>
      </c>
      <c r="R1802" s="96" t="s">
        <v>77</v>
      </c>
      <c r="S1802" s="96" t="s">
        <v>77</v>
      </c>
      <c r="T1802" s="96" t="s">
        <v>77</v>
      </c>
      <c r="U1802" s="202" t="s">
        <v>1197</v>
      </c>
      <c r="V1802" s="171" t="s">
        <v>1198</v>
      </c>
      <c r="W1802" s="205">
        <v>42600</v>
      </c>
      <c r="X1802" s="206">
        <v>1887310.55</v>
      </c>
      <c r="Y1802" s="206">
        <v>2189280.35</v>
      </c>
      <c r="Z1802" s="171" t="s">
        <v>802</v>
      </c>
      <c r="AA1802" s="171" t="s">
        <v>68</v>
      </c>
      <c r="AB1802" s="171" t="s">
        <v>69</v>
      </c>
      <c r="AC1802" s="171" t="s">
        <v>70</v>
      </c>
      <c r="AD1802" s="171" t="s">
        <v>1195</v>
      </c>
      <c r="AE1802" s="199">
        <v>218928.03</v>
      </c>
      <c r="AF1802" s="200">
        <v>42601</v>
      </c>
      <c r="AG1802" s="200">
        <v>42735</v>
      </c>
      <c r="AH1802" s="201" t="s">
        <v>57</v>
      </c>
      <c r="AI1802" s="171" t="s">
        <v>72</v>
      </c>
      <c r="AJ1802" s="171" t="s">
        <v>191</v>
      </c>
      <c r="AK1802" s="171" t="s">
        <v>72</v>
      </c>
      <c r="AL1802" s="171" t="s">
        <v>72</v>
      </c>
      <c r="AM1802" s="171" t="s">
        <v>72</v>
      </c>
      <c r="AN1802" s="155" t="s">
        <v>72</v>
      </c>
      <c r="AO1802" s="171" t="s">
        <v>946</v>
      </c>
      <c r="AP1802" s="171" t="s">
        <v>804</v>
      </c>
      <c r="AQ1802" s="171" t="s">
        <v>804</v>
      </c>
      <c r="AR1802" s="171" t="s">
        <v>804</v>
      </c>
      <c r="AS1802" s="171" t="s">
        <v>804</v>
      </c>
      <c r="AT1802" s="171" t="s">
        <v>804</v>
      </c>
      <c r="AU1802" s="171" t="s">
        <v>804</v>
      </c>
      <c r="AV1802" s="171" t="s">
        <v>804</v>
      </c>
      <c r="AW1802" s="171" t="s">
        <v>804</v>
      </c>
    </row>
    <row r="1803" spans="1:59" ht="40.15" customHeight="1" x14ac:dyDescent="0.25">
      <c r="A1803" s="150"/>
      <c r="B1803" s="150"/>
      <c r="C1803" s="150"/>
      <c r="D1803" s="150"/>
      <c r="E1803" s="150"/>
      <c r="F1803" s="150"/>
      <c r="G1803" s="150"/>
      <c r="H1803" s="150"/>
      <c r="I1803" s="150"/>
      <c r="J1803" s="171"/>
      <c r="K1803" s="171"/>
      <c r="L1803" s="171"/>
      <c r="M1803" s="96" t="s">
        <v>1199</v>
      </c>
      <c r="N1803" s="96" t="s">
        <v>231</v>
      </c>
      <c r="O1803" s="96" t="s">
        <v>1200</v>
      </c>
      <c r="P1803" s="96" t="s">
        <v>77</v>
      </c>
      <c r="Q1803" s="12">
        <v>2227813.13</v>
      </c>
      <c r="R1803" s="96" t="s">
        <v>77</v>
      </c>
      <c r="S1803" s="96" t="s">
        <v>77</v>
      </c>
      <c r="T1803" s="96" t="s">
        <v>77</v>
      </c>
      <c r="U1803" s="203"/>
      <c r="V1803" s="171"/>
      <c r="W1803" s="205"/>
      <c r="X1803" s="206"/>
      <c r="Y1803" s="206"/>
      <c r="Z1803" s="171"/>
      <c r="AA1803" s="171"/>
      <c r="AB1803" s="171"/>
      <c r="AC1803" s="171"/>
      <c r="AD1803" s="171"/>
      <c r="AE1803" s="199"/>
      <c r="AF1803" s="200"/>
      <c r="AG1803" s="200"/>
      <c r="AH1803" s="201"/>
      <c r="AI1803" s="171"/>
      <c r="AJ1803" s="171"/>
      <c r="AK1803" s="171"/>
      <c r="AL1803" s="171"/>
      <c r="AM1803" s="171"/>
      <c r="AN1803" s="155"/>
      <c r="AO1803" s="171"/>
      <c r="AP1803" s="171"/>
      <c r="AQ1803" s="171"/>
      <c r="AR1803" s="171"/>
      <c r="AS1803" s="171"/>
      <c r="AT1803" s="171"/>
      <c r="AU1803" s="171"/>
      <c r="AV1803" s="171"/>
      <c r="AW1803" s="171"/>
    </row>
    <row r="1804" spans="1:59" ht="40.15" customHeight="1" x14ac:dyDescent="0.25">
      <c r="A1804" s="151"/>
      <c r="B1804" s="151"/>
      <c r="C1804" s="151"/>
      <c r="D1804" s="151"/>
      <c r="E1804" s="151"/>
      <c r="F1804" s="151"/>
      <c r="G1804" s="151"/>
      <c r="H1804" s="151"/>
      <c r="I1804" s="151"/>
      <c r="J1804" s="171"/>
      <c r="K1804" s="171"/>
      <c r="L1804" s="171"/>
      <c r="M1804" s="96" t="s">
        <v>75</v>
      </c>
      <c r="N1804" s="96" t="s">
        <v>77</v>
      </c>
      <c r="O1804" s="96" t="s">
        <v>77</v>
      </c>
      <c r="P1804" s="96" t="s">
        <v>944</v>
      </c>
      <c r="Q1804" s="12">
        <v>2189280.35</v>
      </c>
      <c r="R1804" s="96" t="s">
        <v>77</v>
      </c>
      <c r="S1804" s="96" t="s">
        <v>77</v>
      </c>
      <c r="T1804" s="96" t="s">
        <v>77</v>
      </c>
      <c r="U1804" s="204"/>
      <c r="V1804" s="171"/>
      <c r="W1804" s="205"/>
      <c r="X1804" s="206"/>
      <c r="Y1804" s="206"/>
      <c r="Z1804" s="171"/>
      <c r="AA1804" s="171"/>
      <c r="AB1804" s="171"/>
      <c r="AC1804" s="171"/>
      <c r="AD1804" s="171"/>
      <c r="AE1804" s="199"/>
      <c r="AF1804" s="200"/>
      <c r="AG1804" s="200"/>
      <c r="AH1804" s="201"/>
      <c r="AI1804" s="171"/>
      <c r="AJ1804" s="171"/>
      <c r="AK1804" s="171"/>
      <c r="AL1804" s="171"/>
      <c r="AM1804" s="171"/>
      <c r="AN1804" s="155"/>
      <c r="AO1804" s="171"/>
      <c r="AP1804" s="171"/>
      <c r="AQ1804" s="171"/>
      <c r="AR1804" s="171"/>
      <c r="AS1804" s="171"/>
      <c r="AT1804" s="171"/>
      <c r="AU1804" s="171"/>
      <c r="AV1804" s="171"/>
      <c r="AW1804" s="171"/>
    </row>
    <row r="1805" spans="1:59" ht="40.15" customHeight="1" x14ac:dyDescent="0.25">
      <c r="A1805" s="149" t="s">
        <v>134</v>
      </c>
      <c r="B1805" s="149" t="s">
        <v>792</v>
      </c>
      <c r="C1805" s="149">
        <v>2016</v>
      </c>
      <c r="D1805" s="149" t="s">
        <v>713</v>
      </c>
      <c r="E1805" s="149" t="s">
        <v>1201</v>
      </c>
      <c r="F1805" s="149" t="s">
        <v>1001</v>
      </c>
      <c r="G1805" s="149" t="s">
        <v>57</v>
      </c>
      <c r="H1805" s="149" t="s">
        <v>58</v>
      </c>
      <c r="I1805" s="149" t="s">
        <v>58</v>
      </c>
      <c r="J1805" s="171" t="s">
        <v>1202</v>
      </c>
      <c r="K1805" s="171" t="s">
        <v>797</v>
      </c>
      <c r="L1805" s="171" t="s">
        <v>798</v>
      </c>
      <c r="M1805" s="96" t="s">
        <v>75</v>
      </c>
      <c r="N1805" s="96" t="s">
        <v>77</v>
      </c>
      <c r="O1805" s="96" t="s">
        <v>77</v>
      </c>
      <c r="P1805" s="96" t="s">
        <v>1203</v>
      </c>
      <c r="Q1805" s="12">
        <v>2214300.75</v>
      </c>
      <c r="R1805" s="96" t="s">
        <v>77</v>
      </c>
      <c r="S1805" s="96" t="s">
        <v>77</v>
      </c>
      <c r="T1805" s="96" t="s">
        <v>77</v>
      </c>
      <c r="U1805" s="202" t="s">
        <v>1197</v>
      </c>
      <c r="V1805" s="171" t="s">
        <v>1204</v>
      </c>
      <c r="W1805" s="205">
        <v>42600</v>
      </c>
      <c r="X1805" s="206">
        <v>1887310.65</v>
      </c>
      <c r="Y1805" s="206">
        <v>2189280.35</v>
      </c>
      <c r="Z1805" s="171" t="s">
        <v>802</v>
      </c>
      <c r="AA1805" s="171" t="s">
        <v>68</v>
      </c>
      <c r="AB1805" s="171" t="s">
        <v>69</v>
      </c>
      <c r="AC1805" s="171" t="s">
        <v>70</v>
      </c>
      <c r="AD1805" s="171" t="s">
        <v>1202</v>
      </c>
      <c r="AE1805" s="199">
        <v>218928.03</v>
      </c>
      <c r="AF1805" s="200">
        <v>42601</v>
      </c>
      <c r="AG1805" s="200">
        <v>42735</v>
      </c>
      <c r="AH1805" s="201" t="s">
        <v>57</v>
      </c>
      <c r="AI1805" s="171" t="s">
        <v>72</v>
      </c>
      <c r="AJ1805" s="171" t="s">
        <v>191</v>
      </c>
      <c r="AK1805" s="171" t="s">
        <v>72</v>
      </c>
      <c r="AL1805" s="171" t="s">
        <v>72</v>
      </c>
      <c r="AM1805" s="171" t="s">
        <v>72</v>
      </c>
      <c r="AN1805" s="155" t="s">
        <v>72</v>
      </c>
      <c r="AO1805" s="171" t="s">
        <v>946</v>
      </c>
      <c r="AP1805" s="171" t="s">
        <v>804</v>
      </c>
      <c r="AQ1805" s="171" t="s">
        <v>804</v>
      </c>
      <c r="AR1805" s="171" t="s">
        <v>804</v>
      </c>
      <c r="AS1805" s="171" t="s">
        <v>804</v>
      </c>
      <c r="AT1805" s="171" t="s">
        <v>804</v>
      </c>
      <c r="AU1805" s="171" t="s">
        <v>804</v>
      </c>
      <c r="AV1805" s="171" t="s">
        <v>804</v>
      </c>
      <c r="AW1805" s="171" t="s">
        <v>804</v>
      </c>
    </row>
    <row r="1806" spans="1:59" ht="40.15" customHeight="1" x14ac:dyDescent="0.25">
      <c r="A1806" s="150"/>
      <c r="B1806" s="150"/>
      <c r="C1806" s="150"/>
      <c r="D1806" s="150"/>
      <c r="E1806" s="150"/>
      <c r="F1806" s="150"/>
      <c r="G1806" s="150"/>
      <c r="H1806" s="150"/>
      <c r="I1806" s="150"/>
      <c r="J1806" s="171"/>
      <c r="K1806" s="171"/>
      <c r="L1806" s="171"/>
      <c r="M1806" s="96" t="s">
        <v>1205</v>
      </c>
      <c r="N1806" s="96" t="s">
        <v>1206</v>
      </c>
      <c r="O1806" s="96" t="s">
        <v>374</v>
      </c>
      <c r="P1806" s="96" t="s">
        <v>77</v>
      </c>
      <c r="Q1806" s="12">
        <v>2228595.69</v>
      </c>
      <c r="R1806" s="96" t="s">
        <v>77</v>
      </c>
      <c r="S1806" s="96" t="s">
        <v>77</v>
      </c>
      <c r="T1806" s="96" t="s">
        <v>77</v>
      </c>
      <c r="U1806" s="203"/>
      <c r="V1806" s="171"/>
      <c r="W1806" s="205"/>
      <c r="X1806" s="206"/>
      <c r="Y1806" s="206"/>
      <c r="Z1806" s="171"/>
      <c r="AA1806" s="171"/>
      <c r="AB1806" s="171"/>
      <c r="AC1806" s="171"/>
      <c r="AD1806" s="171"/>
      <c r="AE1806" s="199"/>
      <c r="AF1806" s="200"/>
      <c r="AG1806" s="200"/>
      <c r="AH1806" s="201"/>
      <c r="AI1806" s="171"/>
      <c r="AJ1806" s="171"/>
      <c r="AK1806" s="171"/>
      <c r="AL1806" s="171"/>
      <c r="AM1806" s="171"/>
      <c r="AN1806" s="155"/>
      <c r="AO1806" s="171"/>
      <c r="AP1806" s="171"/>
      <c r="AQ1806" s="171"/>
      <c r="AR1806" s="171"/>
      <c r="AS1806" s="171"/>
      <c r="AT1806" s="171"/>
      <c r="AU1806" s="171"/>
      <c r="AV1806" s="171"/>
      <c r="AW1806" s="171"/>
    </row>
    <row r="1807" spans="1:59" ht="40.15" customHeight="1" x14ac:dyDescent="0.25">
      <c r="A1807" s="151"/>
      <c r="B1807" s="151"/>
      <c r="C1807" s="151"/>
      <c r="D1807" s="151"/>
      <c r="E1807" s="151"/>
      <c r="F1807" s="151"/>
      <c r="G1807" s="151"/>
      <c r="H1807" s="151"/>
      <c r="I1807" s="151"/>
      <c r="J1807" s="171"/>
      <c r="K1807" s="171"/>
      <c r="L1807" s="171"/>
      <c r="M1807" s="96" t="s">
        <v>75</v>
      </c>
      <c r="N1807" s="96" t="s">
        <v>77</v>
      </c>
      <c r="O1807" s="96" t="s">
        <v>77</v>
      </c>
      <c r="P1807" s="96" t="s">
        <v>944</v>
      </c>
      <c r="Q1807" s="12">
        <v>2189280.35</v>
      </c>
      <c r="R1807" s="96" t="s">
        <v>77</v>
      </c>
      <c r="S1807" s="96" t="s">
        <v>77</v>
      </c>
      <c r="T1807" s="96" t="s">
        <v>77</v>
      </c>
      <c r="U1807" s="204"/>
      <c r="V1807" s="171"/>
      <c r="W1807" s="205"/>
      <c r="X1807" s="206"/>
      <c r="Y1807" s="206"/>
      <c r="Z1807" s="171"/>
      <c r="AA1807" s="171"/>
      <c r="AB1807" s="171"/>
      <c r="AC1807" s="171"/>
      <c r="AD1807" s="171"/>
      <c r="AE1807" s="199"/>
      <c r="AF1807" s="200"/>
      <c r="AG1807" s="200"/>
      <c r="AH1807" s="201"/>
      <c r="AI1807" s="171"/>
      <c r="AJ1807" s="171"/>
      <c r="AK1807" s="171"/>
      <c r="AL1807" s="171"/>
      <c r="AM1807" s="171"/>
      <c r="AN1807" s="155"/>
      <c r="AO1807" s="171"/>
      <c r="AP1807" s="171"/>
      <c r="AQ1807" s="171"/>
      <c r="AR1807" s="171"/>
      <c r="AS1807" s="171"/>
      <c r="AT1807" s="171"/>
      <c r="AU1807" s="171"/>
      <c r="AV1807" s="171"/>
      <c r="AW1807" s="171"/>
    </row>
    <row r="1808" spans="1:59" ht="40.15" customHeight="1" x14ac:dyDescent="0.25">
      <c r="A1808" s="149" t="s">
        <v>134</v>
      </c>
      <c r="B1808" s="149" t="s">
        <v>792</v>
      </c>
      <c r="C1808" s="149">
        <v>2016</v>
      </c>
      <c r="D1808" s="149" t="s">
        <v>569</v>
      </c>
      <c r="E1808" s="149" t="s">
        <v>1306</v>
      </c>
      <c r="F1808" s="149" t="s">
        <v>1307</v>
      </c>
      <c r="G1808" s="149" t="s">
        <v>57</v>
      </c>
      <c r="H1808" s="149" t="s">
        <v>58</v>
      </c>
      <c r="I1808" s="149" t="s">
        <v>58</v>
      </c>
      <c r="J1808" s="149" t="s">
        <v>1308</v>
      </c>
      <c r="K1808" s="171" t="s">
        <v>797</v>
      </c>
      <c r="L1808" s="171" t="s">
        <v>798</v>
      </c>
      <c r="M1808" s="125" t="s">
        <v>75</v>
      </c>
      <c r="N1808" s="125" t="s">
        <v>77</v>
      </c>
      <c r="O1808" s="125" t="s">
        <v>77</v>
      </c>
      <c r="P1808" s="125" t="s">
        <v>1309</v>
      </c>
      <c r="Q1808" s="12">
        <v>785900</v>
      </c>
      <c r="R1808" s="125" t="s">
        <v>77</v>
      </c>
      <c r="S1808" s="125" t="s">
        <v>77</v>
      </c>
      <c r="T1808" s="125" t="s">
        <v>77</v>
      </c>
      <c r="U1808" s="202" t="s">
        <v>1309</v>
      </c>
      <c r="V1808" s="171" t="s">
        <v>1310</v>
      </c>
      <c r="W1808" s="205">
        <v>42523</v>
      </c>
      <c r="X1808" s="206">
        <f>Y1808/1.16</f>
        <v>677500</v>
      </c>
      <c r="Y1808" s="206">
        <v>785900</v>
      </c>
      <c r="Z1808" s="171" t="s">
        <v>802</v>
      </c>
      <c r="AA1808" s="171" t="s">
        <v>68</v>
      </c>
      <c r="AB1808" s="171" t="s">
        <v>69</v>
      </c>
      <c r="AC1808" s="171" t="s">
        <v>70</v>
      </c>
      <c r="AD1808" s="149" t="s">
        <v>1308</v>
      </c>
      <c r="AE1808" s="199">
        <v>218928.03</v>
      </c>
      <c r="AF1808" s="200">
        <v>42601</v>
      </c>
      <c r="AG1808" s="200">
        <v>42735</v>
      </c>
      <c r="AH1808" s="201" t="s">
        <v>57</v>
      </c>
      <c r="AI1808" s="171" t="s">
        <v>72</v>
      </c>
      <c r="AJ1808" s="171" t="s">
        <v>191</v>
      </c>
      <c r="AK1808" s="171" t="s">
        <v>72</v>
      </c>
      <c r="AL1808" s="171" t="s">
        <v>72</v>
      </c>
      <c r="AM1808" s="171" t="s">
        <v>72</v>
      </c>
      <c r="AN1808" s="171" t="s">
        <v>72</v>
      </c>
      <c r="AO1808" s="171" t="s">
        <v>1040</v>
      </c>
      <c r="AP1808" s="171" t="s">
        <v>804</v>
      </c>
      <c r="AQ1808" s="171" t="s">
        <v>804</v>
      </c>
      <c r="AR1808" s="171" t="s">
        <v>804</v>
      </c>
      <c r="AS1808" s="171" t="s">
        <v>804</v>
      </c>
      <c r="AT1808" s="171" t="s">
        <v>804</v>
      </c>
      <c r="AU1808" s="171" t="s">
        <v>804</v>
      </c>
      <c r="AV1808" s="171" t="s">
        <v>804</v>
      </c>
      <c r="AW1808" s="171" t="s">
        <v>804</v>
      </c>
      <c r="AX1808" s="106"/>
      <c r="AY1808" s="106"/>
      <c r="AZ1808" s="106"/>
      <c r="BA1808" s="106"/>
      <c r="BB1808" s="106"/>
      <c r="BC1808" s="106"/>
      <c r="BD1808" s="106"/>
      <c r="BE1808" s="106"/>
      <c r="BF1808" s="106"/>
      <c r="BG1808" s="106"/>
    </row>
    <row r="1809" spans="1:59" ht="40.15" customHeight="1" x14ac:dyDescent="0.25">
      <c r="A1809" s="150"/>
      <c r="B1809" s="150"/>
      <c r="C1809" s="150"/>
      <c r="D1809" s="150"/>
      <c r="E1809" s="150"/>
      <c r="F1809" s="150"/>
      <c r="G1809" s="150"/>
      <c r="H1809" s="150"/>
      <c r="I1809" s="150"/>
      <c r="J1809" s="150"/>
      <c r="K1809" s="171"/>
      <c r="L1809" s="171"/>
      <c r="M1809" s="125" t="s">
        <v>75</v>
      </c>
      <c r="N1809" s="125" t="s">
        <v>77</v>
      </c>
      <c r="O1809" s="125" t="s">
        <v>77</v>
      </c>
      <c r="P1809" s="125" t="s">
        <v>950</v>
      </c>
      <c r="Q1809" s="12">
        <f>680086.21*1.16</f>
        <v>788900.00359999994</v>
      </c>
      <c r="R1809" s="125" t="s">
        <v>77</v>
      </c>
      <c r="S1809" s="125" t="s">
        <v>77</v>
      </c>
      <c r="T1809" s="125" t="s">
        <v>77</v>
      </c>
      <c r="U1809" s="203"/>
      <c r="V1809" s="171"/>
      <c r="W1809" s="205"/>
      <c r="X1809" s="206"/>
      <c r="Y1809" s="206"/>
      <c r="Z1809" s="171"/>
      <c r="AA1809" s="171"/>
      <c r="AB1809" s="171"/>
      <c r="AC1809" s="171"/>
      <c r="AD1809" s="150"/>
      <c r="AE1809" s="199"/>
      <c r="AF1809" s="200"/>
      <c r="AG1809" s="200"/>
      <c r="AH1809" s="201"/>
      <c r="AI1809" s="171"/>
      <c r="AJ1809" s="171"/>
      <c r="AK1809" s="171"/>
      <c r="AL1809" s="171"/>
      <c r="AM1809" s="171"/>
      <c r="AN1809" s="171"/>
      <c r="AO1809" s="171"/>
      <c r="AP1809" s="171"/>
      <c r="AQ1809" s="171"/>
      <c r="AR1809" s="171"/>
      <c r="AS1809" s="171"/>
      <c r="AT1809" s="171"/>
      <c r="AU1809" s="171"/>
      <c r="AV1809" s="171"/>
      <c r="AW1809" s="171"/>
      <c r="AX1809" s="106"/>
      <c r="AY1809" s="106"/>
      <c r="AZ1809" s="106"/>
      <c r="BA1809" s="106"/>
      <c r="BB1809" s="106"/>
      <c r="BC1809" s="106"/>
      <c r="BD1809" s="106"/>
      <c r="BE1809" s="106"/>
      <c r="BF1809" s="106"/>
      <c r="BG1809" s="106"/>
    </row>
    <row r="1810" spans="1:59" ht="40.15" customHeight="1" x14ac:dyDescent="0.25">
      <c r="A1810" s="151"/>
      <c r="B1810" s="151"/>
      <c r="C1810" s="151"/>
      <c r="D1810" s="151"/>
      <c r="E1810" s="151"/>
      <c r="F1810" s="151"/>
      <c r="G1810" s="151"/>
      <c r="H1810" s="151"/>
      <c r="I1810" s="151"/>
      <c r="J1810" s="151"/>
      <c r="K1810" s="171"/>
      <c r="L1810" s="171"/>
      <c r="M1810" s="125" t="s">
        <v>75</v>
      </c>
      <c r="N1810" s="125" t="s">
        <v>77</v>
      </c>
      <c r="O1810" s="125" t="s">
        <v>77</v>
      </c>
      <c r="P1810" s="125" t="s">
        <v>1311</v>
      </c>
      <c r="Q1810" s="12">
        <f>682379.31*1.16</f>
        <v>791559.99959999998</v>
      </c>
      <c r="R1810" s="125" t="s">
        <v>77</v>
      </c>
      <c r="S1810" s="125" t="s">
        <v>77</v>
      </c>
      <c r="T1810" s="125" t="s">
        <v>77</v>
      </c>
      <c r="U1810" s="204"/>
      <c r="V1810" s="171"/>
      <c r="W1810" s="205"/>
      <c r="X1810" s="206"/>
      <c r="Y1810" s="206"/>
      <c r="Z1810" s="171"/>
      <c r="AA1810" s="171"/>
      <c r="AB1810" s="171"/>
      <c r="AC1810" s="171"/>
      <c r="AD1810" s="151"/>
      <c r="AE1810" s="199"/>
      <c r="AF1810" s="200"/>
      <c r="AG1810" s="200"/>
      <c r="AH1810" s="201"/>
      <c r="AI1810" s="171"/>
      <c r="AJ1810" s="171"/>
      <c r="AK1810" s="171"/>
      <c r="AL1810" s="171"/>
      <c r="AM1810" s="171"/>
      <c r="AN1810" s="171"/>
      <c r="AO1810" s="171"/>
      <c r="AP1810" s="171"/>
      <c r="AQ1810" s="171"/>
      <c r="AR1810" s="171"/>
      <c r="AS1810" s="171"/>
      <c r="AT1810" s="171"/>
      <c r="AU1810" s="171"/>
      <c r="AV1810" s="171"/>
      <c r="AW1810" s="171"/>
      <c r="AX1810" s="106"/>
      <c r="AY1810" s="106"/>
      <c r="AZ1810" s="106"/>
      <c r="BA1810" s="106"/>
      <c r="BB1810" s="106"/>
      <c r="BC1810" s="106"/>
      <c r="BD1810" s="106"/>
      <c r="BE1810" s="106"/>
      <c r="BF1810" s="106"/>
      <c r="BG1810" s="106"/>
    </row>
    <row r="1811" spans="1:59" ht="40.15" customHeight="1" x14ac:dyDescent="0.25">
      <c r="A1811" s="149" t="s">
        <v>134</v>
      </c>
      <c r="B1811" s="149" t="s">
        <v>792</v>
      </c>
      <c r="C1811" s="149">
        <v>2016</v>
      </c>
      <c r="D1811" s="149" t="s">
        <v>569</v>
      </c>
      <c r="E1811" s="149" t="s">
        <v>1312</v>
      </c>
      <c r="F1811" s="149" t="s">
        <v>1307</v>
      </c>
      <c r="G1811" s="149" t="s">
        <v>57</v>
      </c>
      <c r="H1811" s="149" t="s">
        <v>58</v>
      </c>
      <c r="I1811" s="149" t="s">
        <v>58</v>
      </c>
      <c r="J1811" s="149" t="s">
        <v>1313</v>
      </c>
      <c r="K1811" s="171" t="s">
        <v>797</v>
      </c>
      <c r="L1811" s="171" t="s">
        <v>798</v>
      </c>
      <c r="M1811" s="114" t="s">
        <v>1314</v>
      </c>
      <c r="N1811" s="114" t="s">
        <v>1315</v>
      </c>
      <c r="O1811" s="114" t="s">
        <v>1316</v>
      </c>
      <c r="P1811" s="114" t="s">
        <v>77</v>
      </c>
      <c r="Q1811" s="12">
        <f>271103.53*1.16</f>
        <v>314480.09480000002</v>
      </c>
      <c r="R1811" s="114" t="s">
        <v>1314</v>
      </c>
      <c r="S1811" s="114" t="s">
        <v>1315</v>
      </c>
      <c r="T1811" s="114" t="s">
        <v>1316</v>
      </c>
      <c r="U1811" s="202" t="s">
        <v>77</v>
      </c>
      <c r="V1811" s="171" t="s">
        <v>1317</v>
      </c>
      <c r="W1811" s="205">
        <v>42529</v>
      </c>
      <c r="X1811" s="206">
        <f>Y1811/1.16</f>
        <v>271103.52586206899</v>
      </c>
      <c r="Y1811" s="206">
        <v>314480.09000000003</v>
      </c>
      <c r="Z1811" s="171" t="s">
        <v>802</v>
      </c>
      <c r="AA1811" s="171" t="s">
        <v>68</v>
      </c>
      <c r="AB1811" s="171" t="s">
        <v>69</v>
      </c>
      <c r="AC1811" s="171" t="s">
        <v>70</v>
      </c>
      <c r="AD1811" s="149" t="s">
        <v>1313</v>
      </c>
      <c r="AE1811" s="199">
        <f>94344.02+31448</f>
        <v>125792.02</v>
      </c>
      <c r="AF1811" s="200">
        <v>42531</v>
      </c>
      <c r="AG1811" s="200">
        <v>42590</v>
      </c>
      <c r="AH1811" s="201" t="s">
        <v>57</v>
      </c>
      <c r="AI1811" s="171" t="s">
        <v>72</v>
      </c>
      <c r="AJ1811" s="171" t="s">
        <v>191</v>
      </c>
      <c r="AK1811" s="171" t="s">
        <v>72</v>
      </c>
      <c r="AL1811" s="171" t="s">
        <v>72</v>
      </c>
      <c r="AM1811" s="171" t="s">
        <v>72</v>
      </c>
      <c r="AN1811" s="155" t="s">
        <v>72</v>
      </c>
      <c r="AO1811" s="171" t="s">
        <v>1040</v>
      </c>
      <c r="AP1811" s="171" t="s">
        <v>804</v>
      </c>
      <c r="AQ1811" s="171" t="s">
        <v>804</v>
      </c>
      <c r="AR1811" s="171" t="s">
        <v>804</v>
      </c>
      <c r="AS1811" s="171" t="s">
        <v>804</v>
      </c>
      <c r="AT1811" s="171" t="s">
        <v>804</v>
      </c>
      <c r="AU1811" s="171" t="s">
        <v>804</v>
      </c>
      <c r="AV1811" s="171" t="s">
        <v>804</v>
      </c>
      <c r="AW1811" s="171" t="s">
        <v>804</v>
      </c>
    </row>
    <row r="1812" spans="1:59" ht="40.15" customHeight="1" x14ac:dyDescent="0.25">
      <c r="A1812" s="150"/>
      <c r="B1812" s="150"/>
      <c r="C1812" s="150"/>
      <c r="D1812" s="150"/>
      <c r="E1812" s="150"/>
      <c r="F1812" s="150"/>
      <c r="G1812" s="150"/>
      <c r="H1812" s="150"/>
      <c r="I1812" s="150"/>
      <c r="J1812" s="150"/>
      <c r="K1812" s="171"/>
      <c r="L1812" s="171"/>
      <c r="M1812" s="114" t="s">
        <v>1318</v>
      </c>
      <c r="N1812" s="114" t="s">
        <v>464</v>
      </c>
      <c r="O1812" s="114" t="s">
        <v>1319</v>
      </c>
      <c r="P1812" s="114" t="s">
        <v>77</v>
      </c>
      <c r="Q1812" s="12">
        <f>278472.76*1.16</f>
        <v>323028.40159999998</v>
      </c>
      <c r="R1812" s="114" t="s">
        <v>77</v>
      </c>
      <c r="S1812" s="114" t="s">
        <v>77</v>
      </c>
      <c r="T1812" s="114" t="s">
        <v>77</v>
      </c>
      <c r="U1812" s="203"/>
      <c r="V1812" s="171"/>
      <c r="W1812" s="205"/>
      <c r="X1812" s="206"/>
      <c r="Y1812" s="206"/>
      <c r="Z1812" s="171"/>
      <c r="AA1812" s="171"/>
      <c r="AB1812" s="171"/>
      <c r="AC1812" s="171"/>
      <c r="AD1812" s="150"/>
      <c r="AE1812" s="199"/>
      <c r="AF1812" s="200"/>
      <c r="AG1812" s="200"/>
      <c r="AH1812" s="201"/>
      <c r="AI1812" s="171"/>
      <c r="AJ1812" s="171"/>
      <c r="AK1812" s="171"/>
      <c r="AL1812" s="171"/>
      <c r="AM1812" s="171"/>
      <c r="AN1812" s="155"/>
      <c r="AO1812" s="171"/>
      <c r="AP1812" s="171"/>
      <c r="AQ1812" s="171"/>
      <c r="AR1812" s="171"/>
      <c r="AS1812" s="171"/>
      <c r="AT1812" s="171"/>
      <c r="AU1812" s="171"/>
      <c r="AV1812" s="171"/>
      <c r="AW1812" s="171"/>
    </row>
    <row r="1813" spans="1:59" ht="40.15" customHeight="1" x14ac:dyDescent="0.25">
      <c r="A1813" s="151"/>
      <c r="B1813" s="151"/>
      <c r="C1813" s="151"/>
      <c r="D1813" s="151"/>
      <c r="E1813" s="151"/>
      <c r="F1813" s="151"/>
      <c r="G1813" s="151"/>
      <c r="H1813" s="151"/>
      <c r="I1813" s="151"/>
      <c r="J1813" s="151"/>
      <c r="K1813" s="171"/>
      <c r="L1813" s="171"/>
      <c r="M1813" s="114" t="s">
        <v>987</v>
      </c>
      <c r="N1813" s="114" t="s">
        <v>988</v>
      </c>
      <c r="O1813" s="114" t="s">
        <v>989</v>
      </c>
      <c r="P1813" s="114" t="s">
        <v>77</v>
      </c>
      <c r="Q1813" s="12">
        <f>338792.4*1.16</f>
        <v>392999.18400000001</v>
      </c>
      <c r="R1813" s="114" t="s">
        <v>77</v>
      </c>
      <c r="S1813" s="114" t="s">
        <v>77</v>
      </c>
      <c r="T1813" s="114" t="s">
        <v>77</v>
      </c>
      <c r="U1813" s="204"/>
      <c r="V1813" s="171"/>
      <c r="W1813" s="205"/>
      <c r="X1813" s="206"/>
      <c r="Y1813" s="206"/>
      <c r="Z1813" s="171"/>
      <c r="AA1813" s="171"/>
      <c r="AB1813" s="171"/>
      <c r="AC1813" s="171"/>
      <c r="AD1813" s="151"/>
      <c r="AE1813" s="199"/>
      <c r="AF1813" s="200"/>
      <c r="AG1813" s="200"/>
      <c r="AH1813" s="201"/>
      <c r="AI1813" s="171"/>
      <c r="AJ1813" s="171"/>
      <c r="AK1813" s="171"/>
      <c r="AL1813" s="171"/>
      <c r="AM1813" s="171"/>
      <c r="AN1813" s="155"/>
      <c r="AO1813" s="171"/>
      <c r="AP1813" s="171"/>
      <c r="AQ1813" s="171"/>
      <c r="AR1813" s="171"/>
      <c r="AS1813" s="171"/>
      <c r="AT1813" s="171"/>
      <c r="AU1813" s="171"/>
      <c r="AV1813" s="171"/>
      <c r="AW1813" s="171"/>
    </row>
    <row r="1814" spans="1:59" ht="40.15" customHeight="1" x14ac:dyDescent="0.25">
      <c r="A1814" s="115"/>
      <c r="B1814" s="115"/>
      <c r="C1814" s="115"/>
      <c r="D1814" s="115"/>
      <c r="E1814" s="115"/>
      <c r="F1814" s="115"/>
      <c r="G1814" s="115"/>
      <c r="H1814" s="115"/>
      <c r="I1814" s="115"/>
      <c r="J1814" s="115"/>
      <c r="K1814" s="115"/>
      <c r="L1814" s="115"/>
      <c r="M1814" s="116"/>
      <c r="N1814" s="116"/>
      <c r="O1814" s="116"/>
      <c r="P1814" s="116"/>
      <c r="Q1814" s="119"/>
      <c r="R1814" s="116"/>
      <c r="S1814" s="116"/>
      <c r="T1814" s="116"/>
      <c r="U1814" s="120"/>
      <c r="V1814" s="115"/>
      <c r="W1814" s="121"/>
      <c r="X1814" s="122"/>
      <c r="Y1814" s="122"/>
      <c r="Z1814" s="115"/>
      <c r="AA1814" s="115"/>
      <c r="AB1814" s="115"/>
      <c r="AC1814" s="115"/>
      <c r="AD1814" s="115"/>
      <c r="AE1814" s="123"/>
      <c r="AF1814" s="117"/>
      <c r="AG1814" s="117"/>
      <c r="AH1814" s="116"/>
      <c r="AI1814" s="115"/>
      <c r="AJ1814" s="115"/>
      <c r="AK1814" s="115"/>
      <c r="AL1814" s="115"/>
      <c r="AM1814" s="115"/>
      <c r="AN1814" s="124"/>
      <c r="AO1814" s="115"/>
      <c r="AP1814" s="115"/>
      <c r="AQ1814" s="115"/>
      <c r="AR1814" s="115"/>
      <c r="AS1814" s="115"/>
      <c r="AT1814" s="115"/>
      <c r="AU1814" s="115"/>
      <c r="AV1814" s="115"/>
      <c r="AW1814" s="115"/>
    </row>
    <row r="1815" spans="1:59" ht="13.15" customHeight="1" x14ac:dyDescent="0.25"/>
    <row r="1816" spans="1:59" ht="25.15" customHeight="1" x14ac:dyDescent="0.25">
      <c r="A1816" s="50" t="s">
        <v>1361</v>
      </c>
      <c r="B1816" s="51"/>
      <c r="C1816" s="51"/>
      <c r="D1816" s="51"/>
      <c r="E1816" s="51"/>
      <c r="F1816" s="51"/>
      <c r="G1816" s="52"/>
      <c r="H1816" s="53"/>
      <c r="I1816" s="51"/>
    </row>
    <row r="1817" spans="1:59" ht="25.15" customHeight="1" x14ac:dyDescent="0.25">
      <c r="A1817" s="50" t="s">
        <v>790</v>
      </c>
      <c r="B1817" s="51"/>
      <c r="C1817" s="51"/>
      <c r="D1817" s="51"/>
      <c r="E1817" s="51"/>
      <c r="F1817" s="51"/>
      <c r="G1817" s="52"/>
      <c r="H1817" s="53"/>
      <c r="I1817" s="51"/>
    </row>
    <row r="1818" spans="1:59" ht="25.15" customHeight="1" x14ac:dyDescent="0.3">
      <c r="A1818" s="54" t="s">
        <v>791</v>
      </c>
      <c r="B1818" s="90"/>
      <c r="C1818" s="51"/>
      <c r="D1818" s="51"/>
      <c r="E1818" s="51"/>
      <c r="F1818" s="51"/>
      <c r="G1818" s="52"/>
      <c r="H1818" s="53"/>
      <c r="I1818" s="51"/>
    </row>
    <row r="1819" spans="1:59" ht="25.15" customHeight="1" x14ac:dyDescent="0.25">
      <c r="A1819" s="290"/>
      <c r="B1819" s="290"/>
      <c r="C1819" s="290"/>
      <c r="D1819" s="290"/>
      <c r="E1819" s="290"/>
      <c r="F1819" s="290"/>
      <c r="G1819" s="290"/>
      <c r="H1819" s="290"/>
      <c r="I1819" s="290"/>
    </row>
    <row r="1820" spans="1:59" ht="25.15" customHeight="1" x14ac:dyDescent="0.3">
      <c r="A1820" s="54"/>
      <c r="B1820" s="54"/>
      <c r="C1820" s="51"/>
      <c r="D1820" s="51"/>
      <c r="E1820" s="51"/>
      <c r="F1820" s="51"/>
      <c r="G1820" s="52"/>
      <c r="H1820" s="53"/>
      <c r="I1820" s="51"/>
    </row>
    <row r="1821" spans="1:59" ht="25.15" customHeight="1" x14ac:dyDescent="0.3">
      <c r="A1821" s="54"/>
      <c r="B1821" s="54"/>
      <c r="C1821" s="51"/>
      <c r="D1821" s="51"/>
      <c r="E1821" s="51"/>
      <c r="F1821" s="51"/>
      <c r="G1821" s="52"/>
      <c r="H1821" s="53"/>
      <c r="I1821" s="51"/>
    </row>
    <row r="1822" spans="1:59" ht="25.15" customHeight="1" x14ac:dyDescent="0.25"/>
    <row r="1823" spans="1:59" ht="25.15" customHeight="1" x14ac:dyDescent="0.25"/>
  </sheetData>
  <mergeCells count="19984">
    <mergeCell ref="A1682:A1684"/>
    <mergeCell ref="B1682:B1684"/>
    <mergeCell ref="C1682:C1684"/>
    <mergeCell ref="D1682:D1684"/>
    <mergeCell ref="E1682:E1684"/>
    <mergeCell ref="F1682:F1684"/>
    <mergeCell ref="G1682:G1684"/>
    <mergeCell ref="H1682:H1684"/>
    <mergeCell ref="I1682:I1684"/>
    <mergeCell ref="J1682:J1684"/>
    <mergeCell ref="K1682:K1684"/>
    <mergeCell ref="L1682:L1684"/>
    <mergeCell ref="U1682:U1684"/>
    <mergeCell ref="V1682:V1684"/>
    <mergeCell ref="W1682:W1684"/>
    <mergeCell ref="X1682:X1684"/>
    <mergeCell ref="Y1682:Y1684"/>
    <mergeCell ref="Z1682:Z1684"/>
    <mergeCell ref="AA1682:AA1684"/>
    <mergeCell ref="AB1682:AB1684"/>
    <mergeCell ref="AC1682:AC1684"/>
    <mergeCell ref="AD1682:AD1684"/>
    <mergeCell ref="AE1682:AE1684"/>
    <mergeCell ref="AF1682:AF1684"/>
    <mergeCell ref="AG1682:AG1684"/>
    <mergeCell ref="AH1682:AH1684"/>
    <mergeCell ref="AI1682:AI1684"/>
    <mergeCell ref="AJ1682:AJ1684"/>
    <mergeCell ref="AK1682:AK1684"/>
    <mergeCell ref="AL1682:AL1684"/>
    <mergeCell ref="AM1682:AM1684"/>
    <mergeCell ref="AN1682:AN1684"/>
    <mergeCell ref="AO1682:AO1684"/>
    <mergeCell ref="AP1682:AP1684"/>
    <mergeCell ref="AQ1682:AQ1684"/>
    <mergeCell ref="AR1682:AR1684"/>
    <mergeCell ref="AS1682:AS1684"/>
    <mergeCell ref="AT1682:AT1684"/>
    <mergeCell ref="AU1682:AU1684"/>
    <mergeCell ref="AV1682:AV1684"/>
    <mergeCell ref="AW1682:AW1684"/>
    <mergeCell ref="AP1676:AP1678"/>
    <mergeCell ref="AQ1676:AQ1678"/>
    <mergeCell ref="AR1676:AR1678"/>
    <mergeCell ref="AS1676:AS1678"/>
    <mergeCell ref="AT1676:AT1678"/>
    <mergeCell ref="AU1676:AU1678"/>
    <mergeCell ref="AV1676:AV1678"/>
    <mergeCell ref="AW1676:AW1678"/>
    <mergeCell ref="A1679:A1681"/>
    <mergeCell ref="B1679:B1681"/>
    <mergeCell ref="C1679:C1681"/>
    <mergeCell ref="D1679:D1681"/>
    <mergeCell ref="E1679:E1681"/>
    <mergeCell ref="F1679:F1681"/>
    <mergeCell ref="G1679:G1681"/>
    <mergeCell ref="H1679:H1681"/>
    <mergeCell ref="I1679:I1681"/>
    <mergeCell ref="J1679:J1681"/>
    <mergeCell ref="K1679:K1681"/>
    <mergeCell ref="L1679:L1681"/>
    <mergeCell ref="U1679:U1681"/>
    <mergeCell ref="V1679:V1681"/>
    <mergeCell ref="W1679:W1681"/>
    <mergeCell ref="X1679:X1681"/>
    <mergeCell ref="Y1679:Y1681"/>
    <mergeCell ref="Z1679:Z1681"/>
    <mergeCell ref="AA1679:AA1681"/>
    <mergeCell ref="AB1679:AB1681"/>
    <mergeCell ref="AC1679:AC1681"/>
    <mergeCell ref="AD1679:AD1681"/>
    <mergeCell ref="AE1679:AE1681"/>
    <mergeCell ref="AF1679:AF1681"/>
    <mergeCell ref="AG1679:AG1681"/>
    <mergeCell ref="AH1679:AH1681"/>
    <mergeCell ref="AI1679:AI1681"/>
    <mergeCell ref="AJ1679:AJ1681"/>
    <mergeCell ref="AK1679:AK1681"/>
    <mergeCell ref="AL1679:AL1681"/>
    <mergeCell ref="AM1679:AM1681"/>
    <mergeCell ref="AN1679:AN1681"/>
    <mergeCell ref="AO1679:AO1681"/>
    <mergeCell ref="AP1679:AP1681"/>
    <mergeCell ref="AQ1679:AQ1681"/>
    <mergeCell ref="AR1679:AR1681"/>
    <mergeCell ref="AS1679:AS1681"/>
    <mergeCell ref="AT1679:AT1681"/>
    <mergeCell ref="AU1679:AU1681"/>
    <mergeCell ref="AV1679:AV1681"/>
    <mergeCell ref="AW1679:AW1681"/>
    <mergeCell ref="A1676:A1678"/>
    <mergeCell ref="B1676:B1678"/>
    <mergeCell ref="C1676:C1678"/>
    <mergeCell ref="D1676:D1678"/>
    <mergeCell ref="E1676:E1678"/>
    <mergeCell ref="F1676:F1678"/>
    <mergeCell ref="G1676:G1678"/>
    <mergeCell ref="H1676:H1678"/>
    <mergeCell ref="I1676:I1678"/>
    <mergeCell ref="J1676:J1678"/>
    <mergeCell ref="K1676:K1678"/>
    <mergeCell ref="L1676:L1678"/>
    <mergeCell ref="U1676:U1678"/>
    <mergeCell ref="V1676:V1678"/>
    <mergeCell ref="W1676:W1678"/>
    <mergeCell ref="X1676:X1678"/>
    <mergeCell ref="Y1676:Y1678"/>
    <mergeCell ref="Z1676:Z1678"/>
    <mergeCell ref="AA1676:AA1678"/>
    <mergeCell ref="AB1676:AB1678"/>
    <mergeCell ref="AC1676:AC1678"/>
    <mergeCell ref="AD1676:AD1678"/>
    <mergeCell ref="AE1676:AE1678"/>
    <mergeCell ref="AF1676:AF1678"/>
    <mergeCell ref="AG1676:AG1678"/>
    <mergeCell ref="AH1676:AH1678"/>
    <mergeCell ref="AI1676:AI1678"/>
    <mergeCell ref="AJ1676:AJ1678"/>
    <mergeCell ref="AK1676:AK1678"/>
    <mergeCell ref="AL1676:AL1678"/>
    <mergeCell ref="AM1676:AM1678"/>
    <mergeCell ref="AN1676:AN1678"/>
    <mergeCell ref="AO1676:AO1678"/>
    <mergeCell ref="A1673:A1675"/>
    <mergeCell ref="B1673:B1675"/>
    <mergeCell ref="C1673:C1675"/>
    <mergeCell ref="D1673:D1675"/>
    <mergeCell ref="E1673:E1675"/>
    <mergeCell ref="F1673:F1675"/>
    <mergeCell ref="G1673:G1675"/>
    <mergeCell ref="H1673:H1675"/>
    <mergeCell ref="I1673:I1675"/>
    <mergeCell ref="J1673:J1675"/>
    <mergeCell ref="K1673:K1675"/>
    <mergeCell ref="L1673:L1675"/>
    <mergeCell ref="U1673:U1675"/>
    <mergeCell ref="V1673:V1675"/>
    <mergeCell ref="W1673:W1675"/>
    <mergeCell ref="X1673:X1675"/>
    <mergeCell ref="Y1673:Y1675"/>
    <mergeCell ref="Z1673:Z1675"/>
    <mergeCell ref="AA1673:AA1675"/>
    <mergeCell ref="AB1673:AB1675"/>
    <mergeCell ref="AC1673:AC1675"/>
    <mergeCell ref="AD1673:AD1675"/>
    <mergeCell ref="AE1673:AE1675"/>
    <mergeCell ref="AF1673:AF1675"/>
    <mergeCell ref="AG1673:AG1675"/>
    <mergeCell ref="AH1673:AH1675"/>
    <mergeCell ref="AI1673:AI1675"/>
    <mergeCell ref="AJ1673:AJ1675"/>
    <mergeCell ref="AK1673:AK1675"/>
    <mergeCell ref="AL1673:AL1675"/>
    <mergeCell ref="AM1673:AM1675"/>
    <mergeCell ref="AN1673:AN1675"/>
    <mergeCell ref="AO1673:AO1675"/>
    <mergeCell ref="AP1673:AP1675"/>
    <mergeCell ref="AQ1673:AQ1675"/>
    <mergeCell ref="AR1673:AR1675"/>
    <mergeCell ref="AS1673:AS1675"/>
    <mergeCell ref="AT1673:AT1675"/>
    <mergeCell ref="AU1673:AU1675"/>
    <mergeCell ref="AV1673:AV1675"/>
    <mergeCell ref="AW1673:AW1675"/>
    <mergeCell ref="AP1670:AP1672"/>
    <mergeCell ref="AQ1670:AQ1672"/>
    <mergeCell ref="AR1670:AR1672"/>
    <mergeCell ref="AS1670:AS1672"/>
    <mergeCell ref="AT1670:AT1672"/>
    <mergeCell ref="AU1670:AU1672"/>
    <mergeCell ref="AV1670:AV1672"/>
    <mergeCell ref="AW1670:AW1672"/>
    <mergeCell ref="A1670:A1672"/>
    <mergeCell ref="B1670:B1672"/>
    <mergeCell ref="C1670:C1672"/>
    <mergeCell ref="D1670:D1672"/>
    <mergeCell ref="E1670:E1672"/>
    <mergeCell ref="F1670:F1672"/>
    <mergeCell ref="G1670:G1672"/>
    <mergeCell ref="H1670:H1672"/>
    <mergeCell ref="I1670:I1672"/>
    <mergeCell ref="J1670:J1672"/>
    <mergeCell ref="K1670:K1672"/>
    <mergeCell ref="L1670:L1672"/>
    <mergeCell ref="U1670:U1672"/>
    <mergeCell ref="V1670:V1672"/>
    <mergeCell ref="W1670:W1672"/>
    <mergeCell ref="X1670:X1672"/>
    <mergeCell ref="Y1670:Y1672"/>
    <mergeCell ref="Z1670:Z1672"/>
    <mergeCell ref="AA1670:AA1672"/>
    <mergeCell ref="AB1670:AB1672"/>
    <mergeCell ref="AC1670:AC1672"/>
    <mergeCell ref="AD1670:AD1672"/>
    <mergeCell ref="AE1670:AE1672"/>
    <mergeCell ref="AF1670:AF1672"/>
    <mergeCell ref="AG1670:AG1672"/>
    <mergeCell ref="AH1670:AH1672"/>
    <mergeCell ref="AI1670:AI1672"/>
    <mergeCell ref="AJ1670:AJ1672"/>
    <mergeCell ref="AK1670:AK1672"/>
    <mergeCell ref="AL1670:AL1672"/>
    <mergeCell ref="AM1670:AM1672"/>
    <mergeCell ref="AN1670:AN1672"/>
    <mergeCell ref="AO1670:AO1672"/>
    <mergeCell ref="A1667:A1669"/>
    <mergeCell ref="B1667:B1669"/>
    <mergeCell ref="C1667:C1669"/>
    <mergeCell ref="D1667:D1669"/>
    <mergeCell ref="E1667:E1669"/>
    <mergeCell ref="F1667:F1669"/>
    <mergeCell ref="G1667:G1669"/>
    <mergeCell ref="H1667:H1669"/>
    <mergeCell ref="I1667:I1669"/>
    <mergeCell ref="J1667:J1669"/>
    <mergeCell ref="K1667:K1669"/>
    <mergeCell ref="L1667:L1669"/>
    <mergeCell ref="U1667:U1669"/>
    <mergeCell ref="V1667:V1669"/>
    <mergeCell ref="W1667:W1669"/>
    <mergeCell ref="X1667:X1669"/>
    <mergeCell ref="Y1667:Y1669"/>
    <mergeCell ref="Z1667:Z1669"/>
    <mergeCell ref="AA1667:AA1669"/>
    <mergeCell ref="AB1667:AB1669"/>
    <mergeCell ref="AC1667:AC1669"/>
    <mergeCell ref="AD1667:AD1669"/>
    <mergeCell ref="AE1667:AE1669"/>
    <mergeCell ref="AF1667:AF1669"/>
    <mergeCell ref="AG1667:AG1669"/>
    <mergeCell ref="AH1667:AH1669"/>
    <mergeCell ref="AI1667:AI1669"/>
    <mergeCell ref="AJ1667:AJ1669"/>
    <mergeCell ref="AK1667:AK1669"/>
    <mergeCell ref="AL1667:AL1669"/>
    <mergeCell ref="AM1667:AM1669"/>
    <mergeCell ref="AN1667:AN1669"/>
    <mergeCell ref="AO1667:AO1669"/>
    <mergeCell ref="AP1667:AP1669"/>
    <mergeCell ref="AQ1667:AQ1669"/>
    <mergeCell ref="AR1667:AR1669"/>
    <mergeCell ref="AS1667:AS1669"/>
    <mergeCell ref="AT1667:AT1669"/>
    <mergeCell ref="AU1667:AU1669"/>
    <mergeCell ref="AV1667:AV1669"/>
    <mergeCell ref="AW1667:AW1669"/>
    <mergeCell ref="AP1661:AP1663"/>
    <mergeCell ref="AQ1661:AQ1663"/>
    <mergeCell ref="AR1661:AR1663"/>
    <mergeCell ref="AS1661:AS1663"/>
    <mergeCell ref="AT1661:AT1663"/>
    <mergeCell ref="AU1661:AU1663"/>
    <mergeCell ref="AV1661:AV1663"/>
    <mergeCell ref="AW1661:AW1663"/>
    <mergeCell ref="A1664:A1666"/>
    <mergeCell ref="B1664:B1666"/>
    <mergeCell ref="C1664:C1666"/>
    <mergeCell ref="D1664:D1666"/>
    <mergeCell ref="E1664:E1666"/>
    <mergeCell ref="F1664:F1666"/>
    <mergeCell ref="G1664:G1666"/>
    <mergeCell ref="H1664:H1666"/>
    <mergeCell ref="I1664:I1666"/>
    <mergeCell ref="J1664:J1666"/>
    <mergeCell ref="K1664:K1666"/>
    <mergeCell ref="L1664:L1666"/>
    <mergeCell ref="U1664:U1666"/>
    <mergeCell ref="V1664:V1666"/>
    <mergeCell ref="W1664:W1666"/>
    <mergeCell ref="X1664:X1666"/>
    <mergeCell ref="Y1664:Y1666"/>
    <mergeCell ref="Z1664:Z1666"/>
    <mergeCell ref="AA1664:AA1666"/>
    <mergeCell ref="AB1664:AB1666"/>
    <mergeCell ref="AC1664:AC1666"/>
    <mergeCell ref="AD1664:AD1666"/>
    <mergeCell ref="AE1664:AE1666"/>
    <mergeCell ref="AF1664:AF1666"/>
    <mergeCell ref="AG1664:AG1666"/>
    <mergeCell ref="AH1664:AH1666"/>
    <mergeCell ref="AI1664:AI1666"/>
    <mergeCell ref="AJ1664:AJ1666"/>
    <mergeCell ref="AK1664:AK1666"/>
    <mergeCell ref="AL1664:AL1666"/>
    <mergeCell ref="AM1664:AM1666"/>
    <mergeCell ref="AN1664:AN1666"/>
    <mergeCell ref="AO1664:AO1666"/>
    <mergeCell ref="AP1664:AP1666"/>
    <mergeCell ref="AQ1664:AQ1666"/>
    <mergeCell ref="AR1664:AR1666"/>
    <mergeCell ref="AS1664:AS1666"/>
    <mergeCell ref="AT1664:AT1666"/>
    <mergeCell ref="AU1664:AU1666"/>
    <mergeCell ref="AV1664:AV1666"/>
    <mergeCell ref="AW1664:AW1666"/>
    <mergeCell ref="A1661:A1663"/>
    <mergeCell ref="B1661:B1663"/>
    <mergeCell ref="C1661:C1663"/>
    <mergeCell ref="D1661:D1663"/>
    <mergeCell ref="E1661:E1663"/>
    <mergeCell ref="F1661:F1663"/>
    <mergeCell ref="G1661:G1663"/>
    <mergeCell ref="H1661:H1663"/>
    <mergeCell ref="I1661:I1663"/>
    <mergeCell ref="J1661:J1663"/>
    <mergeCell ref="K1661:K1663"/>
    <mergeCell ref="L1661:L1663"/>
    <mergeCell ref="U1661:U1663"/>
    <mergeCell ref="V1661:V1663"/>
    <mergeCell ref="W1661:W1663"/>
    <mergeCell ref="X1661:X1663"/>
    <mergeCell ref="Y1661:Y1663"/>
    <mergeCell ref="Z1661:Z1663"/>
    <mergeCell ref="AA1661:AA1663"/>
    <mergeCell ref="AB1661:AB1663"/>
    <mergeCell ref="AC1661:AC1663"/>
    <mergeCell ref="AD1661:AD1663"/>
    <mergeCell ref="AE1661:AE1663"/>
    <mergeCell ref="AF1661:AF1663"/>
    <mergeCell ref="AG1661:AG1663"/>
    <mergeCell ref="AH1661:AH1663"/>
    <mergeCell ref="AI1661:AI1663"/>
    <mergeCell ref="AJ1661:AJ1663"/>
    <mergeCell ref="AK1661:AK1663"/>
    <mergeCell ref="AL1661:AL1663"/>
    <mergeCell ref="AM1661:AM1663"/>
    <mergeCell ref="AN1661:AN1663"/>
    <mergeCell ref="AO1661:AO1663"/>
    <mergeCell ref="AP1655:AP1657"/>
    <mergeCell ref="AQ1655:AQ1657"/>
    <mergeCell ref="AR1655:AR1657"/>
    <mergeCell ref="AS1655:AS1657"/>
    <mergeCell ref="AT1655:AT1657"/>
    <mergeCell ref="AU1655:AU1657"/>
    <mergeCell ref="AV1655:AV1657"/>
    <mergeCell ref="AE1655:AE1657"/>
    <mergeCell ref="AF1655:AF1657"/>
    <mergeCell ref="AG1655:AG1657"/>
    <mergeCell ref="AH1655:AH1657"/>
    <mergeCell ref="AI1655:AI1657"/>
    <mergeCell ref="AJ1655:AJ1657"/>
    <mergeCell ref="AK1655:AK1657"/>
    <mergeCell ref="AL1655:AL1657"/>
    <mergeCell ref="AM1655:AM1657"/>
    <mergeCell ref="AN1655:AN1657"/>
    <mergeCell ref="AO1655:AO1657"/>
    <mergeCell ref="AW1655:AW1657"/>
    <mergeCell ref="A1658:A1660"/>
    <mergeCell ref="B1658:B1660"/>
    <mergeCell ref="C1658:C1660"/>
    <mergeCell ref="D1658:D1660"/>
    <mergeCell ref="E1658:E1660"/>
    <mergeCell ref="F1658:F1660"/>
    <mergeCell ref="G1658:G1660"/>
    <mergeCell ref="H1658:H1660"/>
    <mergeCell ref="I1658:I1660"/>
    <mergeCell ref="J1658:J1660"/>
    <mergeCell ref="K1658:K1660"/>
    <mergeCell ref="L1658:L1660"/>
    <mergeCell ref="U1658:U1660"/>
    <mergeCell ref="V1658:V1660"/>
    <mergeCell ref="W1658:W1660"/>
    <mergeCell ref="X1658:X1660"/>
    <mergeCell ref="Y1658:Y1660"/>
    <mergeCell ref="Z1658:Z1660"/>
    <mergeCell ref="AA1658:AA1660"/>
    <mergeCell ref="AB1658:AB1660"/>
    <mergeCell ref="AC1658:AC1660"/>
    <mergeCell ref="AD1658:AD1660"/>
    <mergeCell ref="AE1658:AE1660"/>
    <mergeCell ref="AF1658:AF1660"/>
    <mergeCell ref="AG1658:AG1660"/>
    <mergeCell ref="AH1658:AH1660"/>
    <mergeCell ref="AI1658:AI1660"/>
    <mergeCell ref="AJ1658:AJ1660"/>
    <mergeCell ref="AK1658:AK1660"/>
    <mergeCell ref="AL1658:AL1660"/>
    <mergeCell ref="AM1658:AM1660"/>
    <mergeCell ref="AN1658:AN1660"/>
    <mergeCell ref="AO1658:AO1660"/>
    <mergeCell ref="AP1658:AP1660"/>
    <mergeCell ref="AQ1658:AQ1660"/>
    <mergeCell ref="AR1658:AR1660"/>
    <mergeCell ref="AS1658:AS1660"/>
    <mergeCell ref="AT1658:AT1660"/>
    <mergeCell ref="AU1658:AU1660"/>
    <mergeCell ref="AV1658:AV1660"/>
    <mergeCell ref="AW1658:AW1660"/>
    <mergeCell ref="A1655:A1657"/>
    <mergeCell ref="B1655:B1657"/>
    <mergeCell ref="C1655:C1657"/>
    <mergeCell ref="D1655:D1657"/>
    <mergeCell ref="E1655:E1657"/>
    <mergeCell ref="F1655:F1657"/>
    <mergeCell ref="G1655:G1657"/>
    <mergeCell ref="H1655:H1657"/>
    <mergeCell ref="I1655:I1657"/>
    <mergeCell ref="J1655:J1657"/>
    <mergeCell ref="K1655:K1657"/>
    <mergeCell ref="L1655:L1657"/>
    <mergeCell ref="U1655:U1657"/>
    <mergeCell ref="V1655:V1657"/>
    <mergeCell ref="W1655:W1657"/>
    <mergeCell ref="X1655:X1657"/>
    <mergeCell ref="Y1655:Y1657"/>
    <mergeCell ref="Z1655:Z1657"/>
    <mergeCell ref="AA1655:AA1657"/>
    <mergeCell ref="AB1655:AB1657"/>
    <mergeCell ref="AC1655:AC1657"/>
    <mergeCell ref="AD1655:AD1657"/>
    <mergeCell ref="AP1649:AP1651"/>
    <mergeCell ref="AQ1649:AQ1651"/>
    <mergeCell ref="AR1649:AR1651"/>
    <mergeCell ref="AS1649:AS1651"/>
    <mergeCell ref="AT1649:AT1651"/>
    <mergeCell ref="AU1649:AU1651"/>
    <mergeCell ref="AV1649:AV1651"/>
    <mergeCell ref="AW1649:AW1651"/>
    <mergeCell ref="A1652:A1654"/>
    <mergeCell ref="B1652:B1654"/>
    <mergeCell ref="C1652:C1654"/>
    <mergeCell ref="D1652:D1654"/>
    <mergeCell ref="E1652:E1654"/>
    <mergeCell ref="F1652:F1654"/>
    <mergeCell ref="G1652:G1654"/>
    <mergeCell ref="H1652:H1654"/>
    <mergeCell ref="I1652:I1654"/>
    <mergeCell ref="J1652:J1654"/>
    <mergeCell ref="K1652:K1654"/>
    <mergeCell ref="L1652:L1654"/>
    <mergeCell ref="U1652:U1654"/>
    <mergeCell ref="V1652:V1654"/>
    <mergeCell ref="W1652:W1654"/>
    <mergeCell ref="X1652:X1654"/>
    <mergeCell ref="Y1652:Y1654"/>
    <mergeCell ref="Z1652:Z1654"/>
    <mergeCell ref="AA1652:AA1654"/>
    <mergeCell ref="AB1652:AB1654"/>
    <mergeCell ref="AC1652:AC1654"/>
    <mergeCell ref="AD1652:AD1654"/>
    <mergeCell ref="AE1652:AE1654"/>
    <mergeCell ref="AF1652:AF1654"/>
    <mergeCell ref="AG1652:AG1654"/>
    <mergeCell ref="AH1652:AH1654"/>
    <mergeCell ref="AI1652:AI1654"/>
    <mergeCell ref="AJ1652:AJ1654"/>
    <mergeCell ref="AK1652:AK1654"/>
    <mergeCell ref="AL1652:AL1654"/>
    <mergeCell ref="AM1652:AM1654"/>
    <mergeCell ref="AN1652:AN1654"/>
    <mergeCell ref="AO1652:AO1654"/>
    <mergeCell ref="AP1652:AP1654"/>
    <mergeCell ref="AQ1652:AQ1654"/>
    <mergeCell ref="AR1652:AR1654"/>
    <mergeCell ref="AS1652:AS1654"/>
    <mergeCell ref="AT1652:AT1654"/>
    <mergeCell ref="AU1652:AU1654"/>
    <mergeCell ref="AV1652:AV1654"/>
    <mergeCell ref="AW1652:AW1654"/>
    <mergeCell ref="A1649:A1651"/>
    <mergeCell ref="B1649:B1651"/>
    <mergeCell ref="C1649:C1651"/>
    <mergeCell ref="D1649:D1651"/>
    <mergeCell ref="E1649:E1651"/>
    <mergeCell ref="F1649:F1651"/>
    <mergeCell ref="G1649:G1651"/>
    <mergeCell ref="H1649:H1651"/>
    <mergeCell ref="I1649:I1651"/>
    <mergeCell ref="J1649:J1651"/>
    <mergeCell ref="K1649:K1651"/>
    <mergeCell ref="L1649:L1651"/>
    <mergeCell ref="U1649:U1651"/>
    <mergeCell ref="V1649:V1651"/>
    <mergeCell ref="W1649:W1651"/>
    <mergeCell ref="X1649:X1651"/>
    <mergeCell ref="Y1649:Y1651"/>
    <mergeCell ref="Z1649:Z1651"/>
    <mergeCell ref="AA1649:AA1651"/>
    <mergeCell ref="AB1649:AB1651"/>
    <mergeCell ref="AC1649:AC1651"/>
    <mergeCell ref="AD1649:AD1651"/>
    <mergeCell ref="AE1649:AE1651"/>
    <mergeCell ref="AF1649:AF1651"/>
    <mergeCell ref="AG1649:AG1651"/>
    <mergeCell ref="AH1649:AH1651"/>
    <mergeCell ref="AI1649:AI1651"/>
    <mergeCell ref="AJ1649:AJ1651"/>
    <mergeCell ref="AK1649:AK1651"/>
    <mergeCell ref="AL1649:AL1651"/>
    <mergeCell ref="AM1649:AM1651"/>
    <mergeCell ref="AN1649:AN1651"/>
    <mergeCell ref="AO1649:AO1651"/>
    <mergeCell ref="AP1643:AP1645"/>
    <mergeCell ref="AQ1643:AQ1645"/>
    <mergeCell ref="AR1643:AR1645"/>
    <mergeCell ref="AS1643:AS1645"/>
    <mergeCell ref="AT1643:AT1645"/>
    <mergeCell ref="AU1643:AU1645"/>
    <mergeCell ref="AV1643:AV1645"/>
    <mergeCell ref="AW1643:AW1645"/>
    <mergeCell ref="A1646:A1648"/>
    <mergeCell ref="B1646:B1648"/>
    <mergeCell ref="C1646:C1648"/>
    <mergeCell ref="D1646:D1648"/>
    <mergeCell ref="E1646:E1648"/>
    <mergeCell ref="F1646:F1648"/>
    <mergeCell ref="G1646:G1648"/>
    <mergeCell ref="H1646:H1648"/>
    <mergeCell ref="I1646:I1648"/>
    <mergeCell ref="J1646:J1648"/>
    <mergeCell ref="K1646:K1648"/>
    <mergeCell ref="L1646:L1648"/>
    <mergeCell ref="U1646:U1648"/>
    <mergeCell ref="V1646:V1648"/>
    <mergeCell ref="W1646:W1648"/>
    <mergeCell ref="X1646:X1648"/>
    <mergeCell ref="Y1646:Y1648"/>
    <mergeCell ref="Z1646:Z1648"/>
    <mergeCell ref="AA1646:AA1648"/>
    <mergeCell ref="AB1646:AB1648"/>
    <mergeCell ref="AC1646:AC1648"/>
    <mergeCell ref="AD1646:AD1648"/>
    <mergeCell ref="AE1646:AE1648"/>
    <mergeCell ref="AF1646:AF1648"/>
    <mergeCell ref="AG1646:AG1648"/>
    <mergeCell ref="AH1646:AH1648"/>
    <mergeCell ref="AI1646:AI1648"/>
    <mergeCell ref="AJ1646:AJ1648"/>
    <mergeCell ref="AK1646:AK1648"/>
    <mergeCell ref="AL1646:AL1648"/>
    <mergeCell ref="AM1646:AM1648"/>
    <mergeCell ref="AN1646:AN1648"/>
    <mergeCell ref="AO1646:AO1648"/>
    <mergeCell ref="AP1646:AP1648"/>
    <mergeCell ref="AQ1646:AQ1648"/>
    <mergeCell ref="AR1646:AR1648"/>
    <mergeCell ref="AS1646:AS1648"/>
    <mergeCell ref="AT1646:AT1648"/>
    <mergeCell ref="AU1646:AU1648"/>
    <mergeCell ref="AV1646:AV1648"/>
    <mergeCell ref="AW1646:AW1648"/>
    <mergeCell ref="A1643:A1645"/>
    <mergeCell ref="B1643:B1645"/>
    <mergeCell ref="C1643:C1645"/>
    <mergeCell ref="D1643:D1645"/>
    <mergeCell ref="E1643:E1645"/>
    <mergeCell ref="F1643:F1645"/>
    <mergeCell ref="G1643:G1645"/>
    <mergeCell ref="H1643:H1645"/>
    <mergeCell ref="I1643:I1645"/>
    <mergeCell ref="J1643:J1645"/>
    <mergeCell ref="K1643:K1645"/>
    <mergeCell ref="L1643:L1645"/>
    <mergeCell ref="U1643:U1645"/>
    <mergeCell ref="V1643:V1645"/>
    <mergeCell ref="W1643:W1645"/>
    <mergeCell ref="X1643:X1645"/>
    <mergeCell ref="Y1643:Y1645"/>
    <mergeCell ref="Z1643:Z1645"/>
    <mergeCell ref="AA1643:AA1645"/>
    <mergeCell ref="AB1643:AB1645"/>
    <mergeCell ref="AC1643:AC1645"/>
    <mergeCell ref="AD1643:AD1645"/>
    <mergeCell ref="AE1643:AE1645"/>
    <mergeCell ref="AF1643:AF1645"/>
    <mergeCell ref="AG1643:AG1645"/>
    <mergeCell ref="AH1643:AH1645"/>
    <mergeCell ref="AI1643:AI1645"/>
    <mergeCell ref="AJ1643:AJ1645"/>
    <mergeCell ref="AK1643:AK1645"/>
    <mergeCell ref="AL1643:AL1645"/>
    <mergeCell ref="AM1643:AM1645"/>
    <mergeCell ref="AN1643:AN1645"/>
    <mergeCell ref="AO1643:AO1645"/>
    <mergeCell ref="AP1637:AP1639"/>
    <mergeCell ref="AQ1637:AQ1639"/>
    <mergeCell ref="AR1637:AR1639"/>
    <mergeCell ref="AS1637:AS1639"/>
    <mergeCell ref="AT1637:AT1639"/>
    <mergeCell ref="AU1637:AU1639"/>
    <mergeCell ref="AV1637:AV1639"/>
    <mergeCell ref="AW1637:AW1639"/>
    <mergeCell ref="A1640:A1642"/>
    <mergeCell ref="B1640:B1642"/>
    <mergeCell ref="C1640:C1642"/>
    <mergeCell ref="D1640:D1642"/>
    <mergeCell ref="E1640:E1642"/>
    <mergeCell ref="F1640:F1642"/>
    <mergeCell ref="G1640:G1642"/>
    <mergeCell ref="H1640:H1642"/>
    <mergeCell ref="I1640:I1642"/>
    <mergeCell ref="J1640:J1642"/>
    <mergeCell ref="K1640:K1642"/>
    <mergeCell ref="L1640:L1642"/>
    <mergeCell ref="U1640:U1642"/>
    <mergeCell ref="V1640:V1642"/>
    <mergeCell ref="W1640:W1642"/>
    <mergeCell ref="X1640:X1642"/>
    <mergeCell ref="Y1640:Y1642"/>
    <mergeCell ref="Z1640:Z1642"/>
    <mergeCell ref="AA1640:AA1642"/>
    <mergeCell ref="AB1640:AB1642"/>
    <mergeCell ref="AC1640:AC1642"/>
    <mergeCell ref="AD1640:AD1642"/>
    <mergeCell ref="AE1640:AE1642"/>
    <mergeCell ref="AF1640:AF1642"/>
    <mergeCell ref="AG1640:AG1642"/>
    <mergeCell ref="AH1640:AH1642"/>
    <mergeCell ref="AI1640:AI1642"/>
    <mergeCell ref="AJ1640:AJ1642"/>
    <mergeCell ref="AK1640:AK1642"/>
    <mergeCell ref="AL1640:AL1642"/>
    <mergeCell ref="AM1640:AM1642"/>
    <mergeCell ref="AN1640:AN1642"/>
    <mergeCell ref="AO1640:AO1642"/>
    <mergeCell ref="AP1640:AP1642"/>
    <mergeCell ref="AQ1640:AQ1642"/>
    <mergeCell ref="AR1640:AR1642"/>
    <mergeCell ref="AS1640:AS1642"/>
    <mergeCell ref="AT1640:AT1642"/>
    <mergeCell ref="AU1640:AU1642"/>
    <mergeCell ref="AV1640:AV1642"/>
    <mergeCell ref="AW1640:AW1642"/>
    <mergeCell ref="A1637:A1639"/>
    <mergeCell ref="B1637:B1639"/>
    <mergeCell ref="C1637:C1639"/>
    <mergeCell ref="D1637:D1639"/>
    <mergeCell ref="E1637:E1639"/>
    <mergeCell ref="F1637:F1639"/>
    <mergeCell ref="G1637:G1639"/>
    <mergeCell ref="H1637:H1639"/>
    <mergeCell ref="I1637:I1639"/>
    <mergeCell ref="J1637:J1639"/>
    <mergeCell ref="K1637:K1639"/>
    <mergeCell ref="L1637:L1639"/>
    <mergeCell ref="U1637:U1639"/>
    <mergeCell ref="V1637:V1639"/>
    <mergeCell ref="W1637:W1639"/>
    <mergeCell ref="X1637:X1639"/>
    <mergeCell ref="Y1637:Y1639"/>
    <mergeCell ref="Z1637:Z1639"/>
    <mergeCell ref="AA1637:AA1639"/>
    <mergeCell ref="AB1637:AB1639"/>
    <mergeCell ref="AC1637:AC1639"/>
    <mergeCell ref="AD1637:AD1639"/>
    <mergeCell ref="AE1637:AE1639"/>
    <mergeCell ref="AF1637:AF1639"/>
    <mergeCell ref="AG1637:AG1639"/>
    <mergeCell ref="AH1637:AH1639"/>
    <mergeCell ref="AI1637:AI1639"/>
    <mergeCell ref="AJ1637:AJ1639"/>
    <mergeCell ref="AK1637:AK1639"/>
    <mergeCell ref="AL1637:AL1639"/>
    <mergeCell ref="AM1637:AM1639"/>
    <mergeCell ref="AN1637:AN1639"/>
    <mergeCell ref="AO1637:AO1639"/>
    <mergeCell ref="AP1631:AP1633"/>
    <mergeCell ref="AQ1631:AQ1633"/>
    <mergeCell ref="AR1631:AR1633"/>
    <mergeCell ref="AS1631:AS1633"/>
    <mergeCell ref="AT1631:AT1633"/>
    <mergeCell ref="AU1631:AU1633"/>
    <mergeCell ref="AV1631:AV1633"/>
    <mergeCell ref="AW1631:AW1633"/>
    <mergeCell ref="A1634:A1636"/>
    <mergeCell ref="B1634:B1636"/>
    <mergeCell ref="C1634:C1636"/>
    <mergeCell ref="D1634:D1636"/>
    <mergeCell ref="E1634:E1636"/>
    <mergeCell ref="F1634:F1636"/>
    <mergeCell ref="G1634:G1636"/>
    <mergeCell ref="H1634:H1636"/>
    <mergeCell ref="I1634:I1636"/>
    <mergeCell ref="J1634:J1636"/>
    <mergeCell ref="K1634:K1636"/>
    <mergeCell ref="L1634:L1636"/>
    <mergeCell ref="U1634:U1636"/>
    <mergeCell ref="V1634:V1636"/>
    <mergeCell ref="W1634:W1636"/>
    <mergeCell ref="X1634:X1636"/>
    <mergeCell ref="Y1634:Y1636"/>
    <mergeCell ref="Z1634:Z1636"/>
    <mergeCell ref="AA1634:AA1636"/>
    <mergeCell ref="AB1634:AB1636"/>
    <mergeCell ref="AC1634:AC1636"/>
    <mergeCell ref="AD1634:AD1636"/>
    <mergeCell ref="AE1634:AE1636"/>
    <mergeCell ref="AF1634:AF1636"/>
    <mergeCell ref="AG1634:AG1636"/>
    <mergeCell ref="AH1634:AH1636"/>
    <mergeCell ref="AI1634:AI1636"/>
    <mergeCell ref="AJ1634:AJ1636"/>
    <mergeCell ref="AK1634:AK1636"/>
    <mergeCell ref="AL1634:AL1636"/>
    <mergeCell ref="AM1634:AM1636"/>
    <mergeCell ref="AN1634:AN1636"/>
    <mergeCell ref="AO1634:AO1636"/>
    <mergeCell ref="AP1634:AP1636"/>
    <mergeCell ref="AQ1634:AQ1636"/>
    <mergeCell ref="AR1634:AR1636"/>
    <mergeCell ref="AS1634:AS1636"/>
    <mergeCell ref="AT1634:AT1636"/>
    <mergeCell ref="AU1634:AU1636"/>
    <mergeCell ref="AV1634:AV1636"/>
    <mergeCell ref="AW1634:AW1636"/>
    <mergeCell ref="A1631:A1633"/>
    <mergeCell ref="B1631:B1633"/>
    <mergeCell ref="C1631:C1633"/>
    <mergeCell ref="D1631:D1633"/>
    <mergeCell ref="E1631:E1633"/>
    <mergeCell ref="F1631:F1633"/>
    <mergeCell ref="G1631:G1633"/>
    <mergeCell ref="H1631:H1633"/>
    <mergeCell ref="I1631:I1633"/>
    <mergeCell ref="J1631:J1633"/>
    <mergeCell ref="K1631:K1633"/>
    <mergeCell ref="L1631:L1633"/>
    <mergeCell ref="U1631:U1633"/>
    <mergeCell ref="V1631:V1633"/>
    <mergeCell ref="W1631:W1633"/>
    <mergeCell ref="X1631:X1633"/>
    <mergeCell ref="Y1631:Y1633"/>
    <mergeCell ref="Z1631:Z1633"/>
    <mergeCell ref="AA1631:AA1633"/>
    <mergeCell ref="AB1631:AB1633"/>
    <mergeCell ref="AC1631:AC1633"/>
    <mergeCell ref="AD1631:AD1633"/>
    <mergeCell ref="AE1631:AE1633"/>
    <mergeCell ref="AF1631:AF1633"/>
    <mergeCell ref="AG1631:AG1633"/>
    <mergeCell ref="AH1631:AH1633"/>
    <mergeCell ref="AI1631:AI1633"/>
    <mergeCell ref="AJ1631:AJ1633"/>
    <mergeCell ref="AK1631:AK1633"/>
    <mergeCell ref="AL1631:AL1633"/>
    <mergeCell ref="AM1631:AM1633"/>
    <mergeCell ref="AN1631:AN1633"/>
    <mergeCell ref="AO1631:AO1633"/>
    <mergeCell ref="AP1625:AP1627"/>
    <mergeCell ref="AQ1625:AQ1627"/>
    <mergeCell ref="AR1625:AR1627"/>
    <mergeCell ref="AS1625:AS1627"/>
    <mergeCell ref="AT1625:AT1627"/>
    <mergeCell ref="AU1625:AU1627"/>
    <mergeCell ref="AV1625:AV1627"/>
    <mergeCell ref="AW1625:AW1627"/>
    <mergeCell ref="A1628:A1630"/>
    <mergeCell ref="B1628:B1630"/>
    <mergeCell ref="C1628:C1630"/>
    <mergeCell ref="D1628:D1630"/>
    <mergeCell ref="E1628:E1630"/>
    <mergeCell ref="F1628:F1630"/>
    <mergeCell ref="G1628:G1630"/>
    <mergeCell ref="H1628:H1630"/>
    <mergeCell ref="I1628:I1630"/>
    <mergeCell ref="J1628:J1630"/>
    <mergeCell ref="K1628:K1630"/>
    <mergeCell ref="L1628:L1630"/>
    <mergeCell ref="U1628:U1630"/>
    <mergeCell ref="V1628:V1630"/>
    <mergeCell ref="W1628:W1630"/>
    <mergeCell ref="X1628:X1630"/>
    <mergeCell ref="Y1628:Y1630"/>
    <mergeCell ref="Z1628:Z1630"/>
    <mergeCell ref="AA1628:AA1630"/>
    <mergeCell ref="AB1628:AB1630"/>
    <mergeCell ref="AC1628:AC1630"/>
    <mergeCell ref="AD1628:AD1630"/>
    <mergeCell ref="AE1628:AE1630"/>
    <mergeCell ref="AF1628:AF1630"/>
    <mergeCell ref="AG1628:AG1630"/>
    <mergeCell ref="AH1628:AH1630"/>
    <mergeCell ref="AI1628:AI1630"/>
    <mergeCell ref="AJ1628:AJ1630"/>
    <mergeCell ref="AK1628:AK1630"/>
    <mergeCell ref="AL1628:AL1630"/>
    <mergeCell ref="AM1628:AM1630"/>
    <mergeCell ref="AN1628:AN1630"/>
    <mergeCell ref="AO1628:AO1630"/>
    <mergeCell ref="AP1628:AP1630"/>
    <mergeCell ref="AQ1628:AQ1630"/>
    <mergeCell ref="AR1628:AR1630"/>
    <mergeCell ref="AS1628:AS1630"/>
    <mergeCell ref="AT1628:AT1630"/>
    <mergeCell ref="AU1628:AU1630"/>
    <mergeCell ref="AV1628:AV1630"/>
    <mergeCell ref="AW1628:AW1630"/>
    <mergeCell ref="A1625:A1627"/>
    <mergeCell ref="B1625:B1627"/>
    <mergeCell ref="C1625:C1627"/>
    <mergeCell ref="D1625:D1627"/>
    <mergeCell ref="E1625:E1627"/>
    <mergeCell ref="F1625:F1627"/>
    <mergeCell ref="G1625:G1627"/>
    <mergeCell ref="H1625:H1627"/>
    <mergeCell ref="I1625:I1627"/>
    <mergeCell ref="J1625:J1627"/>
    <mergeCell ref="K1625:K1627"/>
    <mergeCell ref="L1625:L1627"/>
    <mergeCell ref="U1625:U1627"/>
    <mergeCell ref="V1625:V1627"/>
    <mergeCell ref="W1625:W1627"/>
    <mergeCell ref="X1625:X1627"/>
    <mergeCell ref="Y1625:Y1627"/>
    <mergeCell ref="Z1625:Z1627"/>
    <mergeCell ref="AA1625:AA1627"/>
    <mergeCell ref="AB1625:AB1627"/>
    <mergeCell ref="AC1625:AC1627"/>
    <mergeCell ref="AD1625:AD1627"/>
    <mergeCell ref="AE1625:AE1627"/>
    <mergeCell ref="AF1625:AF1627"/>
    <mergeCell ref="AG1625:AG1627"/>
    <mergeCell ref="AH1625:AH1627"/>
    <mergeCell ref="AI1625:AI1627"/>
    <mergeCell ref="AJ1625:AJ1627"/>
    <mergeCell ref="AK1625:AK1627"/>
    <mergeCell ref="AL1625:AL1627"/>
    <mergeCell ref="AM1625:AM1627"/>
    <mergeCell ref="AN1625:AN1627"/>
    <mergeCell ref="AO1625:AO1627"/>
    <mergeCell ref="AP1619:AP1621"/>
    <mergeCell ref="AQ1619:AQ1621"/>
    <mergeCell ref="AR1619:AR1621"/>
    <mergeCell ref="AS1619:AS1621"/>
    <mergeCell ref="AT1619:AT1621"/>
    <mergeCell ref="AU1619:AU1621"/>
    <mergeCell ref="AV1619:AV1621"/>
    <mergeCell ref="AW1619:AW1621"/>
    <mergeCell ref="A1622:A1624"/>
    <mergeCell ref="B1622:B1624"/>
    <mergeCell ref="C1622:C1624"/>
    <mergeCell ref="D1622:D1624"/>
    <mergeCell ref="E1622:E1624"/>
    <mergeCell ref="F1622:F1624"/>
    <mergeCell ref="G1622:G1624"/>
    <mergeCell ref="H1622:H1624"/>
    <mergeCell ref="I1622:I1624"/>
    <mergeCell ref="J1622:J1624"/>
    <mergeCell ref="K1622:K1624"/>
    <mergeCell ref="L1622:L1624"/>
    <mergeCell ref="U1622:U1624"/>
    <mergeCell ref="V1622:V1624"/>
    <mergeCell ref="W1622:W1624"/>
    <mergeCell ref="X1622:X1624"/>
    <mergeCell ref="Y1622:Y1624"/>
    <mergeCell ref="Z1622:Z1624"/>
    <mergeCell ref="AA1622:AA1624"/>
    <mergeCell ref="AB1622:AB1624"/>
    <mergeCell ref="AC1622:AC1624"/>
    <mergeCell ref="AD1622:AD1624"/>
    <mergeCell ref="AE1622:AE1624"/>
    <mergeCell ref="AF1622:AF1624"/>
    <mergeCell ref="AG1622:AG1624"/>
    <mergeCell ref="AH1622:AH1624"/>
    <mergeCell ref="AI1622:AI1624"/>
    <mergeCell ref="AJ1622:AJ1624"/>
    <mergeCell ref="AK1622:AK1624"/>
    <mergeCell ref="AL1622:AL1624"/>
    <mergeCell ref="AM1622:AM1624"/>
    <mergeCell ref="AN1622:AN1624"/>
    <mergeCell ref="AO1622:AO1624"/>
    <mergeCell ref="AP1622:AP1624"/>
    <mergeCell ref="AQ1622:AQ1624"/>
    <mergeCell ref="AR1622:AR1624"/>
    <mergeCell ref="AS1622:AS1624"/>
    <mergeCell ref="AT1622:AT1624"/>
    <mergeCell ref="AU1622:AU1624"/>
    <mergeCell ref="AV1622:AV1624"/>
    <mergeCell ref="AW1622:AW1624"/>
    <mergeCell ref="A1619:A1621"/>
    <mergeCell ref="B1619:B1621"/>
    <mergeCell ref="C1619:C1621"/>
    <mergeCell ref="D1619:D1621"/>
    <mergeCell ref="E1619:E1621"/>
    <mergeCell ref="F1619:F1621"/>
    <mergeCell ref="G1619:G1621"/>
    <mergeCell ref="H1619:H1621"/>
    <mergeCell ref="I1619:I1621"/>
    <mergeCell ref="J1619:J1621"/>
    <mergeCell ref="K1619:K1621"/>
    <mergeCell ref="L1619:L1621"/>
    <mergeCell ref="U1619:U1621"/>
    <mergeCell ref="V1619:V1621"/>
    <mergeCell ref="W1619:W1621"/>
    <mergeCell ref="X1619:X1621"/>
    <mergeCell ref="Y1619:Y1621"/>
    <mergeCell ref="Z1619:Z1621"/>
    <mergeCell ref="AA1619:AA1621"/>
    <mergeCell ref="AB1619:AB1621"/>
    <mergeCell ref="AC1619:AC1621"/>
    <mergeCell ref="AD1619:AD1621"/>
    <mergeCell ref="AE1619:AE1621"/>
    <mergeCell ref="AF1619:AF1621"/>
    <mergeCell ref="AG1619:AG1621"/>
    <mergeCell ref="AH1619:AH1621"/>
    <mergeCell ref="AI1619:AI1621"/>
    <mergeCell ref="AJ1619:AJ1621"/>
    <mergeCell ref="AK1619:AK1621"/>
    <mergeCell ref="AL1619:AL1621"/>
    <mergeCell ref="AM1619:AM1621"/>
    <mergeCell ref="AN1619:AN1621"/>
    <mergeCell ref="AO1619:AO1621"/>
    <mergeCell ref="AP1613:AP1615"/>
    <mergeCell ref="AQ1613:AQ1615"/>
    <mergeCell ref="AR1613:AR1615"/>
    <mergeCell ref="AS1613:AS1615"/>
    <mergeCell ref="AT1613:AT1615"/>
    <mergeCell ref="AU1613:AU1615"/>
    <mergeCell ref="AV1613:AV1615"/>
    <mergeCell ref="AW1613:AW1615"/>
    <mergeCell ref="A1616:A1618"/>
    <mergeCell ref="B1616:B1618"/>
    <mergeCell ref="C1616:C1618"/>
    <mergeCell ref="D1616:D1618"/>
    <mergeCell ref="E1616:E1618"/>
    <mergeCell ref="F1616:F1618"/>
    <mergeCell ref="G1616:G1618"/>
    <mergeCell ref="H1616:H1618"/>
    <mergeCell ref="I1616:I1618"/>
    <mergeCell ref="J1616:J1618"/>
    <mergeCell ref="K1616:K1618"/>
    <mergeCell ref="L1616:L1618"/>
    <mergeCell ref="U1616:U1618"/>
    <mergeCell ref="V1616:V1618"/>
    <mergeCell ref="W1616:W1618"/>
    <mergeCell ref="X1616:X1618"/>
    <mergeCell ref="Y1616:Y1618"/>
    <mergeCell ref="Z1616:Z1618"/>
    <mergeCell ref="AA1616:AA1618"/>
    <mergeCell ref="AB1616:AB1618"/>
    <mergeCell ref="AC1616:AC1618"/>
    <mergeCell ref="AD1616:AD1618"/>
    <mergeCell ref="AE1616:AE1618"/>
    <mergeCell ref="AF1616:AF1618"/>
    <mergeCell ref="AG1616:AG1618"/>
    <mergeCell ref="AH1616:AH1618"/>
    <mergeCell ref="AI1616:AI1618"/>
    <mergeCell ref="AJ1616:AJ1618"/>
    <mergeCell ref="AK1616:AK1618"/>
    <mergeCell ref="AL1616:AL1618"/>
    <mergeCell ref="AM1616:AM1618"/>
    <mergeCell ref="AN1616:AN1618"/>
    <mergeCell ref="AO1616:AO1618"/>
    <mergeCell ref="AP1616:AP1618"/>
    <mergeCell ref="AQ1616:AQ1618"/>
    <mergeCell ref="AR1616:AR1618"/>
    <mergeCell ref="AS1616:AS1618"/>
    <mergeCell ref="AT1616:AT1618"/>
    <mergeCell ref="AU1616:AU1618"/>
    <mergeCell ref="AV1616:AV1618"/>
    <mergeCell ref="AW1616:AW1618"/>
    <mergeCell ref="A1613:A1615"/>
    <mergeCell ref="B1613:B1615"/>
    <mergeCell ref="C1613:C1615"/>
    <mergeCell ref="D1613:D1615"/>
    <mergeCell ref="E1613:E1615"/>
    <mergeCell ref="F1613:F1615"/>
    <mergeCell ref="G1613:G1615"/>
    <mergeCell ref="H1613:H1615"/>
    <mergeCell ref="I1613:I1615"/>
    <mergeCell ref="J1613:J1615"/>
    <mergeCell ref="K1613:K1615"/>
    <mergeCell ref="L1613:L1615"/>
    <mergeCell ref="U1613:U1615"/>
    <mergeCell ref="V1613:V1615"/>
    <mergeCell ref="W1613:W1615"/>
    <mergeCell ref="X1613:X1615"/>
    <mergeCell ref="Y1613:Y1615"/>
    <mergeCell ref="Z1613:Z1615"/>
    <mergeCell ref="AA1613:AA1615"/>
    <mergeCell ref="AB1613:AB1615"/>
    <mergeCell ref="AC1613:AC1615"/>
    <mergeCell ref="AD1613:AD1615"/>
    <mergeCell ref="AE1613:AE1615"/>
    <mergeCell ref="AF1613:AF1615"/>
    <mergeCell ref="AG1613:AG1615"/>
    <mergeCell ref="AH1613:AH1615"/>
    <mergeCell ref="AI1613:AI1615"/>
    <mergeCell ref="AJ1613:AJ1615"/>
    <mergeCell ref="AK1613:AK1615"/>
    <mergeCell ref="AL1613:AL1615"/>
    <mergeCell ref="AM1613:AM1615"/>
    <mergeCell ref="AN1613:AN1615"/>
    <mergeCell ref="AO1613:AO1615"/>
    <mergeCell ref="AP1607:AP1609"/>
    <mergeCell ref="AQ1607:AQ1609"/>
    <mergeCell ref="AR1607:AR1609"/>
    <mergeCell ref="AS1607:AS1609"/>
    <mergeCell ref="AT1607:AT1609"/>
    <mergeCell ref="AU1607:AU1609"/>
    <mergeCell ref="AV1607:AV1609"/>
    <mergeCell ref="AW1607:AW1609"/>
    <mergeCell ref="A1610:A1612"/>
    <mergeCell ref="B1610:B1612"/>
    <mergeCell ref="C1610:C1612"/>
    <mergeCell ref="D1610:D1612"/>
    <mergeCell ref="E1610:E1612"/>
    <mergeCell ref="F1610:F1612"/>
    <mergeCell ref="G1610:G1612"/>
    <mergeCell ref="H1610:H1612"/>
    <mergeCell ref="I1610:I1612"/>
    <mergeCell ref="J1610:J1612"/>
    <mergeCell ref="K1610:K1612"/>
    <mergeCell ref="L1610:L1612"/>
    <mergeCell ref="U1610:U1612"/>
    <mergeCell ref="V1610:V1612"/>
    <mergeCell ref="W1610:W1612"/>
    <mergeCell ref="X1610:X1612"/>
    <mergeCell ref="Y1610:Y1612"/>
    <mergeCell ref="Z1610:Z1612"/>
    <mergeCell ref="AA1610:AA1612"/>
    <mergeCell ref="AB1610:AB1612"/>
    <mergeCell ref="AC1610:AC1612"/>
    <mergeCell ref="AD1610:AD1612"/>
    <mergeCell ref="AE1610:AE1612"/>
    <mergeCell ref="AF1610:AF1612"/>
    <mergeCell ref="AG1610:AG1612"/>
    <mergeCell ref="AH1610:AH1612"/>
    <mergeCell ref="AI1610:AI1612"/>
    <mergeCell ref="AJ1610:AJ1612"/>
    <mergeCell ref="AK1610:AK1612"/>
    <mergeCell ref="AL1610:AL1612"/>
    <mergeCell ref="AM1610:AM1612"/>
    <mergeCell ref="AN1610:AN1612"/>
    <mergeCell ref="AO1610:AO1612"/>
    <mergeCell ref="AP1610:AP1612"/>
    <mergeCell ref="AQ1610:AQ1612"/>
    <mergeCell ref="AR1610:AR1612"/>
    <mergeCell ref="AS1610:AS1612"/>
    <mergeCell ref="AT1610:AT1612"/>
    <mergeCell ref="AU1610:AU1612"/>
    <mergeCell ref="AV1610:AV1612"/>
    <mergeCell ref="AW1610:AW1612"/>
    <mergeCell ref="A1607:A1609"/>
    <mergeCell ref="B1607:B1609"/>
    <mergeCell ref="C1607:C1609"/>
    <mergeCell ref="D1607:D1609"/>
    <mergeCell ref="E1607:E1609"/>
    <mergeCell ref="F1607:F1609"/>
    <mergeCell ref="G1607:G1609"/>
    <mergeCell ref="H1607:H1609"/>
    <mergeCell ref="I1607:I1609"/>
    <mergeCell ref="J1607:J1609"/>
    <mergeCell ref="K1607:K1609"/>
    <mergeCell ref="L1607:L1609"/>
    <mergeCell ref="U1607:U1609"/>
    <mergeCell ref="V1607:V1609"/>
    <mergeCell ref="W1607:W1609"/>
    <mergeCell ref="X1607:X1609"/>
    <mergeCell ref="Y1607:Y1609"/>
    <mergeCell ref="Z1607:Z1609"/>
    <mergeCell ref="AA1607:AA1609"/>
    <mergeCell ref="AB1607:AB1609"/>
    <mergeCell ref="AC1607:AC1609"/>
    <mergeCell ref="AD1607:AD1609"/>
    <mergeCell ref="AE1607:AE1609"/>
    <mergeCell ref="AF1607:AF1609"/>
    <mergeCell ref="AG1607:AG1609"/>
    <mergeCell ref="AH1607:AH1609"/>
    <mergeCell ref="AI1607:AI1609"/>
    <mergeCell ref="AJ1607:AJ1609"/>
    <mergeCell ref="AK1607:AK1609"/>
    <mergeCell ref="AL1607:AL1609"/>
    <mergeCell ref="AM1607:AM1609"/>
    <mergeCell ref="AN1607:AN1609"/>
    <mergeCell ref="AO1607:AO1609"/>
    <mergeCell ref="AP1601:AP1603"/>
    <mergeCell ref="AQ1601:AQ1603"/>
    <mergeCell ref="AR1601:AR1603"/>
    <mergeCell ref="AS1601:AS1603"/>
    <mergeCell ref="AT1601:AT1603"/>
    <mergeCell ref="AU1601:AU1603"/>
    <mergeCell ref="AV1601:AV1603"/>
    <mergeCell ref="AW1601:AW1603"/>
    <mergeCell ref="A1604:A1606"/>
    <mergeCell ref="B1604:B1606"/>
    <mergeCell ref="C1604:C1606"/>
    <mergeCell ref="D1604:D1606"/>
    <mergeCell ref="E1604:E1606"/>
    <mergeCell ref="F1604:F1606"/>
    <mergeCell ref="G1604:G1606"/>
    <mergeCell ref="H1604:H1606"/>
    <mergeCell ref="I1604:I1606"/>
    <mergeCell ref="J1604:J1606"/>
    <mergeCell ref="K1604:K1606"/>
    <mergeCell ref="L1604:L1606"/>
    <mergeCell ref="U1604:U1606"/>
    <mergeCell ref="V1604:V1606"/>
    <mergeCell ref="W1604:W1606"/>
    <mergeCell ref="X1604:X1606"/>
    <mergeCell ref="Y1604:Y1606"/>
    <mergeCell ref="Z1604:Z1606"/>
    <mergeCell ref="AA1604:AA1606"/>
    <mergeCell ref="AB1604:AB1606"/>
    <mergeCell ref="AC1604:AC1606"/>
    <mergeCell ref="AD1604:AD1606"/>
    <mergeCell ref="AE1604:AE1606"/>
    <mergeCell ref="AF1604:AF1606"/>
    <mergeCell ref="AG1604:AG1606"/>
    <mergeCell ref="AH1604:AH1606"/>
    <mergeCell ref="AI1604:AI1606"/>
    <mergeCell ref="AJ1604:AJ1606"/>
    <mergeCell ref="AK1604:AK1606"/>
    <mergeCell ref="AL1604:AL1606"/>
    <mergeCell ref="AM1604:AM1606"/>
    <mergeCell ref="AN1604:AN1606"/>
    <mergeCell ref="AO1604:AO1606"/>
    <mergeCell ref="AP1604:AP1606"/>
    <mergeCell ref="AQ1604:AQ1606"/>
    <mergeCell ref="AR1604:AR1606"/>
    <mergeCell ref="AS1604:AS1606"/>
    <mergeCell ref="AT1604:AT1606"/>
    <mergeCell ref="AU1604:AU1606"/>
    <mergeCell ref="AV1604:AV1606"/>
    <mergeCell ref="AW1604:AW1606"/>
    <mergeCell ref="A1601:A1603"/>
    <mergeCell ref="B1601:B1603"/>
    <mergeCell ref="C1601:C1603"/>
    <mergeCell ref="D1601:D1603"/>
    <mergeCell ref="E1601:E1603"/>
    <mergeCell ref="F1601:F1603"/>
    <mergeCell ref="G1601:G1603"/>
    <mergeCell ref="H1601:H1603"/>
    <mergeCell ref="I1601:I1603"/>
    <mergeCell ref="J1601:J1603"/>
    <mergeCell ref="K1601:K1603"/>
    <mergeCell ref="L1601:L1603"/>
    <mergeCell ref="U1601:U1603"/>
    <mergeCell ref="V1601:V1603"/>
    <mergeCell ref="W1601:W1603"/>
    <mergeCell ref="X1601:X1603"/>
    <mergeCell ref="Y1601:Y1603"/>
    <mergeCell ref="Z1601:Z1603"/>
    <mergeCell ref="AA1601:AA1603"/>
    <mergeCell ref="AB1601:AB1603"/>
    <mergeCell ref="AC1601:AC1603"/>
    <mergeCell ref="AD1601:AD1603"/>
    <mergeCell ref="AE1601:AE1603"/>
    <mergeCell ref="AF1601:AF1603"/>
    <mergeCell ref="AG1601:AG1603"/>
    <mergeCell ref="AH1601:AH1603"/>
    <mergeCell ref="AI1601:AI1603"/>
    <mergeCell ref="AJ1601:AJ1603"/>
    <mergeCell ref="AK1601:AK1603"/>
    <mergeCell ref="AL1601:AL1603"/>
    <mergeCell ref="AM1601:AM1603"/>
    <mergeCell ref="AN1601:AN1603"/>
    <mergeCell ref="AO1601:AO1603"/>
    <mergeCell ref="AP1595:AP1597"/>
    <mergeCell ref="AQ1595:AQ1597"/>
    <mergeCell ref="AR1595:AR1597"/>
    <mergeCell ref="AS1595:AS1597"/>
    <mergeCell ref="AT1595:AT1597"/>
    <mergeCell ref="AU1595:AU1597"/>
    <mergeCell ref="AV1595:AV1597"/>
    <mergeCell ref="AW1595:AW1597"/>
    <mergeCell ref="A1598:A1600"/>
    <mergeCell ref="B1598:B1600"/>
    <mergeCell ref="C1598:C1600"/>
    <mergeCell ref="D1598:D1600"/>
    <mergeCell ref="E1598:E1600"/>
    <mergeCell ref="F1598:F1600"/>
    <mergeCell ref="G1598:G1600"/>
    <mergeCell ref="H1598:H1600"/>
    <mergeCell ref="I1598:I1600"/>
    <mergeCell ref="J1598:J1600"/>
    <mergeCell ref="K1598:K1600"/>
    <mergeCell ref="L1598:L1600"/>
    <mergeCell ref="U1598:U1600"/>
    <mergeCell ref="V1598:V1600"/>
    <mergeCell ref="W1598:W1600"/>
    <mergeCell ref="X1598:X1600"/>
    <mergeCell ref="Y1598:Y1600"/>
    <mergeCell ref="Z1598:Z1600"/>
    <mergeCell ref="AA1598:AA1600"/>
    <mergeCell ref="AB1598:AB1600"/>
    <mergeCell ref="AC1598:AC1600"/>
    <mergeCell ref="AD1598:AD1600"/>
    <mergeCell ref="AE1598:AE1600"/>
    <mergeCell ref="AF1598:AF1600"/>
    <mergeCell ref="AG1598:AG1600"/>
    <mergeCell ref="AH1598:AH1600"/>
    <mergeCell ref="AI1598:AI1600"/>
    <mergeCell ref="AJ1598:AJ1600"/>
    <mergeCell ref="AK1598:AK1600"/>
    <mergeCell ref="AL1598:AL1600"/>
    <mergeCell ref="AM1598:AM1600"/>
    <mergeCell ref="AN1598:AN1600"/>
    <mergeCell ref="AO1598:AO1600"/>
    <mergeCell ref="AP1598:AP1600"/>
    <mergeCell ref="AQ1598:AQ1600"/>
    <mergeCell ref="AR1598:AR1600"/>
    <mergeCell ref="AS1598:AS1600"/>
    <mergeCell ref="AT1598:AT1600"/>
    <mergeCell ref="AU1598:AU1600"/>
    <mergeCell ref="AV1598:AV1600"/>
    <mergeCell ref="AW1598:AW1600"/>
    <mergeCell ref="A1595:A1597"/>
    <mergeCell ref="B1595:B1597"/>
    <mergeCell ref="C1595:C1597"/>
    <mergeCell ref="D1595:D1597"/>
    <mergeCell ref="E1595:E1597"/>
    <mergeCell ref="F1595:F1597"/>
    <mergeCell ref="G1595:G1597"/>
    <mergeCell ref="H1595:H1597"/>
    <mergeCell ref="I1595:I1597"/>
    <mergeCell ref="J1595:J1597"/>
    <mergeCell ref="K1595:K1597"/>
    <mergeCell ref="L1595:L1597"/>
    <mergeCell ref="U1595:U1597"/>
    <mergeCell ref="V1595:V1597"/>
    <mergeCell ref="W1595:W1597"/>
    <mergeCell ref="X1595:X1597"/>
    <mergeCell ref="Y1595:Y1597"/>
    <mergeCell ref="Z1595:Z1597"/>
    <mergeCell ref="AA1595:AA1597"/>
    <mergeCell ref="AB1595:AB1597"/>
    <mergeCell ref="AC1595:AC1597"/>
    <mergeCell ref="AD1595:AD1597"/>
    <mergeCell ref="AE1595:AE1597"/>
    <mergeCell ref="AF1595:AF1597"/>
    <mergeCell ref="AG1595:AG1597"/>
    <mergeCell ref="AH1595:AH1597"/>
    <mergeCell ref="AI1595:AI1597"/>
    <mergeCell ref="AJ1595:AJ1597"/>
    <mergeCell ref="AK1595:AK1597"/>
    <mergeCell ref="AL1595:AL1597"/>
    <mergeCell ref="AM1595:AM1597"/>
    <mergeCell ref="AN1595:AN1597"/>
    <mergeCell ref="AO1595:AO1597"/>
    <mergeCell ref="AP1589:AP1591"/>
    <mergeCell ref="AQ1589:AQ1591"/>
    <mergeCell ref="AR1589:AR1591"/>
    <mergeCell ref="AS1589:AS1591"/>
    <mergeCell ref="AT1589:AT1591"/>
    <mergeCell ref="AU1589:AU1591"/>
    <mergeCell ref="AV1589:AV1591"/>
    <mergeCell ref="AW1589:AW1591"/>
    <mergeCell ref="A1592:A1594"/>
    <mergeCell ref="B1592:B1594"/>
    <mergeCell ref="C1592:C1594"/>
    <mergeCell ref="D1592:D1594"/>
    <mergeCell ref="E1592:E1594"/>
    <mergeCell ref="F1592:F1594"/>
    <mergeCell ref="G1592:G1594"/>
    <mergeCell ref="H1592:H1594"/>
    <mergeCell ref="I1592:I1594"/>
    <mergeCell ref="J1592:J1594"/>
    <mergeCell ref="K1592:K1594"/>
    <mergeCell ref="L1592:L1594"/>
    <mergeCell ref="U1592:U1594"/>
    <mergeCell ref="V1592:V1594"/>
    <mergeCell ref="W1592:W1594"/>
    <mergeCell ref="X1592:X1594"/>
    <mergeCell ref="Y1592:Y1594"/>
    <mergeCell ref="Z1592:Z1594"/>
    <mergeCell ref="AA1592:AA1594"/>
    <mergeCell ref="AB1592:AB1594"/>
    <mergeCell ref="AC1592:AC1594"/>
    <mergeCell ref="AD1592:AD1594"/>
    <mergeCell ref="AE1592:AE1594"/>
    <mergeCell ref="AF1592:AF1594"/>
    <mergeCell ref="AG1592:AG1594"/>
    <mergeCell ref="AH1592:AH1594"/>
    <mergeCell ref="AI1592:AI1594"/>
    <mergeCell ref="AJ1592:AJ1594"/>
    <mergeCell ref="AK1592:AK1594"/>
    <mergeCell ref="AL1592:AL1594"/>
    <mergeCell ref="AM1592:AM1594"/>
    <mergeCell ref="AN1592:AN1594"/>
    <mergeCell ref="AO1592:AO1594"/>
    <mergeCell ref="AP1592:AP1594"/>
    <mergeCell ref="AQ1592:AQ1594"/>
    <mergeCell ref="AR1592:AR1594"/>
    <mergeCell ref="AS1592:AS1594"/>
    <mergeCell ref="AT1592:AT1594"/>
    <mergeCell ref="AU1592:AU1594"/>
    <mergeCell ref="AV1592:AV1594"/>
    <mergeCell ref="AW1592:AW1594"/>
    <mergeCell ref="A1589:A1591"/>
    <mergeCell ref="B1589:B1591"/>
    <mergeCell ref="C1589:C1591"/>
    <mergeCell ref="D1589:D1591"/>
    <mergeCell ref="E1589:E1591"/>
    <mergeCell ref="F1589:F1591"/>
    <mergeCell ref="G1589:G1591"/>
    <mergeCell ref="H1589:H1591"/>
    <mergeCell ref="I1589:I1591"/>
    <mergeCell ref="J1589:J1591"/>
    <mergeCell ref="K1589:K1591"/>
    <mergeCell ref="L1589:L1591"/>
    <mergeCell ref="U1589:U1591"/>
    <mergeCell ref="V1589:V1591"/>
    <mergeCell ref="W1589:W1591"/>
    <mergeCell ref="X1589:X1591"/>
    <mergeCell ref="Y1589:Y1591"/>
    <mergeCell ref="Z1589:Z1591"/>
    <mergeCell ref="AA1589:AA1591"/>
    <mergeCell ref="AB1589:AB1591"/>
    <mergeCell ref="AC1589:AC1591"/>
    <mergeCell ref="AD1589:AD1591"/>
    <mergeCell ref="AE1589:AE1591"/>
    <mergeCell ref="AF1589:AF1591"/>
    <mergeCell ref="AG1589:AG1591"/>
    <mergeCell ref="AH1589:AH1591"/>
    <mergeCell ref="AI1589:AI1591"/>
    <mergeCell ref="AJ1589:AJ1591"/>
    <mergeCell ref="AK1589:AK1591"/>
    <mergeCell ref="AL1589:AL1591"/>
    <mergeCell ref="AM1589:AM1591"/>
    <mergeCell ref="AN1589:AN1591"/>
    <mergeCell ref="AO1589:AO1591"/>
    <mergeCell ref="AP1583:AP1585"/>
    <mergeCell ref="AQ1583:AQ1585"/>
    <mergeCell ref="AR1583:AR1585"/>
    <mergeCell ref="AS1583:AS1585"/>
    <mergeCell ref="AT1583:AT1585"/>
    <mergeCell ref="AU1583:AU1585"/>
    <mergeCell ref="AV1583:AV1585"/>
    <mergeCell ref="AW1583:AW1585"/>
    <mergeCell ref="A1586:A1588"/>
    <mergeCell ref="B1586:B1588"/>
    <mergeCell ref="C1586:C1588"/>
    <mergeCell ref="D1586:D1588"/>
    <mergeCell ref="E1586:E1588"/>
    <mergeCell ref="F1586:F1588"/>
    <mergeCell ref="G1586:G1588"/>
    <mergeCell ref="H1586:H1588"/>
    <mergeCell ref="I1586:I1588"/>
    <mergeCell ref="J1586:J1588"/>
    <mergeCell ref="K1586:K1588"/>
    <mergeCell ref="L1586:L1588"/>
    <mergeCell ref="U1586:U1588"/>
    <mergeCell ref="V1586:V1588"/>
    <mergeCell ref="W1586:W1588"/>
    <mergeCell ref="X1586:X1588"/>
    <mergeCell ref="Y1586:Y1588"/>
    <mergeCell ref="Z1586:Z1588"/>
    <mergeCell ref="AA1586:AA1588"/>
    <mergeCell ref="AB1586:AB1588"/>
    <mergeCell ref="AC1586:AC1588"/>
    <mergeCell ref="AD1586:AD1588"/>
    <mergeCell ref="AE1586:AE1588"/>
    <mergeCell ref="AF1586:AF1588"/>
    <mergeCell ref="AG1586:AG1588"/>
    <mergeCell ref="AH1586:AH1588"/>
    <mergeCell ref="AI1586:AI1588"/>
    <mergeCell ref="AJ1586:AJ1588"/>
    <mergeCell ref="AK1586:AK1588"/>
    <mergeCell ref="AL1586:AL1588"/>
    <mergeCell ref="AM1586:AM1588"/>
    <mergeCell ref="AN1586:AN1588"/>
    <mergeCell ref="AO1586:AO1588"/>
    <mergeCell ref="AP1586:AP1588"/>
    <mergeCell ref="AQ1586:AQ1588"/>
    <mergeCell ref="AR1586:AR1588"/>
    <mergeCell ref="AS1586:AS1588"/>
    <mergeCell ref="AT1586:AT1588"/>
    <mergeCell ref="AU1586:AU1588"/>
    <mergeCell ref="AV1586:AV1588"/>
    <mergeCell ref="AW1586:AW1588"/>
    <mergeCell ref="A1583:A1585"/>
    <mergeCell ref="B1583:B1585"/>
    <mergeCell ref="C1583:C1585"/>
    <mergeCell ref="D1583:D1585"/>
    <mergeCell ref="E1583:E1585"/>
    <mergeCell ref="F1583:F1585"/>
    <mergeCell ref="G1583:G1585"/>
    <mergeCell ref="H1583:H1585"/>
    <mergeCell ref="I1583:I1585"/>
    <mergeCell ref="J1583:J1585"/>
    <mergeCell ref="K1583:K1585"/>
    <mergeCell ref="L1583:L1585"/>
    <mergeCell ref="U1583:U1585"/>
    <mergeCell ref="V1583:V1585"/>
    <mergeCell ref="W1583:W1585"/>
    <mergeCell ref="X1583:X1585"/>
    <mergeCell ref="Y1583:Y1585"/>
    <mergeCell ref="Z1583:Z1585"/>
    <mergeCell ref="AA1583:AA1585"/>
    <mergeCell ref="AB1583:AB1585"/>
    <mergeCell ref="AC1583:AC1585"/>
    <mergeCell ref="AD1583:AD1585"/>
    <mergeCell ref="AE1583:AE1585"/>
    <mergeCell ref="AF1583:AF1585"/>
    <mergeCell ref="AG1583:AG1585"/>
    <mergeCell ref="AH1583:AH1585"/>
    <mergeCell ref="AI1583:AI1585"/>
    <mergeCell ref="AJ1583:AJ1585"/>
    <mergeCell ref="AK1583:AK1585"/>
    <mergeCell ref="AL1583:AL1585"/>
    <mergeCell ref="AM1583:AM1585"/>
    <mergeCell ref="AN1583:AN1585"/>
    <mergeCell ref="AO1583:AO1585"/>
    <mergeCell ref="AP1577:AP1579"/>
    <mergeCell ref="AQ1577:AQ1579"/>
    <mergeCell ref="AR1577:AR1579"/>
    <mergeCell ref="AS1577:AS1579"/>
    <mergeCell ref="AT1577:AT1579"/>
    <mergeCell ref="AU1577:AU1579"/>
    <mergeCell ref="AV1577:AV1579"/>
    <mergeCell ref="AW1577:AW1579"/>
    <mergeCell ref="A1580:A1582"/>
    <mergeCell ref="B1580:B1582"/>
    <mergeCell ref="C1580:C1582"/>
    <mergeCell ref="D1580:D1582"/>
    <mergeCell ref="E1580:E1582"/>
    <mergeCell ref="F1580:F1582"/>
    <mergeCell ref="G1580:G1582"/>
    <mergeCell ref="H1580:H1582"/>
    <mergeCell ref="I1580:I1582"/>
    <mergeCell ref="J1580:J1582"/>
    <mergeCell ref="K1580:K1582"/>
    <mergeCell ref="L1580:L1582"/>
    <mergeCell ref="U1580:U1582"/>
    <mergeCell ref="V1580:V1582"/>
    <mergeCell ref="W1580:W1582"/>
    <mergeCell ref="X1580:X1582"/>
    <mergeCell ref="Y1580:Y1582"/>
    <mergeCell ref="Z1580:Z1582"/>
    <mergeCell ref="AA1580:AA1582"/>
    <mergeCell ref="AB1580:AB1582"/>
    <mergeCell ref="AC1580:AC1582"/>
    <mergeCell ref="AD1580:AD1582"/>
    <mergeCell ref="AE1580:AE1582"/>
    <mergeCell ref="AF1580:AF1582"/>
    <mergeCell ref="AG1580:AG1582"/>
    <mergeCell ref="AH1580:AH1582"/>
    <mergeCell ref="AI1580:AI1582"/>
    <mergeCell ref="AJ1580:AJ1582"/>
    <mergeCell ref="AK1580:AK1582"/>
    <mergeCell ref="AL1580:AL1582"/>
    <mergeCell ref="AM1580:AM1582"/>
    <mergeCell ref="AN1580:AN1582"/>
    <mergeCell ref="AO1580:AO1582"/>
    <mergeCell ref="AP1580:AP1582"/>
    <mergeCell ref="AQ1580:AQ1582"/>
    <mergeCell ref="AR1580:AR1582"/>
    <mergeCell ref="AS1580:AS1582"/>
    <mergeCell ref="AT1580:AT1582"/>
    <mergeCell ref="AU1580:AU1582"/>
    <mergeCell ref="AV1580:AV1582"/>
    <mergeCell ref="AW1580:AW1582"/>
    <mergeCell ref="A1577:A1579"/>
    <mergeCell ref="B1577:B1579"/>
    <mergeCell ref="C1577:C1579"/>
    <mergeCell ref="D1577:D1579"/>
    <mergeCell ref="E1577:E1579"/>
    <mergeCell ref="F1577:F1579"/>
    <mergeCell ref="G1577:G1579"/>
    <mergeCell ref="H1577:H1579"/>
    <mergeCell ref="I1577:I1579"/>
    <mergeCell ref="J1577:J1579"/>
    <mergeCell ref="K1577:K1579"/>
    <mergeCell ref="L1577:L1579"/>
    <mergeCell ref="U1577:U1579"/>
    <mergeCell ref="V1577:V1579"/>
    <mergeCell ref="W1577:W1579"/>
    <mergeCell ref="X1577:X1579"/>
    <mergeCell ref="Y1577:Y1579"/>
    <mergeCell ref="Z1577:Z1579"/>
    <mergeCell ref="AA1577:AA1579"/>
    <mergeCell ref="AB1577:AB1579"/>
    <mergeCell ref="AC1577:AC1579"/>
    <mergeCell ref="AD1577:AD1579"/>
    <mergeCell ref="AE1577:AE1579"/>
    <mergeCell ref="AF1577:AF1579"/>
    <mergeCell ref="AG1577:AG1579"/>
    <mergeCell ref="AH1577:AH1579"/>
    <mergeCell ref="AI1577:AI1579"/>
    <mergeCell ref="AJ1577:AJ1579"/>
    <mergeCell ref="AK1577:AK1579"/>
    <mergeCell ref="AL1577:AL1579"/>
    <mergeCell ref="AM1577:AM1579"/>
    <mergeCell ref="AN1577:AN1579"/>
    <mergeCell ref="AO1577:AO1579"/>
    <mergeCell ref="AP1571:AP1573"/>
    <mergeCell ref="AQ1571:AQ1573"/>
    <mergeCell ref="AR1571:AR1573"/>
    <mergeCell ref="AS1571:AS1573"/>
    <mergeCell ref="AT1571:AT1573"/>
    <mergeCell ref="AU1571:AU1573"/>
    <mergeCell ref="AV1571:AV1573"/>
    <mergeCell ref="AW1571:AW1573"/>
    <mergeCell ref="A1574:A1576"/>
    <mergeCell ref="B1574:B1576"/>
    <mergeCell ref="C1574:C1576"/>
    <mergeCell ref="D1574:D1576"/>
    <mergeCell ref="E1574:E1576"/>
    <mergeCell ref="F1574:F1576"/>
    <mergeCell ref="G1574:G1576"/>
    <mergeCell ref="H1574:H1576"/>
    <mergeCell ref="I1574:I1576"/>
    <mergeCell ref="J1574:J1576"/>
    <mergeCell ref="K1574:K1576"/>
    <mergeCell ref="L1574:L1576"/>
    <mergeCell ref="U1574:U1576"/>
    <mergeCell ref="V1574:V1576"/>
    <mergeCell ref="W1574:W1576"/>
    <mergeCell ref="X1574:X1576"/>
    <mergeCell ref="Y1574:Y1576"/>
    <mergeCell ref="Z1574:Z1576"/>
    <mergeCell ref="AA1574:AA1576"/>
    <mergeCell ref="AB1574:AB1576"/>
    <mergeCell ref="AC1574:AC1576"/>
    <mergeCell ref="AD1574:AD1576"/>
    <mergeCell ref="AE1574:AE1576"/>
    <mergeCell ref="AF1574:AF1576"/>
    <mergeCell ref="AG1574:AG1576"/>
    <mergeCell ref="AH1574:AH1576"/>
    <mergeCell ref="AI1574:AI1576"/>
    <mergeCell ref="AJ1574:AJ1576"/>
    <mergeCell ref="AK1574:AK1576"/>
    <mergeCell ref="AL1574:AL1576"/>
    <mergeCell ref="AM1574:AM1576"/>
    <mergeCell ref="AN1574:AN1576"/>
    <mergeCell ref="AO1574:AO1576"/>
    <mergeCell ref="AP1574:AP1576"/>
    <mergeCell ref="AQ1574:AQ1576"/>
    <mergeCell ref="AR1574:AR1576"/>
    <mergeCell ref="AS1574:AS1576"/>
    <mergeCell ref="AT1574:AT1576"/>
    <mergeCell ref="AU1574:AU1576"/>
    <mergeCell ref="AV1574:AV1576"/>
    <mergeCell ref="AW1574:AW1576"/>
    <mergeCell ref="A1571:A1573"/>
    <mergeCell ref="B1571:B1573"/>
    <mergeCell ref="C1571:C1573"/>
    <mergeCell ref="D1571:D1573"/>
    <mergeCell ref="E1571:E1573"/>
    <mergeCell ref="F1571:F1573"/>
    <mergeCell ref="G1571:G1573"/>
    <mergeCell ref="H1571:H1573"/>
    <mergeCell ref="I1571:I1573"/>
    <mergeCell ref="J1571:J1573"/>
    <mergeCell ref="K1571:K1573"/>
    <mergeCell ref="L1571:L1573"/>
    <mergeCell ref="U1571:U1573"/>
    <mergeCell ref="V1571:V1573"/>
    <mergeCell ref="W1571:W1573"/>
    <mergeCell ref="X1571:X1573"/>
    <mergeCell ref="Y1571:Y1573"/>
    <mergeCell ref="Z1571:Z1573"/>
    <mergeCell ref="AA1571:AA1573"/>
    <mergeCell ref="AB1571:AB1573"/>
    <mergeCell ref="AC1571:AC1573"/>
    <mergeCell ref="AD1571:AD1573"/>
    <mergeCell ref="AE1571:AE1573"/>
    <mergeCell ref="AF1571:AF1573"/>
    <mergeCell ref="AG1571:AG1573"/>
    <mergeCell ref="AH1571:AH1573"/>
    <mergeCell ref="AI1571:AI1573"/>
    <mergeCell ref="AJ1571:AJ1573"/>
    <mergeCell ref="AK1571:AK1573"/>
    <mergeCell ref="AL1571:AL1573"/>
    <mergeCell ref="AM1571:AM1573"/>
    <mergeCell ref="AN1571:AN1573"/>
    <mergeCell ref="AO1571:AO1573"/>
    <mergeCell ref="AP1565:AP1567"/>
    <mergeCell ref="AQ1565:AQ1567"/>
    <mergeCell ref="AR1565:AR1567"/>
    <mergeCell ref="AS1565:AS1567"/>
    <mergeCell ref="AT1565:AT1567"/>
    <mergeCell ref="AU1565:AU1567"/>
    <mergeCell ref="AV1565:AV1567"/>
    <mergeCell ref="AW1565:AW1567"/>
    <mergeCell ref="A1568:A1570"/>
    <mergeCell ref="B1568:B1570"/>
    <mergeCell ref="C1568:C1570"/>
    <mergeCell ref="D1568:D1570"/>
    <mergeCell ref="E1568:E1570"/>
    <mergeCell ref="F1568:F1570"/>
    <mergeCell ref="G1568:G1570"/>
    <mergeCell ref="H1568:H1570"/>
    <mergeCell ref="I1568:I1570"/>
    <mergeCell ref="J1568:J1570"/>
    <mergeCell ref="K1568:K1570"/>
    <mergeCell ref="L1568:L1570"/>
    <mergeCell ref="U1568:U1570"/>
    <mergeCell ref="V1568:V1570"/>
    <mergeCell ref="W1568:W1570"/>
    <mergeCell ref="X1568:X1570"/>
    <mergeCell ref="Y1568:Y1570"/>
    <mergeCell ref="Z1568:Z1570"/>
    <mergeCell ref="AA1568:AA1570"/>
    <mergeCell ref="AB1568:AB1570"/>
    <mergeCell ref="AC1568:AC1570"/>
    <mergeCell ref="AD1568:AD1570"/>
    <mergeCell ref="AE1568:AE1570"/>
    <mergeCell ref="AF1568:AF1570"/>
    <mergeCell ref="AG1568:AG1570"/>
    <mergeCell ref="AH1568:AH1570"/>
    <mergeCell ref="AI1568:AI1570"/>
    <mergeCell ref="AJ1568:AJ1570"/>
    <mergeCell ref="AK1568:AK1570"/>
    <mergeCell ref="AL1568:AL1570"/>
    <mergeCell ref="AM1568:AM1570"/>
    <mergeCell ref="AN1568:AN1570"/>
    <mergeCell ref="AO1568:AO1570"/>
    <mergeCell ref="AP1568:AP1570"/>
    <mergeCell ref="AQ1568:AQ1570"/>
    <mergeCell ref="AR1568:AR1570"/>
    <mergeCell ref="AS1568:AS1570"/>
    <mergeCell ref="AT1568:AT1570"/>
    <mergeCell ref="AU1568:AU1570"/>
    <mergeCell ref="AV1568:AV1570"/>
    <mergeCell ref="AW1568:AW1570"/>
    <mergeCell ref="A1565:A1567"/>
    <mergeCell ref="B1565:B1567"/>
    <mergeCell ref="C1565:C1567"/>
    <mergeCell ref="D1565:D1567"/>
    <mergeCell ref="E1565:E1567"/>
    <mergeCell ref="F1565:F1567"/>
    <mergeCell ref="G1565:G1567"/>
    <mergeCell ref="H1565:H1567"/>
    <mergeCell ref="I1565:I1567"/>
    <mergeCell ref="J1565:J1567"/>
    <mergeCell ref="K1565:K1567"/>
    <mergeCell ref="L1565:L1567"/>
    <mergeCell ref="U1565:U1567"/>
    <mergeCell ref="V1565:V1567"/>
    <mergeCell ref="W1565:W1567"/>
    <mergeCell ref="X1565:X1567"/>
    <mergeCell ref="Y1565:Y1567"/>
    <mergeCell ref="Z1565:Z1567"/>
    <mergeCell ref="AA1565:AA1567"/>
    <mergeCell ref="AB1565:AB1567"/>
    <mergeCell ref="AC1565:AC1567"/>
    <mergeCell ref="AD1565:AD1567"/>
    <mergeCell ref="AE1565:AE1567"/>
    <mergeCell ref="AF1565:AF1567"/>
    <mergeCell ref="AG1565:AG1567"/>
    <mergeCell ref="AH1565:AH1567"/>
    <mergeCell ref="AI1565:AI1567"/>
    <mergeCell ref="AJ1565:AJ1567"/>
    <mergeCell ref="AK1565:AK1567"/>
    <mergeCell ref="AL1565:AL1567"/>
    <mergeCell ref="AM1565:AM1567"/>
    <mergeCell ref="AN1565:AN1567"/>
    <mergeCell ref="AO1565:AO1567"/>
    <mergeCell ref="AP1559:AP1561"/>
    <mergeCell ref="AQ1559:AQ1561"/>
    <mergeCell ref="AR1559:AR1561"/>
    <mergeCell ref="AS1559:AS1561"/>
    <mergeCell ref="AT1559:AT1561"/>
    <mergeCell ref="AU1559:AU1561"/>
    <mergeCell ref="AV1559:AV1561"/>
    <mergeCell ref="AW1559:AW1561"/>
    <mergeCell ref="A1562:A1564"/>
    <mergeCell ref="B1562:B1564"/>
    <mergeCell ref="C1562:C1564"/>
    <mergeCell ref="D1562:D1564"/>
    <mergeCell ref="E1562:E1564"/>
    <mergeCell ref="F1562:F1564"/>
    <mergeCell ref="G1562:G1564"/>
    <mergeCell ref="H1562:H1564"/>
    <mergeCell ref="I1562:I1564"/>
    <mergeCell ref="J1562:J1564"/>
    <mergeCell ref="K1562:K1564"/>
    <mergeCell ref="L1562:L1564"/>
    <mergeCell ref="U1562:U1564"/>
    <mergeCell ref="V1562:V1564"/>
    <mergeCell ref="W1562:W1564"/>
    <mergeCell ref="X1562:X1564"/>
    <mergeCell ref="Y1562:Y1564"/>
    <mergeCell ref="Z1562:Z1564"/>
    <mergeCell ref="AA1562:AA1564"/>
    <mergeCell ref="AB1562:AB1564"/>
    <mergeCell ref="AC1562:AC1564"/>
    <mergeCell ref="AD1562:AD1564"/>
    <mergeCell ref="AE1562:AE1564"/>
    <mergeCell ref="AF1562:AF1564"/>
    <mergeCell ref="AG1562:AG1564"/>
    <mergeCell ref="AH1562:AH1564"/>
    <mergeCell ref="AI1562:AI1564"/>
    <mergeCell ref="AJ1562:AJ1564"/>
    <mergeCell ref="AK1562:AK1564"/>
    <mergeCell ref="AL1562:AL1564"/>
    <mergeCell ref="AM1562:AM1564"/>
    <mergeCell ref="AN1562:AN1564"/>
    <mergeCell ref="AO1562:AO1564"/>
    <mergeCell ref="AP1562:AP1564"/>
    <mergeCell ref="AQ1562:AQ1564"/>
    <mergeCell ref="AR1562:AR1564"/>
    <mergeCell ref="AS1562:AS1564"/>
    <mergeCell ref="AT1562:AT1564"/>
    <mergeCell ref="AU1562:AU1564"/>
    <mergeCell ref="AV1562:AV1564"/>
    <mergeCell ref="AW1562:AW1564"/>
    <mergeCell ref="A1559:A1561"/>
    <mergeCell ref="B1559:B1561"/>
    <mergeCell ref="C1559:C1561"/>
    <mergeCell ref="D1559:D1561"/>
    <mergeCell ref="E1559:E1561"/>
    <mergeCell ref="F1559:F1561"/>
    <mergeCell ref="G1559:G1561"/>
    <mergeCell ref="H1559:H1561"/>
    <mergeCell ref="I1559:I1561"/>
    <mergeCell ref="J1559:J1561"/>
    <mergeCell ref="K1559:K1561"/>
    <mergeCell ref="L1559:L1561"/>
    <mergeCell ref="U1559:U1561"/>
    <mergeCell ref="V1559:V1561"/>
    <mergeCell ref="W1559:W1561"/>
    <mergeCell ref="X1559:X1561"/>
    <mergeCell ref="Y1559:Y1561"/>
    <mergeCell ref="Z1559:Z1561"/>
    <mergeCell ref="AA1559:AA1561"/>
    <mergeCell ref="AB1559:AB1561"/>
    <mergeCell ref="AC1559:AC1561"/>
    <mergeCell ref="AD1559:AD1561"/>
    <mergeCell ref="AE1559:AE1561"/>
    <mergeCell ref="AF1559:AF1561"/>
    <mergeCell ref="AG1559:AG1561"/>
    <mergeCell ref="AH1559:AH1561"/>
    <mergeCell ref="AI1559:AI1561"/>
    <mergeCell ref="AJ1559:AJ1561"/>
    <mergeCell ref="AK1559:AK1561"/>
    <mergeCell ref="AL1559:AL1561"/>
    <mergeCell ref="AM1559:AM1561"/>
    <mergeCell ref="AN1559:AN1561"/>
    <mergeCell ref="AO1559:AO1561"/>
    <mergeCell ref="AP1553:AP1555"/>
    <mergeCell ref="AQ1553:AQ1555"/>
    <mergeCell ref="AR1553:AR1555"/>
    <mergeCell ref="AS1553:AS1555"/>
    <mergeCell ref="AT1553:AT1555"/>
    <mergeCell ref="AU1553:AU1555"/>
    <mergeCell ref="AV1553:AV1555"/>
    <mergeCell ref="AW1553:AW1555"/>
    <mergeCell ref="A1556:A1558"/>
    <mergeCell ref="B1556:B1558"/>
    <mergeCell ref="C1556:C1558"/>
    <mergeCell ref="D1556:D1558"/>
    <mergeCell ref="E1556:E1558"/>
    <mergeCell ref="F1556:F1558"/>
    <mergeCell ref="G1556:G1558"/>
    <mergeCell ref="H1556:H1558"/>
    <mergeCell ref="I1556:I1558"/>
    <mergeCell ref="J1556:J1558"/>
    <mergeCell ref="K1556:K1558"/>
    <mergeCell ref="L1556:L1558"/>
    <mergeCell ref="U1556:U1558"/>
    <mergeCell ref="V1556:V1558"/>
    <mergeCell ref="W1556:W1558"/>
    <mergeCell ref="X1556:X1558"/>
    <mergeCell ref="Y1556:Y1558"/>
    <mergeCell ref="Z1556:Z1558"/>
    <mergeCell ref="AA1556:AA1558"/>
    <mergeCell ref="AB1556:AB1558"/>
    <mergeCell ref="AC1556:AC1558"/>
    <mergeCell ref="AD1556:AD1558"/>
    <mergeCell ref="AE1556:AE1558"/>
    <mergeCell ref="AF1556:AF1558"/>
    <mergeCell ref="AG1556:AG1558"/>
    <mergeCell ref="AH1556:AH1558"/>
    <mergeCell ref="AI1556:AI1558"/>
    <mergeCell ref="AJ1556:AJ1558"/>
    <mergeCell ref="AK1556:AK1558"/>
    <mergeCell ref="AL1556:AL1558"/>
    <mergeCell ref="AM1556:AM1558"/>
    <mergeCell ref="AN1556:AN1558"/>
    <mergeCell ref="AO1556:AO1558"/>
    <mergeCell ref="AP1556:AP1558"/>
    <mergeCell ref="AQ1556:AQ1558"/>
    <mergeCell ref="AR1556:AR1558"/>
    <mergeCell ref="AS1556:AS1558"/>
    <mergeCell ref="AT1556:AT1558"/>
    <mergeCell ref="AU1556:AU1558"/>
    <mergeCell ref="AV1556:AV1558"/>
    <mergeCell ref="AW1556:AW1558"/>
    <mergeCell ref="A1553:A1555"/>
    <mergeCell ref="B1553:B1555"/>
    <mergeCell ref="C1553:C1555"/>
    <mergeCell ref="D1553:D1555"/>
    <mergeCell ref="E1553:E1555"/>
    <mergeCell ref="F1553:F1555"/>
    <mergeCell ref="G1553:G1555"/>
    <mergeCell ref="H1553:H1555"/>
    <mergeCell ref="I1553:I1555"/>
    <mergeCell ref="J1553:J1555"/>
    <mergeCell ref="K1553:K1555"/>
    <mergeCell ref="L1553:L1555"/>
    <mergeCell ref="U1553:U1555"/>
    <mergeCell ref="V1553:V1555"/>
    <mergeCell ref="W1553:W1555"/>
    <mergeCell ref="X1553:X1555"/>
    <mergeCell ref="Y1553:Y1555"/>
    <mergeCell ref="Z1553:Z1555"/>
    <mergeCell ref="AA1553:AA1555"/>
    <mergeCell ref="AB1553:AB1555"/>
    <mergeCell ref="AC1553:AC1555"/>
    <mergeCell ref="AD1553:AD1555"/>
    <mergeCell ref="AE1553:AE1555"/>
    <mergeCell ref="AF1553:AF1555"/>
    <mergeCell ref="AG1553:AG1555"/>
    <mergeCell ref="AH1553:AH1555"/>
    <mergeCell ref="AI1553:AI1555"/>
    <mergeCell ref="AJ1553:AJ1555"/>
    <mergeCell ref="AK1553:AK1555"/>
    <mergeCell ref="AL1553:AL1555"/>
    <mergeCell ref="AM1553:AM1555"/>
    <mergeCell ref="AN1553:AN1555"/>
    <mergeCell ref="AO1553:AO1555"/>
    <mergeCell ref="AP1547:AP1549"/>
    <mergeCell ref="AQ1547:AQ1549"/>
    <mergeCell ref="AR1547:AR1549"/>
    <mergeCell ref="AS1547:AS1549"/>
    <mergeCell ref="AT1547:AT1549"/>
    <mergeCell ref="AU1547:AU1549"/>
    <mergeCell ref="AV1547:AV1549"/>
    <mergeCell ref="AW1547:AW1549"/>
    <mergeCell ref="A1550:A1552"/>
    <mergeCell ref="B1550:B1552"/>
    <mergeCell ref="C1550:C1552"/>
    <mergeCell ref="D1550:D1552"/>
    <mergeCell ref="E1550:E1552"/>
    <mergeCell ref="F1550:F1552"/>
    <mergeCell ref="G1550:G1552"/>
    <mergeCell ref="H1550:H1552"/>
    <mergeCell ref="I1550:I1552"/>
    <mergeCell ref="J1550:J1552"/>
    <mergeCell ref="K1550:K1552"/>
    <mergeCell ref="L1550:L1552"/>
    <mergeCell ref="U1550:U1552"/>
    <mergeCell ref="V1550:V1552"/>
    <mergeCell ref="W1550:W1552"/>
    <mergeCell ref="X1550:X1552"/>
    <mergeCell ref="Y1550:Y1552"/>
    <mergeCell ref="Z1550:Z1552"/>
    <mergeCell ref="AA1550:AA1552"/>
    <mergeCell ref="AB1550:AB1552"/>
    <mergeCell ref="AC1550:AC1552"/>
    <mergeCell ref="AD1550:AD1552"/>
    <mergeCell ref="AE1550:AE1552"/>
    <mergeCell ref="AF1550:AF1552"/>
    <mergeCell ref="AG1550:AG1552"/>
    <mergeCell ref="AH1550:AH1552"/>
    <mergeCell ref="AI1550:AI1552"/>
    <mergeCell ref="AJ1550:AJ1552"/>
    <mergeCell ref="AK1550:AK1552"/>
    <mergeCell ref="AL1550:AL1552"/>
    <mergeCell ref="AM1550:AM1552"/>
    <mergeCell ref="AN1550:AN1552"/>
    <mergeCell ref="AO1550:AO1552"/>
    <mergeCell ref="AP1550:AP1552"/>
    <mergeCell ref="AQ1550:AQ1552"/>
    <mergeCell ref="AR1550:AR1552"/>
    <mergeCell ref="AS1550:AS1552"/>
    <mergeCell ref="AT1550:AT1552"/>
    <mergeCell ref="AU1550:AU1552"/>
    <mergeCell ref="AV1550:AV1552"/>
    <mergeCell ref="AW1550:AW1552"/>
    <mergeCell ref="A1547:A1549"/>
    <mergeCell ref="B1547:B1549"/>
    <mergeCell ref="C1547:C1549"/>
    <mergeCell ref="D1547:D1549"/>
    <mergeCell ref="E1547:E1549"/>
    <mergeCell ref="F1547:F1549"/>
    <mergeCell ref="G1547:G1549"/>
    <mergeCell ref="H1547:H1549"/>
    <mergeCell ref="I1547:I1549"/>
    <mergeCell ref="J1547:J1549"/>
    <mergeCell ref="K1547:K1549"/>
    <mergeCell ref="L1547:L1549"/>
    <mergeCell ref="U1547:U1549"/>
    <mergeCell ref="V1547:V1549"/>
    <mergeCell ref="W1547:W1549"/>
    <mergeCell ref="X1547:X1549"/>
    <mergeCell ref="Y1547:Y1549"/>
    <mergeCell ref="Z1547:Z1549"/>
    <mergeCell ref="AA1547:AA1549"/>
    <mergeCell ref="AB1547:AB1549"/>
    <mergeCell ref="AC1547:AC1549"/>
    <mergeCell ref="AD1547:AD1549"/>
    <mergeCell ref="AE1547:AE1549"/>
    <mergeCell ref="AF1547:AF1549"/>
    <mergeCell ref="AG1547:AG1549"/>
    <mergeCell ref="AH1547:AH1549"/>
    <mergeCell ref="AI1547:AI1549"/>
    <mergeCell ref="AJ1547:AJ1549"/>
    <mergeCell ref="AK1547:AK1549"/>
    <mergeCell ref="AL1547:AL1549"/>
    <mergeCell ref="AM1547:AM1549"/>
    <mergeCell ref="AN1547:AN1549"/>
    <mergeCell ref="AO1547:AO1549"/>
    <mergeCell ref="AP1541:AP1543"/>
    <mergeCell ref="AQ1541:AQ1543"/>
    <mergeCell ref="AR1541:AR1543"/>
    <mergeCell ref="AS1541:AS1543"/>
    <mergeCell ref="AT1541:AT1543"/>
    <mergeCell ref="AU1541:AU1543"/>
    <mergeCell ref="AV1541:AV1543"/>
    <mergeCell ref="AW1541:AW1543"/>
    <mergeCell ref="A1544:A1546"/>
    <mergeCell ref="B1544:B1546"/>
    <mergeCell ref="C1544:C1546"/>
    <mergeCell ref="D1544:D1546"/>
    <mergeCell ref="E1544:E1546"/>
    <mergeCell ref="F1544:F1546"/>
    <mergeCell ref="G1544:G1546"/>
    <mergeCell ref="H1544:H1546"/>
    <mergeCell ref="I1544:I1546"/>
    <mergeCell ref="J1544:J1546"/>
    <mergeCell ref="K1544:K1546"/>
    <mergeCell ref="L1544:L1546"/>
    <mergeCell ref="U1544:U1546"/>
    <mergeCell ref="V1544:V1546"/>
    <mergeCell ref="W1544:W1546"/>
    <mergeCell ref="X1544:X1546"/>
    <mergeCell ref="Y1544:Y1546"/>
    <mergeCell ref="Z1544:Z1546"/>
    <mergeCell ref="AA1544:AA1546"/>
    <mergeCell ref="AB1544:AB1546"/>
    <mergeCell ref="AC1544:AC1546"/>
    <mergeCell ref="AD1544:AD1546"/>
    <mergeCell ref="AE1544:AE1546"/>
    <mergeCell ref="AF1544:AF1546"/>
    <mergeCell ref="AG1544:AG1546"/>
    <mergeCell ref="AH1544:AH1546"/>
    <mergeCell ref="AI1544:AI1546"/>
    <mergeCell ref="AJ1544:AJ1546"/>
    <mergeCell ref="AK1544:AK1546"/>
    <mergeCell ref="AL1544:AL1546"/>
    <mergeCell ref="AM1544:AM1546"/>
    <mergeCell ref="AN1544:AN1546"/>
    <mergeCell ref="AO1544:AO1546"/>
    <mergeCell ref="AP1544:AP1546"/>
    <mergeCell ref="AQ1544:AQ1546"/>
    <mergeCell ref="AR1544:AR1546"/>
    <mergeCell ref="AS1544:AS1546"/>
    <mergeCell ref="AT1544:AT1546"/>
    <mergeCell ref="AU1544:AU1546"/>
    <mergeCell ref="AV1544:AV1546"/>
    <mergeCell ref="AW1544:AW1546"/>
    <mergeCell ref="A1541:A1543"/>
    <mergeCell ref="B1541:B1543"/>
    <mergeCell ref="C1541:C1543"/>
    <mergeCell ref="D1541:D1543"/>
    <mergeCell ref="E1541:E1543"/>
    <mergeCell ref="F1541:F1543"/>
    <mergeCell ref="G1541:G1543"/>
    <mergeCell ref="H1541:H1543"/>
    <mergeCell ref="I1541:I1543"/>
    <mergeCell ref="J1541:J1543"/>
    <mergeCell ref="K1541:K1543"/>
    <mergeCell ref="L1541:L1543"/>
    <mergeCell ref="U1541:U1543"/>
    <mergeCell ref="V1541:V1543"/>
    <mergeCell ref="W1541:W1543"/>
    <mergeCell ref="X1541:X1543"/>
    <mergeCell ref="Y1541:Y1543"/>
    <mergeCell ref="Z1541:Z1543"/>
    <mergeCell ref="AA1541:AA1543"/>
    <mergeCell ref="AB1541:AB1543"/>
    <mergeCell ref="AC1541:AC1543"/>
    <mergeCell ref="AD1541:AD1543"/>
    <mergeCell ref="AE1541:AE1543"/>
    <mergeCell ref="AF1541:AF1543"/>
    <mergeCell ref="AG1541:AG1543"/>
    <mergeCell ref="AH1541:AH1543"/>
    <mergeCell ref="AI1541:AI1543"/>
    <mergeCell ref="AJ1541:AJ1543"/>
    <mergeCell ref="AK1541:AK1543"/>
    <mergeCell ref="AL1541:AL1543"/>
    <mergeCell ref="AM1541:AM1543"/>
    <mergeCell ref="AN1541:AN1543"/>
    <mergeCell ref="AO1541:AO1543"/>
    <mergeCell ref="AP1535:AP1537"/>
    <mergeCell ref="AQ1535:AQ1537"/>
    <mergeCell ref="AR1535:AR1537"/>
    <mergeCell ref="AS1535:AS1537"/>
    <mergeCell ref="AT1535:AT1537"/>
    <mergeCell ref="AU1535:AU1537"/>
    <mergeCell ref="AV1535:AV1537"/>
    <mergeCell ref="AW1535:AW1537"/>
    <mergeCell ref="A1538:A1540"/>
    <mergeCell ref="B1538:B1540"/>
    <mergeCell ref="C1538:C1540"/>
    <mergeCell ref="D1538:D1540"/>
    <mergeCell ref="E1538:E1540"/>
    <mergeCell ref="F1538:F1540"/>
    <mergeCell ref="G1538:G1540"/>
    <mergeCell ref="H1538:H1540"/>
    <mergeCell ref="I1538:I1540"/>
    <mergeCell ref="J1538:J1540"/>
    <mergeCell ref="K1538:K1540"/>
    <mergeCell ref="L1538:L1540"/>
    <mergeCell ref="W1538:W1540"/>
    <mergeCell ref="Z1538:Z1540"/>
    <mergeCell ref="AA1538:AA1540"/>
    <mergeCell ref="AB1538:AB1540"/>
    <mergeCell ref="AC1538:AC1540"/>
    <mergeCell ref="AD1538:AD1540"/>
    <mergeCell ref="AE1538:AE1540"/>
    <mergeCell ref="AF1538:AF1540"/>
    <mergeCell ref="AG1538:AG1540"/>
    <mergeCell ref="AH1538:AH1540"/>
    <mergeCell ref="AI1538:AI1540"/>
    <mergeCell ref="AJ1538:AJ1540"/>
    <mergeCell ref="AK1538:AK1540"/>
    <mergeCell ref="AL1538:AL1540"/>
    <mergeCell ref="AM1538:AM1540"/>
    <mergeCell ref="AN1538:AN1540"/>
    <mergeCell ref="AO1538:AO1540"/>
    <mergeCell ref="AP1538:AP1540"/>
    <mergeCell ref="AQ1538:AQ1540"/>
    <mergeCell ref="AR1538:AR1540"/>
    <mergeCell ref="AS1538:AS1540"/>
    <mergeCell ref="AT1538:AT1540"/>
    <mergeCell ref="AU1538:AU1540"/>
    <mergeCell ref="AV1538:AV1540"/>
    <mergeCell ref="AW1538:AW1540"/>
    <mergeCell ref="A1535:A1537"/>
    <mergeCell ref="B1535:B1537"/>
    <mergeCell ref="C1535:C1537"/>
    <mergeCell ref="D1535:D1537"/>
    <mergeCell ref="E1535:E1537"/>
    <mergeCell ref="F1535:F1537"/>
    <mergeCell ref="G1535:G1537"/>
    <mergeCell ref="H1535:H1537"/>
    <mergeCell ref="I1535:I1537"/>
    <mergeCell ref="J1535:J1537"/>
    <mergeCell ref="K1535:K1537"/>
    <mergeCell ref="L1535:L1537"/>
    <mergeCell ref="U1535:U1537"/>
    <mergeCell ref="V1535:V1537"/>
    <mergeCell ref="W1535:W1537"/>
    <mergeCell ref="X1535:X1537"/>
    <mergeCell ref="Y1535:Y1537"/>
    <mergeCell ref="Z1535:Z1537"/>
    <mergeCell ref="AA1535:AA1537"/>
    <mergeCell ref="AB1535:AB1537"/>
    <mergeCell ref="AC1535:AC1537"/>
    <mergeCell ref="AD1535:AD1537"/>
    <mergeCell ref="AE1535:AE1537"/>
    <mergeCell ref="AF1535:AF1537"/>
    <mergeCell ref="AG1535:AG1537"/>
    <mergeCell ref="AH1535:AH1537"/>
    <mergeCell ref="AI1535:AI1537"/>
    <mergeCell ref="AJ1535:AJ1537"/>
    <mergeCell ref="AK1535:AK1537"/>
    <mergeCell ref="AL1535:AL1537"/>
    <mergeCell ref="AM1535:AM1537"/>
    <mergeCell ref="AN1535:AN1537"/>
    <mergeCell ref="AO1535:AO1537"/>
    <mergeCell ref="AP1529:AP1531"/>
    <mergeCell ref="Y1529:Y1531"/>
    <mergeCell ref="Z1529:Z1531"/>
    <mergeCell ref="AA1529:AA1531"/>
    <mergeCell ref="AB1529:AB1531"/>
    <mergeCell ref="AC1529:AC1531"/>
    <mergeCell ref="AD1529:AD1531"/>
    <mergeCell ref="AE1529:AE1531"/>
    <mergeCell ref="AF1529:AF1531"/>
    <mergeCell ref="AG1529:AG1531"/>
    <mergeCell ref="AH1529:AH1531"/>
    <mergeCell ref="AI1529:AI1531"/>
    <mergeCell ref="AJ1529:AJ1531"/>
    <mergeCell ref="AK1529:AK1531"/>
    <mergeCell ref="AL1529:AL1531"/>
    <mergeCell ref="AM1529:AM1531"/>
    <mergeCell ref="AN1529:AN1531"/>
    <mergeCell ref="AO1529:AO1531"/>
    <mergeCell ref="AQ1529:AQ1531"/>
    <mergeCell ref="AR1529:AR1531"/>
    <mergeCell ref="AS1529:AS1531"/>
    <mergeCell ref="AT1529:AT1531"/>
    <mergeCell ref="AU1529:AU1531"/>
    <mergeCell ref="AV1529:AV1531"/>
    <mergeCell ref="AW1529:AW1531"/>
    <mergeCell ref="A1532:A1534"/>
    <mergeCell ref="B1532:B1534"/>
    <mergeCell ref="C1532:C1534"/>
    <mergeCell ref="D1532:D1534"/>
    <mergeCell ref="E1532:E1534"/>
    <mergeCell ref="F1532:F1534"/>
    <mergeCell ref="G1532:G1534"/>
    <mergeCell ref="H1532:H1534"/>
    <mergeCell ref="I1532:I1534"/>
    <mergeCell ref="J1532:J1534"/>
    <mergeCell ref="K1532:K1534"/>
    <mergeCell ref="L1532:L1534"/>
    <mergeCell ref="U1532:U1534"/>
    <mergeCell ref="V1532:V1534"/>
    <mergeCell ref="W1532:W1534"/>
    <mergeCell ref="X1532:X1534"/>
    <mergeCell ref="Y1532:Y1534"/>
    <mergeCell ref="Z1532:Z1534"/>
    <mergeCell ref="AA1532:AA1534"/>
    <mergeCell ref="AB1532:AB1534"/>
    <mergeCell ref="AC1532:AC1534"/>
    <mergeCell ref="AD1532:AD1534"/>
    <mergeCell ref="AE1532:AE1534"/>
    <mergeCell ref="AF1532:AF1534"/>
    <mergeCell ref="AG1532:AG1534"/>
    <mergeCell ref="AH1532:AH1534"/>
    <mergeCell ref="AI1532:AI1534"/>
    <mergeCell ref="AJ1532:AJ1534"/>
    <mergeCell ref="AK1532:AK1534"/>
    <mergeCell ref="AL1532:AL1534"/>
    <mergeCell ref="AM1532:AM1534"/>
    <mergeCell ref="AN1532:AN1534"/>
    <mergeCell ref="AO1532:AO1534"/>
    <mergeCell ref="AP1532:AP1534"/>
    <mergeCell ref="AQ1532:AQ1534"/>
    <mergeCell ref="AR1532:AR1534"/>
    <mergeCell ref="AS1532:AS1534"/>
    <mergeCell ref="AT1532:AT1534"/>
    <mergeCell ref="AU1532:AU1534"/>
    <mergeCell ref="AV1532:AV1534"/>
    <mergeCell ref="AW1532:AW1534"/>
    <mergeCell ref="A1529:A1531"/>
    <mergeCell ref="B1529:B1531"/>
    <mergeCell ref="C1529:C1531"/>
    <mergeCell ref="D1529:D1531"/>
    <mergeCell ref="E1529:E1531"/>
    <mergeCell ref="F1529:F1531"/>
    <mergeCell ref="G1529:G1531"/>
    <mergeCell ref="H1529:H1531"/>
    <mergeCell ref="I1529:I1531"/>
    <mergeCell ref="J1529:J1531"/>
    <mergeCell ref="K1529:K1531"/>
    <mergeCell ref="L1529:L1531"/>
    <mergeCell ref="U1529:U1531"/>
    <mergeCell ref="V1529:V1531"/>
    <mergeCell ref="W1529:W1531"/>
    <mergeCell ref="X1529:X1531"/>
    <mergeCell ref="AP1523:AP1525"/>
    <mergeCell ref="AQ1523:AQ1525"/>
    <mergeCell ref="AR1523:AR1525"/>
    <mergeCell ref="AS1523:AS1525"/>
    <mergeCell ref="AT1523:AT1525"/>
    <mergeCell ref="AU1523:AU1525"/>
    <mergeCell ref="AV1523:AV1525"/>
    <mergeCell ref="AW1523:AW1525"/>
    <mergeCell ref="A1526:A1528"/>
    <mergeCell ref="B1526:B1528"/>
    <mergeCell ref="C1526:C1528"/>
    <mergeCell ref="D1526:D1528"/>
    <mergeCell ref="E1526:E1528"/>
    <mergeCell ref="F1526:F1528"/>
    <mergeCell ref="G1526:G1528"/>
    <mergeCell ref="H1526:H1528"/>
    <mergeCell ref="I1526:I1528"/>
    <mergeCell ref="J1526:J1528"/>
    <mergeCell ref="K1526:K1528"/>
    <mergeCell ref="L1526:L1528"/>
    <mergeCell ref="U1526:U1528"/>
    <mergeCell ref="V1526:V1528"/>
    <mergeCell ref="W1526:W1528"/>
    <mergeCell ref="X1526:X1528"/>
    <mergeCell ref="Y1526:Y1528"/>
    <mergeCell ref="Z1526:Z1528"/>
    <mergeCell ref="AA1526:AA1528"/>
    <mergeCell ref="AB1526:AB1528"/>
    <mergeCell ref="AC1526:AC1528"/>
    <mergeCell ref="AD1526:AD1528"/>
    <mergeCell ref="AE1526:AE1528"/>
    <mergeCell ref="AF1526:AF1528"/>
    <mergeCell ref="AG1526:AG1528"/>
    <mergeCell ref="AH1526:AH1528"/>
    <mergeCell ref="AI1526:AI1528"/>
    <mergeCell ref="AJ1526:AJ1528"/>
    <mergeCell ref="AK1526:AK1528"/>
    <mergeCell ref="AL1526:AL1528"/>
    <mergeCell ref="AM1526:AM1528"/>
    <mergeCell ref="AN1526:AN1528"/>
    <mergeCell ref="AO1526:AO1528"/>
    <mergeCell ref="AP1526:AP1528"/>
    <mergeCell ref="AQ1526:AQ1528"/>
    <mergeCell ref="AR1526:AR1528"/>
    <mergeCell ref="AS1526:AS1528"/>
    <mergeCell ref="AT1526:AT1528"/>
    <mergeCell ref="AU1526:AU1528"/>
    <mergeCell ref="AV1526:AV1528"/>
    <mergeCell ref="AW1526:AW1528"/>
    <mergeCell ref="A1523:A1525"/>
    <mergeCell ref="B1523:B1525"/>
    <mergeCell ref="C1523:C1525"/>
    <mergeCell ref="D1523:D1525"/>
    <mergeCell ref="E1523:E1525"/>
    <mergeCell ref="F1523:F1525"/>
    <mergeCell ref="G1523:G1525"/>
    <mergeCell ref="H1523:H1525"/>
    <mergeCell ref="I1523:I1525"/>
    <mergeCell ref="J1523:J1525"/>
    <mergeCell ref="K1523:K1525"/>
    <mergeCell ref="L1523:L1525"/>
    <mergeCell ref="U1523:U1525"/>
    <mergeCell ref="V1523:V1525"/>
    <mergeCell ref="W1523:W1525"/>
    <mergeCell ref="X1523:X1525"/>
    <mergeCell ref="Y1523:Y1525"/>
    <mergeCell ref="Z1523:Z1525"/>
    <mergeCell ref="AA1523:AA1525"/>
    <mergeCell ref="AB1523:AB1525"/>
    <mergeCell ref="AC1523:AC1525"/>
    <mergeCell ref="AD1523:AD1525"/>
    <mergeCell ref="AE1523:AE1525"/>
    <mergeCell ref="AF1523:AF1525"/>
    <mergeCell ref="AG1523:AG1525"/>
    <mergeCell ref="AH1523:AH1525"/>
    <mergeCell ref="AI1523:AI1525"/>
    <mergeCell ref="AJ1523:AJ1525"/>
    <mergeCell ref="AK1523:AK1525"/>
    <mergeCell ref="AL1523:AL1525"/>
    <mergeCell ref="AM1523:AM1525"/>
    <mergeCell ref="AN1523:AN1525"/>
    <mergeCell ref="AO1523:AO1525"/>
    <mergeCell ref="AT1517:AT1519"/>
    <mergeCell ref="AU1517:AU1519"/>
    <mergeCell ref="AV1517:AV1519"/>
    <mergeCell ref="AW1517:AW1519"/>
    <mergeCell ref="A1520:A1522"/>
    <mergeCell ref="B1520:B1522"/>
    <mergeCell ref="C1520:C1522"/>
    <mergeCell ref="D1520:D1522"/>
    <mergeCell ref="E1520:E1522"/>
    <mergeCell ref="F1520:F1522"/>
    <mergeCell ref="G1520:G1522"/>
    <mergeCell ref="H1520:H1522"/>
    <mergeCell ref="I1520:I1522"/>
    <mergeCell ref="J1520:J1522"/>
    <mergeCell ref="K1520:K1522"/>
    <mergeCell ref="L1520:L1522"/>
    <mergeCell ref="U1520:U1522"/>
    <mergeCell ref="V1520:V1522"/>
    <mergeCell ref="W1520:W1522"/>
    <mergeCell ref="X1520:X1522"/>
    <mergeCell ref="Y1520:Y1522"/>
    <mergeCell ref="Z1520:Z1522"/>
    <mergeCell ref="AA1520:AA1522"/>
    <mergeCell ref="AB1520:AB1522"/>
    <mergeCell ref="AC1520:AC1522"/>
    <mergeCell ref="AD1520:AD1522"/>
    <mergeCell ref="AE1520:AE1522"/>
    <mergeCell ref="AF1520:AF1522"/>
    <mergeCell ref="AG1520:AG1522"/>
    <mergeCell ref="AH1520:AH1522"/>
    <mergeCell ref="AI1520:AI1522"/>
    <mergeCell ref="AJ1520:AJ1522"/>
    <mergeCell ref="AK1520:AK1522"/>
    <mergeCell ref="AL1520:AL1522"/>
    <mergeCell ref="AM1520:AM1522"/>
    <mergeCell ref="AN1520:AN1522"/>
    <mergeCell ref="AO1520:AO1522"/>
    <mergeCell ref="AP1520:AP1522"/>
    <mergeCell ref="AQ1520:AQ1522"/>
    <mergeCell ref="AR1520:AR1522"/>
    <mergeCell ref="AS1520:AS1522"/>
    <mergeCell ref="AT1520:AT1522"/>
    <mergeCell ref="AU1520:AU1522"/>
    <mergeCell ref="AV1520:AV1522"/>
    <mergeCell ref="AW1520:AW1522"/>
    <mergeCell ref="A1517:A1519"/>
    <mergeCell ref="B1517:B1519"/>
    <mergeCell ref="C1517:C1519"/>
    <mergeCell ref="D1517:D1519"/>
    <mergeCell ref="E1517:E1519"/>
    <mergeCell ref="F1517:F1519"/>
    <mergeCell ref="G1517:G1519"/>
    <mergeCell ref="H1517:H1519"/>
    <mergeCell ref="I1517:I1519"/>
    <mergeCell ref="J1517:J1519"/>
    <mergeCell ref="K1517:K1519"/>
    <mergeCell ref="L1517:L1519"/>
    <mergeCell ref="W1517:W1519"/>
    <mergeCell ref="Z1517:Z1519"/>
    <mergeCell ref="AA1517:AA1519"/>
    <mergeCell ref="AB1517:AB1519"/>
    <mergeCell ref="AC1517:AC1519"/>
    <mergeCell ref="AD1517:AD1519"/>
    <mergeCell ref="AE1517:AE1519"/>
    <mergeCell ref="AF1517:AF1519"/>
    <mergeCell ref="AG1517:AG1519"/>
    <mergeCell ref="AH1517:AH1519"/>
    <mergeCell ref="AI1517:AI1519"/>
    <mergeCell ref="AJ1517:AJ1519"/>
    <mergeCell ref="AK1517:AK1519"/>
    <mergeCell ref="AL1517:AL1519"/>
    <mergeCell ref="AM1517:AM1519"/>
    <mergeCell ref="AN1517:AN1519"/>
    <mergeCell ref="AO1517:AO1519"/>
    <mergeCell ref="AP1517:AP1519"/>
    <mergeCell ref="AQ1517:AQ1519"/>
    <mergeCell ref="AR1517:AR1519"/>
    <mergeCell ref="AS1517:AS1519"/>
    <mergeCell ref="AP1511:AP1513"/>
    <mergeCell ref="AQ1511:AQ1513"/>
    <mergeCell ref="AR1511:AR1513"/>
    <mergeCell ref="AS1511:AS1513"/>
    <mergeCell ref="AB1511:AB1513"/>
    <mergeCell ref="AC1511:AC1513"/>
    <mergeCell ref="AD1511:AD1513"/>
    <mergeCell ref="AE1511:AE1513"/>
    <mergeCell ref="AF1511:AF1513"/>
    <mergeCell ref="AG1511:AG1513"/>
    <mergeCell ref="AH1511:AH1513"/>
    <mergeCell ref="AI1511:AI1513"/>
    <mergeCell ref="AJ1511:AJ1513"/>
    <mergeCell ref="AK1511:AK1513"/>
    <mergeCell ref="AL1511:AL1513"/>
    <mergeCell ref="AM1511:AM1513"/>
    <mergeCell ref="AN1511:AN1513"/>
    <mergeCell ref="AO1511:AO1513"/>
    <mergeCell ref="AT1511:AT1513"/>
    <mergeCell ref="AU1511:AU1513"/>
    <mergeCell ref="AV1511:AV1513"/>
    <mergeCell ref="AW1511:AW1513"/>
    <mergeCell ref="A1514:A1516"/>
    <mergeCell ref="B1514:B1516"/>
    <mergeCell ref="C1514:C1516"/>
    <mergeCell ref="D1514:D1516"/>
    <mergeCell ref="E1514:E1516"/>
    <mergeCell ref="F1514:F1516"/>
    <mergeCell ref="G1514:G1516"/>
    <mergeCell ref="H1514:H1516"/>
    <mergeCell ref="I1514:I1516"/>
    <mergeCell ref="J1514:J1516"/>
    <mergeCell ref="K1514:K1516"/>
    <mergeCell ref="L1514:L1516"/>
    <mergeCell ref="U1514:U1516"/>
    <mergeCell ref="V1514:V1516"/>
    <mergeCell ref="W1514:W1516"/>
    <mergeCell ref="X1514:X1516"/>
    <mergeCell ref="Y1514:Y1516"/>
    <mergeCell ref="Z1514:Z1516"/>
    <mergeCell ref="AA1514:AA1516"/>
    <mergeCell ref="AB1514:AB1516"/>
    <mergeCell ref="AC1514:AC1516"/>
    <mergeCell ref="AD1514:AD1516"/>
    <mergeCell ref="AE1514:AE1516"/>
    <mergeCell ref="AF1514:AF1516"/>
    <mergeCell ref="AG1514:AG1516"/>
    <mergeCell ref="AH1514:AH1516"/>
    <mergeCell ref="AI1514:AI1516"/>
    <mergeCell ref="AJ1514:AJ1516"/>
    <mergeCell ref="AK1514:AK1516"/>
    <mergeCell ref="AL1514:AL1516"/>
    <mergeCell ref="AM1514:AM1516"/>
    <mergeCell ref="AN1514:AN1516"/>
    <mergeCell ref="AO1514:AO1516"/>
    <mergeCell ref="AP1514:AP1516"/>
    <mergeCell ref="AQ1514:AQ1516"/>
    <mergeCell ref="AR1514:AR1516"/>
    <mergeCell ref="AS1514:AS1516"/>
    <mergeCell ref="AT1514:AT1516"/>
    <mergeCell ref="AU1514:AU1516"/>
    <mergeCell ref="AV1514:AV1516"/>
    <mergeCell ref="AW1514:AW1516"/>
    <mergeCell ref="A1511:A1513"/>
    <mergeCell ref="B1511:B1513"/>
    <mergeCell ref="C1511:C1513"/>
    <mergeCell ref="D1511:D1513"/>
    <mergeCell ref="E1511:E1513"/>
    <mergeCell ref="F1511:F1513"/>
    <mergeCell ref="G1511:G1513"/>
    <mergeCell ref="H1511:H1513"/>
    <mergeCell ref="I1511:I1513"/>
    <mergeCell ref="J1511:J1513"/>
    <mergeCell ref="K1511:K1513"/>
    <mergeCell ref="L1511:L1513"/>
    <mergeCell ref="U1511:U1513"/>
    <mergeCell ref="V1511:V1513"/>
    <mergeCell ref="W1511:W1513"/>
    <mergeCell ref="X1511:X1513"/>
    <mergeCell ref="Y1511:Y1513"/>
    <mergeCell ref="Z1511:Z1513"/>
    <mergeCell ref="AA1511:AA1513"/>
    <mergeCell ref="AP1505:AP1507"/>
    <mergeCell ref="AQ1505:AQ1507"/>
    <mergeCell ref="AR1505:AR1507"/>
    <mergeCell ref="AS1505:AS1507"/>
    <mergeCell ref="AT1505:AT1507"/>
    <mergeCell ref="AU1505:AU1507"/>
    <mergeCell ref="AV1505:AV1507"/>
    <mergeCell ref="AW1505:AW1507"/>
    <mergeCell ref="A1508:A1510"/>
    <mergeCell ref="B1508:B1510"/>
    <mergeCell ref="C1508:C1510"/>
    <mergeCell ref="D1508:D1510"/>
    <mergeCell ref="E1508:E1510"/>
    <mergeCell ref="F1508:F1510"/>
    <mergeCell ref="G1508:G1510"/>
    <mergeCell ref="H1508:H1510"/>
    <mergeCell ref="I1508:I1510"/>
    <mergeCell ref="J1508:J1510"/>
    <mergeCell ref="K1508:K1510"/>
    <mergeCell ref="L1508:L1510"/>
    <mergeCell ref="U1508:U1510"/>
    <mergeCell ref="V1508:V1510"/>
    <mergeCell ref="W1508:W1510"/>
    <mergeCell ref="X1508:X1510"/>
    <mergeCell ref="Y1508:Y1510"/>
    <mergeCell ref="Z1508:Z1510"/>
    <mergeCell ref="AA1508:AA1510"/>
    <mergeCell ref="AB1508:AB1510"/>
    <mergeCell ref="AC1508:AC1510"/>
    <mergeCell ref="AD1508:AD1510"/>
    <mergeCell ref="AE1508:AE1510"/>
    <mergeCell ref="AF1508:AF1510"/>
    <mergeCell ref="AG1508:AG1510"/>
    <mergeCell ref="AH1508:AH1510"/>
    <mergeCell ref="AI1508:AI1510"/>
    <mergeCell ref="AJ1508:AJ1510"/>
    <mergeCell ref="AK1508:AK1510"/>
    <mergeCell ref="AL1508:AL1510"/>
    <mergeCell ref="AM1508:AM1510"/>
    <mergeCell ref="AN1508:AN1510"/>
    <mergeCell ref="AO1508:AO1510"/>
    <mergeCell ref="AP1508:AP1510"/>
    <mergeCell ref="AQ1508:AQ1510"/>
    <mergeCell ref="AR1508:AR1510"/>
    <mergeCell ref="AS1508:AS1510"/>
    <mergeCell ref="AT1508:AT1510"/>
    <mergeCell ref="AU1508:AU1510"/>
    <mergeCell ref="AV1508:AV1510"/>
    <mergeCell ref="AW1508:AW1510"/>
    <mergeCell ref="A1505:A1507"/>
    <mergeCell ref="B1505:B1507"/>
    <mergeCell ref="C1505:C1507"/>
    <mergeCell ref="D1505:D1507"/>
    <mergeCell ref="E1505:E1507"/>
    <mergeCell ref="F1505:F1507"/>
    <mergeCell ref="G1505:G1507"/>
    <mergeCell ref="H1505:H1507"/>
    <mergeCell ref="I1505:I1507"/>
    <mergeCell ref="J1505:J1507"/>
    <mergeCell ref="K1505:K1507"/>
    <mergeCell ref="L1505:L1507"/>
    <mergeCell ref="U1505:U1507"/>
    <mergeCell ref="V1505:V1507"/>
    <mergeCell ref="W1505:W1507"/>
    <mergeCell ref="X1505:X1507"/>
    <mergeCell ref="Y1505:Y1507"/>
    <mergeCell ref="Z1505:Z1507"/>
    <mergeCell ref="AA1505:AA1507"/>
    <mergeCell ref="AB1505:AB1507"/>
    <mergeCell ref="AC1505:AC1507"/>
    <mergeCell ref="AD1505:AD1507"/>
    <mergeCell ref="AE1505:AE1507"/>
    <mergeCell ref="AF1505:AF1507"/>
    <mergeCell ref="AG1505:AG1507"/>
    <mergeCell ref="AH1505:AH1507"/>
    <mergeCell ref="AI1505:AI1507"/>
    <mergeCell ref="AJ1505:AJ1507"/>
    <mergeCell ref="AK1505:AK1507"/>
    <mergeCell ref="AL1505:AL1507"/>
    <mergeCell ref="AM1505:AM1507"/>
    <mergeCell ref="AN1505:AN1507"/>
    <mergeCell ref="AO1505:AO1507"/>
    <mergeCell ref="AP1499:AP1501"/>
    <mergeCell ref="AQ1499:AQ1501"/>
    <mergeCell ref="AR1499:AR1501"/>
    <mergeCell ref="AS1499:AS1501"/>
    <mergeCell ref="AT1499:AT1501"/>
    <mergeCell ref="AU1499:AU1501"/>
    <mergeCell ref="AV1499:AV1501"/>
    <mergeCell ref="AW1499:AW1501"/>
    <mergeCell ref="A1502:A1504"/>
    <mergeCell ref="B1502:B1504"/>
    <mergeCell ref="C1502:C1504"/>
    <mergeCell ref="D1502:D1504"/>
    <mergeCell ref="E1502:E1504"/>
    <mergeCell ref="F1502:F1504"/>
    <mergeCell ref="G1502:G1504"/>
    <mergeCell ref="H1502:H1504"/>
    <mergeCell ref="I1502:I1504"/>
    <mergeCell ref="J1502:J1504"/>
    <mergeCell ref="K1502:K1504"/>
    <mergeCell ref="L1502:L1504"/>
    <mergeCell ref="U1502:U1504"/>
    <mergeCell ref="V1502:V1504"/>
    <mergeCell ref="W1502:W1504"/>
    <mergeCell ref="X1502:X1504"/>
    <mergeCell ref="Y1502:Y1504"/>
    <mergeCell ref="Z1502:Z1504"/>
    <mergeCell ref="AA1502:AA1504"/>
    <mergeCell ref="AB1502:AB1504"/>
    <mergeCell ref="AC1502:AC1504"/>
    <mergeCell ref="AD1502:AD1504"/>
    <mergeCell ref="AE1502:AE1504"/>
    <mergeCell ref="AF1502:AF1504"/>
    <mergeCell ref="AG1502:AG1504"/>
    <mergeCell ref="AH1502:AH1504"/>
    <mergeCell ref="AI1502:AI1504"/>
    <mergeCell ref="AJ1502:AJ1504"/>
    <mergeCell ref="AK1502:AK1504"/>
    <mergeCell ref="AL1502:AL1504"/>
    <mergeCell ref="AM1502:AM1504"/>
    <mergeCell ref="AN1502:AN1504"/>
    <mergeCell ref="AO1502:AO1504"/>
    <mergeCell ref="AP1502:AP1504"/>
    <mergeCell ref="AQ1502:AQ1504"/>
    <mergeCell ref="AR1502:AR1504"/>
    <mergeCell ref="AS1502:AS1504"/>
    <mergeCell ref="AT1502:AT1504"/>
    <mergeCell ref="AU1502:AU1504"/>
    <mergeCell ref="AV1502:AV1504"/>
    <mergeCell ref="AW1502:AW1504"/>
    <mergeCell ref="A1499:A1501"/>
    <mergeCell ref="B1499:B1501"/>
    <mergeCell ref="C1499:C1501"/>
    <mergeCell ref="D1499:D1501"/>
    <mergeCell ref="E1499:E1501"/>
    <mergeCell ref="F1499:F1501"/>
    <mergeCell ref="G1499:G1501"/>
    <mergeCell ref="H1499:H1501"/>
    <mergeCell ref="I1499:I1501"/>
    <mergeCell ref="J1499:J1501"/>
    <mergeCell ref="K1499:K1501"/>
    <mergeCell ref="L1499:L1501"/>
    <mergeCell ref="U1499:U1501"/>
    <mergeCell ref="V1499:V1501"/>
    <mergeCell ref="W1499:W1501"/>
    <mergeCell ref="X1499:X1501"/>
    <mergeCell ref="Y1499:Y1501"/>
    <mergeCell ref="Z1499:Z1501"/>
    <mergeCell ref="AA1499:AA1501"/>
    <mergeCell ref="AB1499:AB1501"/>
    <mergeCell ref="AC1499:AC1501"/>
    <mergeCell ref="AD1499:AD1501"/>
    <mergeCell ref="AE1499:AE1501"/>
    <mergeCell ref="AF1499:AF1501"/>
    <mergeCell ref="AG1499:AG1501"/>
    <mergeCell ref="AH1499:AH1501"/>
    <mergeCell ref="AI1499:AI1501"/>
    <mergeCell ref="AJ1499:AJ1501"/>
    <mergeCell ref="AK1499:AK1501"/>
    <mergeCell ref="AL1499:AL1501"/>
    <mergeCell ref="AM1499:AM1501"/>
    <mergeCell ref="AN1499:AN1501"/>
    <mergeCell ref="AO1499:AO1501"/>
    <mergeCell ref="AP1493:AP1495"/>
    <mergeCell ref="AQ1493:AQ1495"/>
    <mergeCell ref="AR1493:AR1495"/>
    <mergeCell ref="AS1493:AS1495"/>
    <mergeCell ref="AT1493:AT1495"/>
    <mergeCell ref="AU1493:AU1495"/>
    <mergeCell ref="AV1493:AV1495"/>
    <mergeCell ref="AW1493:AW1495"/>
    <mergeCell ref="A1496:A1498"/>
    <mergeCell ref="B1496:B1498"/>
    <mergeCell ref="C1496:C1498"/>
    <mergeCell ref="D1496:D1498"/>
    <mergeCell ref="E1496:E1498"/>
    <mergeCell ref="F1496:F1498"/>
    <mergeCell ref="G1496:G1498"/>
    <mergeCell ref="H1496:H1498"/>
    <mergeCell ref="I1496:I1498"/>
    <mergeCell ref="J1496:J1498"/>
    <mergeCell ref="K1496:K1498"/>
    <mergeCell ref="L1496:L1498"/>
    <mergeCell ref="U1496:U1498"/>
    <mergeCell ref="V1496:V1498"/>
    <mergeCell ref="W1496:W1498"/>
    <mergeCell ref="X1496:X1498"/>
    <mergeCell ref="Y1496:Y1498"/>
    <mergeCell ref="Z1496:Z1498"/>
    <mergeCell ref="AA1496:AA1498"/>
    <mergeCell ref="AB1496:AB1498"/>
    <mergeCell ref="AC1496:AC1498"/>
    <mergeCell ref="AD1496:AD1498"/>
    <mergeCell ref="AE1496:AE1498"/>
    <mergeCell ref="AF1496:AF1498"/>
    <mergeCell ref="AG1496:AG1498"/>
    <mergeCell ref="AH1496:AH1498"/>
    <mergeCell ref="AI1496:AI1498"/>
    <mergeCell ref="AJ1496:AJ1498"/>
    <mergeCell ref="AK1496:AK1498"/>
    <mergeCell ref="AL1496:AL1498"/>
    <mergeCell ref="AM1496:AM1498"/>
    <mergeCell ref="AN1496:AN1498"/>
    <mergeCell ref="AO1496:AO1498"/>
    <mergeCell ref="AP1496:AP1498"/>
    <mergeCell ref="AQ1496:AQ1498"/>
    <mergeCell ref="AR1496:AR1498"/>
    <mergeCell ref="AS1496:AS1498"/>
    <mergeCell ref="AT1496:AT1498"/>
    <mergeCell ref="AU1496:AU1498"/>
    <mergeCell ref="AV1496:AV1498"/>
    <mergeCell ref="AW1496:AW1498"/>
    <mergeCell ref="A1493:A1495"/>
    <mergeCell ref="B1493:B1495"/>
    <mergeCell ref="C1493:C1495"/>
    <mergeCell ref="D1493:D1495"/>
    <mergeCell ref="E1493:E1495"/>
    <mergeCell ref="F1493:F1495"/>
    <mergeCell ref="G1493:G1495"/>
    <mergeCell ref="H1493:H1495"/>
    <mergeCell ref="I1493:I1495"/>
    <mergeCell ref="J1493:J1495"/>
    <mergeCell ref="K1493:K1495"/>
    <mergeCell ref="L1493:L1495"/>
    <mergeCell ref="U1493:U1495"/>
    <mergeCell ref="V1493:V1495"/>
    <mergeCell ref="W1493:W1495"/>
    <mergeCell ref="X1493:X1495"/>
    <mergeCell ref="Y1493:Y1495"/>
    <mergeCell ref="Z1493:Z1495"/>
    <mergeCell ref="AA1493:AA1495"/>
    <mergeCell ref="AB1493:AB1495"/>
    <mergeCell ref="AC1493:AC1495"/>
    <mergeCell ref="AD1493:AD1495"/>
    <mergeCell ref="AE1493:AE1495"/>
    <mergeCell ref="AF1493:AF1495"/>
    <mergeCell ref="AG1493:AG1495"/>
    <mergeCell ref="AH1493:AH1495"/>
    <mergeCell ref="AI1493:AI1495"/>
    <mergeCell ref="AJ1493:AJ1495"/>
    <mergeCell ref="AK1493:AK1495"/>
    <mergeCell ref="AL1493:AL1495"/>
    <mergeCell ref="AM1493:AM1495"/>
    <mergeCell ref="AN1493:AN1495"/>
    <mergeCell ref="AO1493:AO1495"/>
    <mergeCell ref="A1490:A1492"/>
    <mergeCell ref="B1490:B1492"/>
    <mergeCell ref="C1490:C1492"/>
    <mergeCell ref="D1490:D1492"/>
    <mergeCell ref="E1490:E1492"/>
    <mergeCell ref="F1490:F1492"/>
    <mergeCell ref="G1490:G1492"/>
    <mergeCell ref="H1490:H1492"/>
    <mergeCell ref="I1490:I1492"/>
    <mergeCell ref="J1490:J1492"/>
    <mergeCell ref="K1490:K1492"/>
    <mergeCell ref="L1490:L1492"/>
    <mergeCell ref="U1490:U1492"/>
    <mergeCell ref="V1490:V1492"/>
    <mergeCell ref="W1490:W1492"/>
    <mergeCell ref="X1490:X1492"/>
    <mergeCell ref="Y1490:Y1492"/>
    <mergeCell ref="Z1490:Z1492"/>
    <mergeCell ref="AA1490:AA1492"/>
    <mergeCell ref="AB1490:AB1492"/>
    <mergeCell ref="AC1490:AC1492"/>
    <mergeCell ref="AD1490:AD1492"/>
    <mergeCell ref="AE1490:AE1492"/>
    <mergeCell ref="AF1490:AF1492"/>
    <mergeCell ref="AG1490:AG1492"/>
    <mergeCell ref="AH1490:AH1492"/>
    <mergeCell ref="AI1490:AI1492"/>
    <mergeCell ref="AJ1490:AJ1492"/>
    <mergeCell ref="AK1490:AK1492"/>
    <mergeCell ref="AL1490:AL1492"/>
    <mergeCell ref="AM1490:AM1492"/>
    <mergeCell ref="AN1490:AN1492"/>
    <mergeCell ref="AO1490:AO1492"/>
    <mergeCell ref="AP1490:AP1492"/>
    <mergeCell ref="AQ1490:AQ1492"/>
    <mergeCell ref="AR1490:AR1492"/>
    <mergeCell ref="AS1490:AS1492"/>
    <mergeCell ref="AT1490:AT1492"/>
    <mergeCell ref="AU1490:AU1492"/>
    <mergeCell ref="AV1490:AV1492"/>
    <mergeCell ref="AW1490:AW1492"/>
    <mergeCell ref="AP1484:AP1486"/>
    <mergeCell ref="AQ1484:AQ1486"/>
    <mergeCell ref="AR1484:AR1486"/>
    <mergeCell ref="AS1484:AS1486"/>
    <mergeCell ref="AT1484:AT1486"/>
    <mergeCell ref="AU1484:AU1486"/>
    <mergeCell ref="AV1484:AV1486"/>
    <mergeCell ref="AW1484:AW1486"/>
    <mergeCell ref="A1487:A1489"/>
    <mergeCell ref="B1487:B1489"/>
    <mergeCell ref="C1487:C1489"/>
    <mergeCell ref="D1487:D1489"/>
    <mergeCell ref="E1487:E1489"/>
    <mergeCell ref="F1487:F1489"/>
    <mergeCell ref="G1487:G1489"/>
    <mergeCell ref="H1487:H1489"/>
    <mergeCell ref="I1487:I1489"/>
    <mergeCell ref="J1487:J1489"/>
    <mergeCell ref="K1487:K1489"/>
    <mergeCell ref="L1487:L1489"/>
    <mergeCell ref="U1487:U1489"/>
    <mergeCell ref="V1487:V1489"/>
    <mergeCell ref="W1487:W1489"/>
    <mergeCell ref="X1487:X1489"/>
    <mergeCell ref="Y1487:Y1489"/>
    <mergeCell ref="Z1487:Z1489"/>
    <mergeCell ref="AA1487:AA1489"/>
    <mergeCell ref="AB1487:AB1489"/>
    <mergeCell ref="AC1487:AC1489"/>
    <mergeCell ref="AD1487:AD1489"/>
    <mergeCell ref="AE1487:AE1489"/>
    <mergeCell ref="AF1487:AF1489"/>
    <mergeCell ref="AG1487:AG1489"/>
    <mergeCell ref="AH1487:AH1489"/>
    <mergeCell ref="AI1487:AI1489"/>
    <mergeCell ref="AJ1487:AJ1489"/>
    <mergeCell ref="AK1487:AK1489"/>
    <mergeCell ref="AL1487:AL1489"/>
    <mergeCell ref="AM1487:AM1489"/>
    <mergeCell ref="AN1487:AN1489"/>
    <mergeCell ref="AO1487:AO1489"/>
    <mergeCell ref="AP1487:AP1489"/>
    <mergeCell ref="AQ1487:AQ1489"/>
    <mergeCell ref="AR1487:AR1489"/>
    <mergeCell ref="AS1487:AS1489"/>
    <mergeCell ref="AT1487:AT1489"/>
    <mergeCell ref="AU1487:AU1489"/>
    <mergeCell ref="AV1487:AV1489"/>
    <mergeCell ref="AW1487:AW1489"/>
    <mergeCell ref="A1484:A1486"/>
    <mergeCell ref="B1484:B1486"/>
    <mergeCell ref="C1484:C1486"/>
    <mergeCell ref="D1484:D1486"/>
    <mergeCell ref="E1484:E1486"/>
    <mergeCell ref="F1484:F1486"/>
    <mergeCell ref="G1484:G1486"/>
    <mergeCell ref="H1484:H1486"/>
    <mergeCell ref="I1484:I1486"/>
    <mergeCell ref="J1484:J1486"/>
    <mergeCell ref="K1484:K1486"/>
    <mergeCell ref="L1484:L1486"/>
    <mergeCell ref="U1484:U1486"/>
    <mergeCell ref="V1484:V1486"/>
    <mergeCell ref="W1484:W1486"/>
    <mergeCell ref="X1484:X1486"/>
    <mergeCell ref="Y1484:Y1486"/>
    <mergeCell ref="Z1484:Z1486"/>
    <mergeCell ref="AA1484:AA1486"/>
    <mergeCell ref="AB1484:AB1486"/>
    <mergeCell ref="AC1484:AC1486"/>
    <mergeCell ref="AD1484:AD1486"/>
    <mergeCell ref="AE1484:AE1486"/>
    <mergeCell ref="AF1484:AF1486"/>
    <mergeCell ref="AG1484:AG1486"/>
    <mergeCell ref="AH1484:AH1486"/>
    <mergeCell ref="AI1484:AI1486"/>
    <mergeCell ref="AJ1484:AJ1486"/>
    <mergeCell ref="AK1484:AK1486"/>
    <mergeCell ref="AL1484:AL1486"/>
    <mergeCell ref="AM1484:AM1486"/>
    <mergeCell ref="AN1484:AN1486"/>
    <mergeCell ref="AO1484:AO1486"/>
    <mergeCell ref="AP1478:AP1480"/>
    <mergeCell ref="AQ1478:AQ1480"/>
    <mergeCell ref="AR1478:AR1480"/>
    <mergeCell ref="AS1478:AS1480"/>
    <mergeCell ref="AT1478:AT1480"/>
    <mergeCell ref="AU1478:AU1480"/>
    <mergeCell ref="AV1478:AV1480"/>
    <mergeCell ref="AE1478:AE1480"/>
    <mergeCell ref="AF1478:AF1480"/>
    <mergeCell ref="AG1478:AG1480"/>
    <mergeCell ref="AH1478:AH1480"/>
    <mergeCell ref="AI1478:AI1480"/>
    <mergeCell ref="AJ1478:AJ1480"/>
    <mergeCell ref="AK1478:AK1480"/>
    <mergeCell ref="AL1478:AL1480"/>
    <mergeCell ref="AM1478:AM1480"/>
    <mergeCell ref="AN1478:AN1480"/>
    <mergeCell ref="AO1478:AO1480"/>
    <mergeCell ref="AW1478:AW1480"/>
    <mergeCell ref="A1481:A1483"/>
    <mergeCell ref="B1481:B1483"/>
    <mergeCell ref="C1481:C1483"/>
    <mergeCell ref="D1481:D1483"/>
    <mergeCell ref="E1481:E1483"/>
    <mergeCell ref="F1481:F1483"/>
    <mergeCell ref="G1481:G1483"/>
    <mergeCell ref="H1481:H1483"/>
    <mergeCell ref="I1481:I1483"/>
    <mergeCell ref="J1481:J1483"/>
    <mergeCell ref="K1481:K1483"/>
    <mergeCell ref="L1481:L1483"/>
    <mergeCell ref="U1481:U1483"/>
    <mergeCell ref="V1481:V1483"/>
    <mergeCell ref="W1481:W1483"/>
    <mergeCell ref="X1481:X1483"/>
    <mergeCell ref="Y1481:Y1483"/>
    <mergeCell ref="Z1481:Z1483"/>
    <mergeCell ref="AA1481:AA1483"/>
    <mergeCell ref="AB1481:AB1483"/>
    <mergeCell ref="AC1481:AC1483"/>
    <mergeCell ref="AD1481:AD1483"/>
    <mergeCell ref="AE1481:AE1483"/>
    <mergeCell ref="AF1481:AF1483"/>
    <mergeCell ref="AG1481:AG1483"/>
    <mergeCell ref="AH1481:AH1483"/>
    <mergeCell ref="AI1481:AI1483"/>
    <mergeCell ref="AJ1481:AJ1483"/>
    <mergeCell ref="AK1481:AK1483"/>
    <mergeCell ref="AL1481:AL1483"/>
    <mergeCell ref="AM1481:AM1483"/>
    <mergeCell ref="AN1481:AN1483"/>
    <mergeCell ref="AO1481:AO1483"/>
    <mergeCell ref="AP1481:AP1483"/>
    <mergeCell ref="AQ1481:AQ1483"/>
    <mergeCell ref="AR1481:AR1483"/>
    <mergeCell ref="AS1481:AS1483"/>
    <mergeCell ref="AT1481:AT1483"/>
    <mergeCell ref="AU1481:AU1483"/>
    <mergeCell ref="AV1481:AV1483"/>
    <mergeCell ref="AW1481:AW1483"/>
    <mergeCell ref="A1478:A1480"/>
    <mergeCell ref="B1478:B1480"/>
    <mergeCell ref="C1478:C1480"/>
    <mergeCell ref="D1478:D1480"/>
    <mergeCell ref="E1478:E1480"/>
    <mergeCell ref="F1478:F1480"/>
    <mergeCell ref="G1478:G1480"/>
    <mergeCell ref="H1478:H1480"/>
    <mergeCell ref="I1478:I1480"/>
    <mergeCell ref="J1478:J1480"/>
    <mergeCell ref="K1478:K1480"/>
    <mergeCell ref="L1478:L1480"/>
    <mergeCell ref="U1478:U1480"/>
    <mergeCell ref="V1478:V1480"/>
    <mergeCell ref="W1478:W1480"/>
    <mergeCell ref="X1478:X1480"/>
    <mergeCell ref="Y1478:Y1480"/>
    <mergeCell ref="Z1478:Z1480"/>
    <mergeCell ref="AA1478:AA1480"/>
    <mergeCell ref="AB1478:AB1480"/>
    <mergeCell ref="AC1478:AC1480"/>
    <mergeCell ref="AD1478:AD1480"/>
    <mergeCell ref="AP1472:AP1474"/>
    <mergeCell ref="AQ1472:AQ1474"/>
    <mergeCell ref="AR1472:AR1474"/>
    <mergeCell ref="AS1472:AS1474"/>
    <mergeCell ref="AT1472:AT1474"/>
    <mergeCell ref="AU1472:AU1474"/>
    <mergeCell ref="AV1472:AV1474"/>
    <mergeCell ref="AW1472:AW1474"/>
    <mergeCell ref="A1475:A1477"/>
    <mergeCell ref="B1475:B1477"/>
    <mergeCell ref="C1475:C1477"/>
    <mergeCell ref="D1475:D1477"/>
    <mergeCell ref="E1475:E1477"/>
    <mergeCell ref="F1475:F1477"/>
    <mergeCell ref="G1475:G1477"/>
    <mergeCell ref="H1475:H1477"/>
    <mergeCell ref="I1475:I1477"/>
    <mergeCell ref="J1475:J1477"/>
    <mergeCell ref="K1475:K1477"/>
    <mergeCell ref="L1475:L1477"/>
    <mergeCell ref="U1475:U1477"/>
    <mergeCell ref="V1475:V1477"/>
    <mergeCell ref="W1475:W1477"/>
    <mergeCell ref="X1475:X1477"/>
    <mergeCell ref="Y1475:Y1477"/>
    <mergeCell ref="Z1475:Z1477"/>
    <mergeCell ref="AA1475:AA1477"/>
    <mergeCell ref="AB1475:AB1477"/>
    <mergeCell ref="AC1475:AC1477"/>
    <mergeCell ref="AD1475:AD1477"/>
    <mergeCell ref="AE1475:AE1477"/>
    <mergeCell ref="AF1475:AF1477"/>
    <mergeCell ref="AG1475:AG1477"/>
    <mergeCell ref="AH1475:AH1477"/>
    <mergeCell ref="AI1475:AI1477"/>
    <mergeCell ref="AJ1475:AJ1477"/>
    <mergeCell ref="AK1475:AK1477"/>
    <mergeCell ref="AL1475:AL1477"/>
    <mergeCell ref="AM1475:AM1477"/>
    <mergeCell ref="AN1475:AN1477"/>
    <mergeCell ref="AO1475:AO1477"/>
    <mergeCell ref="AP1475:AP1477"/>
    <mergeCell ref="AQ1475:AQ1477"/>
    <mergeCell ref="AR1475:AR1477"/>
    <mergeCell ref="AS1475:AS1477"/>
    <mergeCell ref="AT1475:AT1477"/>
    <mergeCell ref="AU1475:AU1477"/>
    <mergeCell ref="AV1475:AV1477"/>
    <mergeCell ref="AW1475:AW1477"/>
    <mergeCell ref="A1472:A1474"/>
    <mergeCell ref="B1472:B1474"/>
    <mergeCell ref="C1472:C1474"/>
    <mergeCell ref="D1472:D1474"/>
    <mergeCell ref="E1472:E1474"/>
    <mergeCell ref="F1472:F1474"/>
    <mergeCell ref="G1472:G1474"/>
    <mergeCell ref="H1472:H1474"/>
    <mergeCell ref="I1472:I1474"/>
    <mergeCell ref="J1472:J1474"/>
    <mergeCell ref="K1472:K1474"/>
    <mergeCell ref="L1472:L1474"/>
    <mergeCell ref="U1472:U1474"/>
    <mergeCell ref="V1472:V1474"/>
    <mergeCell ref="W1472:W1474"/>
    <mergeCell ref="X1472:X1474"/>
    <mergeCell ref="Y1472:Y1474"/>
    <mergeCell ref="Z1472:Z1474"/>
    <mergeCell ref="AA1472:AA1474"/>
    <mergeCell ref="AB1472:AB1474"/>
    <mergeCell ref="AC1472:AC1474"/>
    <mergeCell ref="AD1472:AD1474"/>
    <mergeCell ref="AE1472:AE1474"/>
    <mergeCell ref="AF1472:AF1474"/>
    <mergeCell ref="AG1472:AG1474"/>
    <mergeCell ref="AH1472:AH1474"/>
    <mergeCell ref="AI1472:AI1474"/>
    <mergeCell ref="AJ1472:AJ1474"/>
    <mergeCell ref="AK1472:AK1474"/>
    <mergeCell ref="AL1472:AL1474"/>
    <mergeCell ref="AM1472:AM1474"/>
    <mergeCell ref="AN1472:AN1474"/>
    <mergeCell ref="AO1472:AO1474"/>
    <mergeCell ref="AP1466:AP1468"/>
    <mergeCell ref="AQ1466:AQ1468"/>
    <mergeCell ref="AR1466:AR1468"/>
    <mergeCell ref="AS1466:AS1468"/>
    <mergeCell ref="AT1466:AT1468"/>
    <mergeCell ref="AU1466:AU1468"/>
    <mergeCell ref="AV1466:AV1468"/>
    <mergeCell ref="AW1466:AW1468"/>
    <mergeCell ref="A1469:A1471"/>
    <mergeCell ref="B1469:B1471"/>
    <mergeCell ref="C1469:C1471"/>
    <mergeCell ref="D1469:D1471"/>
    <mergeCell ref="E1469:E1471"/>
    <mergeCell ref="F1469:F1471"/>
    <mergeCell ref="G1469:G1471"/>
    <mergeCell ref="H1469:H1471"/>
    <mergeCell ref="I1469:I1471"/>
    <mergeCell ref="J1469:J1471"/>
    <mergeCell ref="K1469:K1471"/>
    <mergeCell ref="L1469:L1471"/>
    <mergeCell ref="U1469:U1471"/>
    <mergeCell ref="V1469:V1471"/>
    <mergeCell ref="W1469:W1471"/>
    <mergeCell ref="X1469:X1471"/>
    <mergeCell ref="Y1469:Y1471"/>
    <mergeCell ref="Z1469:Z1471"/>
    <mergeCell ref="AA1469:AA1471"/>
    <mergeCell ref="AB1469:AB1471"/>
    <mergeCell ref="AC1469:AC1471"/>
    <mergeCell ref="AD1469:AD1471"/>
    <mergeCell ref="AE1469:AE1471"/>
    <mergeCell ref="AF1469:AF1471"/>
    <mergeCell ref="AG1469:AG1471"/>
    <mergeCell ref="AH1469:AH1471"/>
    <mergeCell ref="AI1469:AI1471"/>
    <mergeCell ref="AJ1469:AJ1471"/>
    <mergeCell ref="AK1469:AK1471"/>
    <mergeCell ref="AL1469:AL1471"/>
    <mergeCell ref="AM1469:AM1471"/>
    <mergeCell ref="AN1469:AN1471"/>
    <mergeCell ref="AO1469:AO1471"/>
    <mergeCell ref="AP1469:AP1471"/>
    <mergeCell ref="AQ1469:AQ1471"/>
    <mergeCell ref="AR1469:AR1471"/>
    <mergeCell ref="AS1469:AS1471"/>
    <mergeCell ref="AT1469:AT1471"/>
    <mergeCell ref="AU1469:AU1471"/>
    <mergeCell ref="AV1469:AV1471"/>
    <mergeCell ref="AW1469:AW1471"/>
    <mergeCell ref="A1466:A1468"/>
    <mergeCell ref="B1466:B1468"/>
    <mergeCell ref="C1466:C1468"/>
    <mergeCell ref="D1466:D1468"/>
    <mergeCell ref="E1466:E1468"/>
    <mergeCell ref="F1466:F1468"/>
    <mergeCell ref="G1466:G1468"/>
    <mergeCell ref="H1466:H1468"/>
    <mergeCell ref="I1466:I1468"/>
    <mergeCell ref="J1466:J1468"/>
    <mergeCell ref="K1466:K1468"/>
    <mergeCell ref="L1466:L1468"/>
    <mergeCell ref="U1466:U1468"/>
    <mergeCell ref="V1466:V1468"/>
    <mergeCell ref="W1466:W1468"/>
    <mergeCell ref="X1466:X1468"/>
    <mergeCell ref="Y1466:Y1468"/>
    <mergeCell ref="Z1466:Z1468"/>
    <mergeCell ref="AA1466:AA1468"/>
    <mergeCell ref="AB1466:AB1468"/>
    <mergeCell ref="AC1466:AC1468"/>
    <mergeCell ref="AD1466:AD1468"/>
    <mergeCell ref="AE1466:AE1468"/>
    <mergeCell ref="AF1466:AF1468"/>
    <mergeCell ref="AG1466:AG1468"/>
    <mergeCell ref="AH1466:AH1468"/>
    <mergeCell ref="AI1466:AI1468"/>
    <mergeCell ref="AJ1466:AJ1468"/>
    <mergeCell ref="AK1466:AK1468"/>
    <mergeCell ref="AL1466:AL1468"/>
    <mergeCell ref="AM1466:AM1468"/>
    <mergeCell ref="AN1466:AN1468"/>
    <mergeCell ref="AO1466:AO1468"/>
    <mergeCell ref="AP1460:AP1462"/>
    <mergeCell ref="AQ1460:AQ1462"/>
    <mergeCell ref="AR1460:AR1462"/>
    <mergeCell ref="AS1460:AS1462"/>
    <mergeCell ref="AT1460:AT1462"/>
    <mergeCell ref="AU1460:AU1462"/>
    <mergeCell ref="AV1460:AV1462"/>
    <mergeCell ref="AW1460:AW1462"/>
    <mergeCell ref="A1463:A1465"/>
    <mergeCell ref="B1463:B1465"/>
    <mergeCell ref="C1463:C1465"/>
    <mergeCell ref="D1463:D1465"/>
    <mergeCell ref="E1463:E1465"/>
    <mergeCell ref="F1463:F1465"/>
    <mergeCell ref="G1463:G1465"/>
    <mergeCell ref="H1463:H1465"/>
    <mergeCell ref="I1463:I1465"/>
    <mergeCell ref="J1463:J1465"/>
    <mergeCell ref="K1463:K1465"/>
    <mergeCell ref="L1463:L1465"/>
    <mergeCell ref="U1463:U1465"/>
    <mergeCell ref="V1463:V1465"/>
    <mergeCell ref="W1463:W1465"/>
    <mergeCell ref="X1463:X1465"/>
    <mergeCell ref="Y1463:Y1465"/>
    <mergeCell ref="Z1463:Z1465"/>
    <mergeCell ref="AA1463:AA1465"/>
    <mergeCell ref="AB1463:AB1465"/>
    <mergeCell ref="AC1463:AC1465"/>
    <mergeCell ref="AD1463:AD1465"/>
    <mergeCell ref="AE1463:AE1465"/>
    <mergeCell ref="AF1463:AF1465"/>
    <mergeCell ref="AG1463:AG1465"/>
    <mergeCell ref="AH1463:AH1465"/>
    <mergeCell ref="AI1463:AI1465"/>
    <mergeCell ref="AJ1463:AJ1465"/>
    <mergeCell ref="AK1463:AK1465"/>
    <mergeCell ref="AL1463:AL1465"/>
    <mergeCell ref="AM1463:AM1465"/>
    <mergeCell ref="AN1463:AN1465"/>
    <mergeCell ref="AO1463:AO1465"/>
    <mergeCell ref="AP1463:AP1465"/>
    <mergeCell ref="AQ1463:AQ1465"/>
    <mergeCell ref="AR1463:AR1465"/>
    <mergeCell ref="AS1463:AS1465"/>
    <mergeCell ref="AT1463:AT1465"/>
    <mergeCell ref="AU1463:AU1465"/>
    <mergeCell ref="AV1463:AV1465"/>
    <mergeCell ref="AW1463:AW1465"/>
    <mergeCell ref="A1460:A1462"/>
    <mergeCell ref="B1460:B1462"/>
    <mergeCell ref="C1460:C1462"/>
    <mergeCell ref="D1460:D1462"/>
    <mergeCell ref="E1460:E1462"/>
    <mergeCell ref="F1460:F1462"/>
    <mergeCell ref="G1460:G1462"/>
    <mergeCell ref="H1460:H1462"/>
    <mergeCell ref="I1460:I1462"/>
    <mergeCell ref="J1460:J1462"/>
    <mergeCell ref="K1460:K1462"/>
    <mergeCell ref="L1460:L1462"/>
    <mergeCell ref="U1460:U1462"/>
    <mergeCell ref="V1460:V1462"/>
    <mergeCell ref="W1460:W1462"/>
    <mergeCell ref="X1460:X1462"/>
    <mergeCell ref="Y1460:Y1462"/>
    <mergeCell ref="Z1460:Z1462"/>
    <mergeCell ref="AA1460:AA1462"/>
    <mergeCell ref="AB1460:AB1462"/>
    <mergeCell ref="AC1460:AC1462"/>
    <mergeCell ref="AD1460:AD1462"/>
    <mergeCell ref="AE1460:AE1462"/>
    <mergeCell ref="AF1460:AF1462"/>
    <mergeCell ref="AG1460:AG1462"/>
    <mergeCell ref="AH1460:AH1462"/>
    <mergeCell ref="AI1460:AI1462"/>
    <mergeCell ref="AJ1460:AJ1462"/>
    <mergeCell ref="AK1460:AK1462"/>
    <mergeCell ref="AL1460:AL1462"/>
    <mergeCell ref="AM1460:AM1462"/>
    <mergeCell ref="AN1460:AN1462"/>
    <mergeCell ref="AO1460:AO1462"/>
    <mergeCell ref="AP1454:AP1456"/>
    <mergeCell ref="AQ1454:AQ1456"/>
    <mergeCell ref="AR1454:AR1456"/>
    <mergeCell ref="AS1454:AS1456"/>
    <mergeCell ref="AT1454:AT1456"/>
    <mergeCell ref="AU1454:AU1456"/>
    <mergeCell ref="AV1454:AV1456"/>
    <mergeCell ref="AW1454:AW1456"/>
    <mergeCell ref="A1457:A1459"/>
    <mergeCell ref="B1457:B1459"/>
    <mergeCell ref="C1457:C1459"/>
    <mergeCell ref="D1457:D1459"/>
    <mergeCell ref="E1457:E1459"/>
    <mergeCell ref="F1457:F1459"/>
    <mergeCell ref="G1457:G1459"/>
    <mergeCell ref="H1457:H1459"/>
    <mergeCell ref="I1457:I1459"/>
    <mergeCell ref="J1457:J1459"/>
    <mergeCell ref="K1457:K1459"/>
    <mergeCell ref="L1457:L1459"/>
    <mergeCell ref="U1457:U1459"/>
    <mergeCell ref="V1457:V1459"/>
    <mergeCell ref="W1457:W1459"/>
    <mergeCell ref="X1457:X1459"/>
    <mergeCell ref="Y1457:Y1459"/>
    <mergeCell ref="Z1457:Z1459"/>
    <mergeCell ref="AA1457:AA1459"/>
    <mergeCell ref="AB1457:AB1459"/>
    <mergeCell ref="AC1457:AC1459"/>
    <mergeCell ref="AD1457:AD1459"/>
    <mergeCell ref="AE1457:AE1459"/>
    <mergeCell ref="AF1457:AF1459"/>
    <mergeCell ref="AG1457:AG1459"/>
    <mergeCell ref="AH1457:AH1459"/>
    <mergeCell ref="AI1457:AI1459"/>
    <mergeCell ref="AJ1457:AJ1459"/>
    <mergeCell ref="AK1457:AK1459"/>
    <mergeCell ref="AL1457:AL1459"/>
    <mergeCell ref="AM1457:AM1459"/>
    <mergeCell ref="AN1457:AN1459"/>
    <mergeCell ref="AO1457:AO1459"/>
    <mergeCell ref="AP1457:AP1459"/>
    <mergeCell ref="AQ1457:AQ1459"/>
    <mergeCell ref="AR1457:AR1459"/>
    <mergeCell ref="AS1457:AS1459"/>
    <mergeCell ref="AT1457:AT1459"/>
    <mergeCell ref="AU1457:AU1459"/>
    <mergeCell ref="AV1457:AV1459"/>
    <mergeCell ref="AW1457:AW1459"/>
    <mergeCell ref="A1454:A1456"/>
    <mergeCell ref="B1454:B1456"/>
    <mergeCell ref="C1454:C1456"/>
    <mergeCell ref="D1454:D1456"/>
    <mergeCell ref="E1454:E1456"/>
    <mergeCell ref="F1454:F1456"/>
    <mergeCell ref="G1454:G1456"/>
    <mergeCell ref="H1454:H1456"/>
    <mergeCell ref="I1454:I1456"/>
    <mergeCell ref="J1454:J1456"/>
    <mergeCell ref="K1454:K1456"/>
    <mergeCell ref="L1454:L1456"/>
    <mergeCell ref="U1454:U1456"/>
    <mergeCell ref="V1454:V1456"/>
    <mergeCell ref="W1454:W1456"/>
    <mergeCell ref="X1454:X1456"/>
    <mergeCell ref="Y1454:Y1456"/>
    <mergeCell ref="Z1454:Z1456"/>
    <mergeCell ref="AA1454:AA1456"/>
    <mergeCell ref="AB1454:AB1456"/>
    <mergeCell ref="AC1454:AC1456"/>
    <mergeCell ref="AD1454:AD1456"/>
    <mergeCell ref="AE1454:AE1456"/>
    <mergeCell ref="AF1454:AF1456"/>
    <mergeCell ref="AG1454:AG1456"/>
    <mergeCell ref="AH1454:AH1456"/>
    <mergeCell ref="AI1454:AI1456"/>
    <mergeCell ref="AJ1454:AJ1456"/>
    <mergeCell ref="AK1454:AK1456"/>
    <mergeCell ref="AL1454:AL1456"/>
    <mergeCell ref="AM1454:AM1456"/>
    <mergeCell ref="AN1454:AN1456"/>
    <mergeCell ref="AO1454:AO1456"/>
    <mergeCell ref="AP1448:AP1450"/>
    <mergeCell ref="AQ1448:AQ1450"/>
    <mergeCell ref="AR1448:AR1450"/>
    <mergeCell ref="AS1448:AS1450"/>
    <mergeCell ref="AT1448:AT1450"/>
    <mergeCell ref="AU1448:AU1450"/>
    <mergeCell ref="AV1448:AV1450"/>
    <mergeCell ref="AW1448:AW1450"/>
    <mergeCell ref="A1451:A1453"/>
    <mergeCell ref="B1451:B1453"/>
    <mergeCell ref="C1451:C1453"/>
    <mergeCell ref="D1451:D1453"/>
    <mergeCell ref="E1451:E1453"/>
    <mergeCell ref="F1451:F1453"/>
    <mergeCell ref="G1451:G1453"/>
    <mergeCell ref="H1451:H1453"/>
    <mergeCell ref="I1451:I1453"/>
    <mergeCell ref="J1451:J1453"/>
    <mergeCell ref="K1451:K1453"/>
    <mergeCell ref="L1451:L1453"/>
    <mergeCell ref="U1451:U1453"/>
    <mergeCell ref="V1451:V1453"/>
    <mergeCell ref="W1451:W1453"/>
    <mergeCell ref="X1451:X1453"/>
    <mergeCell ref="Y1451:Y1453"/>
    <mergeCell ref="Z1451:Z1453"/>
    <mergeCell ref="AA1451:AA1453"/>
    <mergeCell ref="AB1451:AB1453"/>
    <mergeCell ref="AC1451:AC1453"/>
    <mergeCell ref="AD1451:AD1453"/>
    <mergeCell ref="AE1451:AE1453"/>
    <mergeCell ref="AF1451:AF1453"/>
    <mergeCell ref="AG1451:AG1453"/>
    <mergeCell ref="AH1451:AH1453"/>
    <mergeCell ref="AI1451:AI1453"/>
    <mergeCell ref="AJ1451:AJ1453"/>
    <mergeCell ref="AK1451:AK1453"/>
    <mergeCell ref="AL1451:AL1453"/>
    <mergeCell ref="AM1451:AM1453"/>
    <mergeCell ref="AN1451:AN1453"/>
    <mergeCell ref="AO1451:AO1453"/>
    <mergeCell ref="AP1451:AP1453"/>
    <mergeCell ref="AQ1451:AQ1453"/>
    <mergeCell ref="AR1451:AR1453"/>
    <mergeCell ref="AS1451:AS1453"/>
    <mergeCell ref="AT1451:AT1453"/>
    <mergeCell ref="AU1451:AU1453"/>
    <mergeCell ref="AV1451:AV1453"/>
    <mergeCell ref="AW1451:AW1453"/>
    <mergeCell ref="A1448:A1450"/>
    <mergeCell ref="B1448:B1450"/>
    <mergeCell ref="C1448:C1450"/>
    <mergeCell ref="D1448:D1450"/>
    <mergeCell ref="E1448:E1450"/>
    <mergeCell ref="F1448:F1450"/>
    <mergeCell ref="G1448:G1450"/>
    <mergeCell ref="H1448:H1450"/>
    <mergeCell ref="I1448:I1450"/>
    <mergeCell ref="J1448:J1450"/>
    <mergeCell ref="K1448:K1450"/>
    <mergeCell ref="L1448:L1450"/>
    <mergeCell ref="U1448:U1450"/>
    <mergeCell ref="V1448:V1450"/>
    <mergeCell ref="W1448:W1450"/>
    <mergeCell ref="X1448:X1450"/>
    <mergeCell ref="Y1448:Y1450"/>
    <mergeCell ref="Z1448:Z1450"/>
    <mergeCell ref="AA1448:AA1450"/>
    <mergeCell ref="AB1448:AB1450"/>
    <mergeCell ref="AC1448:AC1450"/>
    <mergeCell ref="AD1448:AD1450"/>
    <mergeCell ref="AE1448:AE1450"/>
    <mergeCell ref="AF1448:AF1450"/>
    <mergeCell ref="AG1448:AG1450"/>
    <mergeCell ref="AH1448:AH1450"/>
    <mergeCell ref="AI1448:AI1450"/>
    <mergeCell ref="AJ1448:AJ1450"/>
    <mergeCell ref="AK1448:AK1450"/>
    <mergeCell ref="AL1448:AL1450"/>
    <mergeCell ref="AM1448:AM1450"/>
    <mergeCell ref="AN1448:AN1450"/>
    <mergeCell ref="AO1448:AO1450"/>
    <mergeCell ref="AP1442:AP1444"/>
    <mergeCell ref="AQ1442:AQ1444"/>
    <mergeCell ref="AR1442:AR1444"/>
    <mergeCell ref="AS1442:AS1444"/>
    <mergeCell ref="AT1442:AT1444"/>
    <mergeCell ref="AU1442:AU1444"/>
    <mergeCell ref="AV1442:AV1444"/>
    <mergeCell ref="AW1442:AW1444"/>
    <mergeCell ref="A1445:A1447"/>
    <mergeCell ref="B1445:B1447"/>
    <mergeCell ref="C1445:C1447"/>
    <mergeCell ref="D1445:D1447"/>
    <mergeCell ref="E1445:E1447"/>
    <mergeCell ref="F1445:F1447"/>
    <mergeCell ref="G1445:G1447"/>
    <mergeCell ref="H1445:H1447"/>
    <mergeCell ref="I1445:I1447"/>
    <mergeCell ref="J1445:J1447"/>
    <mergeCell ref="K1445:K1447"/>
    <mergeCell ref="L1445:L1447"/>
    <mergeCell ref="U1445:U1447"/>
    <mergeCell ref="V1445:V1447"/>
    <mergeCell ref="W1445:W1447"/>
    <mergeCell ref="X1445:X1447"/>
    <mergeCell ref="Y1445:Y1447"/>
    <mergeCell ref="Z1445:Z1447"/>
    <mergeCell ref="AA1445:AA1447"/>
    <mergeCell ref="AB1445:AB1447"/>
    <mergeCell ref="AC1445:AC1447"/>
    <mergeCell ref="AD1445:AD1447"/>
    <mergeCell ref="AE1445:AE1447"/>
    <mergeCell ref="AF1445:AF1447"/>
    <mergeCell ref="AG1445:AG1447"/>
    <mergeCell ref="AH1445:AH1447"/>
    <mergeCell ref="AI1445:AI1447"/>
    <mergeCell ref="AJ1445:AJ1447"/>
    <mergeCell ref="AK1445:AK1447"/>
    <mergeCell ref="AL1445:AL1447"/>
    <mergeCell ref="AM1445:AM1447"/>
    <mergeCell ref="AN1445:AN1447"/>
    <mergeCell ref="AO1445:AO1447"/>
    <mergeCell ref="AP1445:AP1447"/>
    <mergeCell ref="AQ1445:AQ1447"/>
    <mergeCell ref="AR1445:AR1447"/>
    <mergeCell ref="AS1445:AS1447"/>
    <mergeCell ref="AT1445:AT1447"/>
    <mergeCell ref="AU1445:AU1447"/>
    <mergeCell ref="AV1445:AV1447"/>
    <mergeCell ref="AW1445:AW1447"/>
    <mergeCell ref="A1442:A1444"/>
    <mergeCell ref="B1442:B1444"/>
    <mergeCell ref="C1442:C1444"/>
    <mergeCell ref="D1442:D1444"/>
    <mergeCell ref="E1442:E1444"/>
    <mergeCell ref="F1442:F1444"/>
    <mergeCell ref="G1442:G1444"/>
    <mergeCell ref="H1442:H1444"/>
    <mergeCell ref="I1442:I1444"/>
    <mergeCell ref="J1442:J1444"/>
    <mergeCell ref="K1442:K1444"/>
    <mergeCell ref="L1442:L1444"/>
    <mergeCell ref="U1442:U1444"/>
    <mergeCell ref="V1442:V1444"/>
    <mergeCell ref="W1442:W1444"/>
    <mergeCell ref="X1442:X1444"/>
    <mergeCell ref="Y1442:Y1444"/>
    <mergeCell ref="Z1442:Z1444"/>
    <mergeCell ref="AA1442:AA1444"/>
    <mergeCell ref="AB1442:AB1444"/>
    <mergeCell ref="AC1442:AC1444"/>
    <mergeCell ref="AD1442:AD1444"/>
    <mergeCell ref="AE1442:AE1444"/>
    <mergeCell ref="AF1442:AF1444"/>
    <mergeCell ref="AG1442:AG1444"/>
    <mergeCell ref="AH1442:AH1444"/>
    <mergeCell ref="AI1442:AI1444"/>
    <mergeCell ref="AJ1442:AJ1444"/>
    <mergeCell ref="AK1442:AK1444"/>
    <mergeCell ref="AL1442:AL1444"/>
    <mergeCell ref="AM1442:AM1444"/>
    <mergeCell ref="AN1442:AN1444"/>
    <mergeCell ref="AO1442:AO1444"/>
    <mergeCell ref="AP1436:AP1438"/>
    <mergeCell ref="AQ1436:AQ1438"/>
    <mergeCell ref="AR1436:AR1438"/>
    <mergeCell ref="AS1436:AS1438"/>
    <mergeCell ref="AT1436:AT1438"/>
    <mergeCell ref="AU1436:AU1438"/>
    <mergeCell ref="AV1436:AV1438"/>
    <mergeCell ref="AW1436:AW1438"/>
    <mergeCell ref="A1439:A1441"/>
    <mergeCell ref="B1439:B1441"/>
    <mergeCell ref="C1439:C1441"/>
    <mergeCell ref="D1439:D1441"/>
    <mergeCell ref="E1439:E1441"/>
    <mergeCell ref="F1439:F1441"/>
    <mergeCell ref="G1439:G1441"/>
    <mergeCell ref="H1439:H1441"/>
    <mergeCell ref="I1439:I1441"/>
    <mergeCell ref="J1439:J1441"/>
    <mergeCell ref="K1439:K1441"/>
    <mergeCell ref="L1439:L1441"/>
    <mergeCell ref="U1439:U1441"/>
    <mergeCell ref="V1439:V1441"/>
    <mergeCell ref="W1439:W1441"/>
    <mergeCell ref="X1439:X1441"/>
    <mergeCell ref="Y1439:Y1441"/>
    <mergeCell ref="Z1439:Z1441"/>
    <mergeCell ref="AA1439:AA1441"/>
    <mergeCell ref="AB1439:AB1441"/>
    <mergeCell ref="AC1439:AC1441"/>
    <mergeCell ref="AD1439:AD1441"/>
    <mergeCell ref="AE1439:AE1441"/>
    <mergeCell ref="AF1439:AF1441"/>
    <mergeCell ref="AG1439:AG1441"/>
    <mergeCell ref="AH1439:AH1441"/>
    <mergeCell ref="AI1439:AI1441"/>
    <mergeCell ref="AJ1439:AJ1441"/>
    <mergeCell ref="AK1439:AK1441"/>
    <mergeCell ref="AL1439:AL1441"/>
    <mergeCell ref="AM1439:AM1441"/>
    <mergeCell ref="AN1439:AN1441"/>
    <mergeCell ref="AO1439:AO1441"/>
    <mergeCell ref="AP1439:AP1441"/>
    <mergeCell ref="AQ1439:AQ1441"/>
    <mergeCell ref="AR1439:AR1441"/>
    <mergeCell ref="AS1439:AS1441"/>
    <mergeCell ref="AT1439:AT1441"/>
    <mergeCell ref="AU1439:AU1441"/>
    <mergeCell ref="AV1439:AV1441"/>
    <mergeCell ref="AW1439:AW1441"/>
    <mergeCell ref="A1436:A1438"/>
    <mergeCell ref="B1436:B1438"/>
    <mergeCell ref="C1436:C1438"/>
    <mergeCell ref="D1436:D1438"/>
    <mergeCell ref="E1436:E1438"/>
    <mergeCell ref="F1436:F1438"/>
    <mergeCell ref="G1436:G1438"/>
    <mergeCell ref="H1436:H1438"/>
    <mergeCell ref="I1436:I1438"/>
    <mergeCell ref="J1436:J1438"/>
    <mergeCell ref="K1436:K1438"/>
    <mergeCell ref="L1436:L1438"/>
    <mergeCell ref="U1436:U1438"/>
    <mergeCell ref="V1436:V1438"/>
    <mergeCell ref="W1436:W1438"/>
    <mergeCell ref="X1436:X1438"/>
    <mergeCell ref="Y1436:Y1438"/>
    <mergeCell ref="Z1436:Z1438"/>
    <mergeCell ref="AA1436:AA1438"/>
    <mergeCell ref="AB1436:AB1438"/>
    <mergeCell ref="AC1436:AC1438"/>
    <mergeCell ref="AD1436:AD1438"/>
    <mergeCell ref="AE1436:AE1438"/>
    <mergeCell ref="AF1436:AF1438"/>
    <mergeCell ref="AG1436:AG1438"/>
    <mergeCell ref="AH1436:AH1438"/>
    <mergeCell ref="AI1436:AI1438"/>
    <mergeCell ref="AJ1436:AJ1438"/>
    <mergeCell ref="AK1436:AK1438"/>
    <mergeCell ref="AL1436:AL1438"/>
    <mergeCell ref="AM1436:AM1438"/>
    <mergeCell ref="AN1436:AN1438"/>
    <mergeCell ref="AO1436:AO1438"/>
    <mergeCell ref="AP1430:AP1432"/>
    <mergeCell ref="AQ1430:AQ1432"/>
    <mergeCell ref="AR1430:AR1432"/>
    <mergeCell ref="AS1430:AS1432"/>
    <mergeCell ref="AT1430:AT1432"/>
    <mergeCell ref="AU1430:AU1432"/>
    <mergeCell ref="AV1430:AV1432"/>
    <mergeCell ref="AW1430:AW1432"/>
    <mergeCell ref="A1433:A1435"/>
    <mergeCell ref="B1433:B1435"/>
    <mergeCell ref="C1433:C1435"/>
    <mergeCell ref="D1433:D1435"/>
    <mergeCell ref="E1433:E1435"/>
    <mergeCell ref="F1433:F1435"/>
    <mergeCell ref="G1433:G1435"/>
    <mergeCell ref="H1433:H1435"/>
    <mergeCell ref="I1433:I1435"/>
    <mergeCell ref="J1433:J1435"/>
    <mergeCell ref="K1433:K1435"/>
    <mergeCell ref="L1433:L1435"/>
    <mergeCell ref="U1433:U1435"/>
    <mergeCell ref="V1433:V1435"/>
    <mergeCell ref="W1433:W1435"/>
    <mergeCell ref="X1433:X1435"/>
    <mergeCell ref="Y1433:Y1435"/>
    <mergeCell ref="Z1433:Z1435"/>
    <mergeCell ref="AA1433:AA1435"/>
    <mergeCell ref="AB1433:AB1435"/>
    <mergeCell ref="AC1433:AC1435"/>
    <mergeCell ref="AD1433:AD1435"/>
    <mergeCell ref="AE1433:AE1435"/>
    <mergeCell ref="AF1433:AF1435"/>
    <mergeCell ref="AG1433:AG1435"/>
    <mergeCell ref="AH1433:AH1435"/>
    <mergeCell ref="AI1433:AI1435"/>
    <mergeCell ref="AJ1433:AJ1435"/>
    <mergeCell ref="AK1433:AK1435"/>
    <mergeCell ref="AL1433:AL1435"/>
    <mergeCell ref="AM1433:AM1435"/>
    <mergeCell ref="AN1433:AN1435"/>
    <mergeCell ref="AO1433:AO1435"/>
    <mergeCell ref="AP1433:AP1435"/>
    <mergeCell ref="AQ1433:AQ1435"/>
    <mergeCell ref="AR1433:AR1435"/>
    <mergeCell ref="AS1433:AS1435"/>
    <mergeCell ref="AT1433:AT1435"/>
    <mergeCell ref="AU1433:AU1435"/>
    <mergeCell ref="AV1433:AV1435"/>
    <mergeCell ref="AW1433:AW1435"/>
    <mergeCell ref="A1430:A1432"/>
    <mergeCell ref="B1430:B1432"/>
    <mergeCell ref="C1430:C1432"/>
    <mergeCell ref="D1430:D1432"/>
    <mergeCell ref="E1430:E1432"/>
    <mergeCell ref="F1430:F1432"/>
    <mergeCell ref="G1430:G1432"/>
    <mergeCell ref="H1430:H1432"/>
    <mergeCell ref="I1430:I1432"/>
    <mergeCell ref="J1430:J1432"/>
    <mergeCell ref="K1430:K1432"/>
    <mergeCell ref="L1430:L1432"/>
    <mergeCell ref="U1430:U1432"/>
    <mergeCell ref="V1430:V1432"/>
    <mergeCell ref="W1430:W1432"/>
    <mergeCell ref="X1430:X1432"/>
    <mergeCell ref="Y1430:Y1432"/>
    <mergeCell ref="Z1430:Z1432"/>
    <mergeCell ref="AA1430:AA1432"/>
    <mergeCell ref="AB1430:AB1432"/>
    <mergeCell ref="AC1430:AC1432"/>
    <mergeCell ref="AD1430:AD1432"/>
    <mergeCell ref="AE1430:AE1432"/>
    <mergeCell ref="AF1430:AF1432"/>
    <mergeCell ref="AG1430:AG1432"/>
    <mergeCell ref="AH1430:AH1432"/>
    <mergeCell ref="AI1430:AI1432"/>
    <mergeCell ref="AJ1430:AJ1432"/>
    <mergeCell ref="AK1430:AK1432"/>
    <mergeCell ref="AL1430:AL1432"/>
    <mergeCell ref="AM1430:AM1432"/>
    <mergeCell ref="AN1430:AN1432"/>
    <mergeCell ref="AO1430:AO1432"/>
    <mergeCell ref="AP1424:AP1426"/>
    <mergeCell ref="AQ1424:AQ1426"/>
    <mergeCell ref="AR1424:AR1426"/>
    <mergeCell ref="AS1424:AS1426"/>
    <mergeCell ref="AT1424:AT1426"/>
    <mergeCell ref="AU1424:AU1426"/>
    <mergeCell ref="AV1424:AV1426"/>
    <mergeCell ref="AW1424:AW1426"/>
    <mergeCell ref="A1427:A1429"/>
    <mergeCell ref="B1427:B1429"/>
    <mergeCell ref="C1427:C1429"/>
    <mergeCell ref="D1427:D1429"/>
    <mergeCell ref="E1427:E1429"/>
    <mergeCell ref="F1427:F1429"/>
    <mergeCell ref="G1427:G1429"/>
    <mergeCell ref="H1427:H1429"/>
    <mergeCell ref="I1427:I1429"/>
    <mergeCell ref="J1427:J1429"/>
    <mergeCell ref="K1427:K1429"/>
    <mergeCell ref="L1427:L1429"/>
    <mergeCell ref="U1427:U1429"/>
    <mergeCell ref="V1427:V1429"/>
    <mergeCell ref="W1427:W1429"/>
    <mergeCell ref="X1427:X1429"/>
    <mergeCell ref="Y1427:Y1429"/>
    <mergeCell ref="Z1427:Z1429"/>
    <mergeCell ref="AA1427:AA1429"/>
    <mergeCell ref="AB1427:AB1429"/>
    <mergeCell ref="AC1427:AC1429"/>
    <mergeCell ref="AD1427:AD1429"/>
    <mergeCell ref="AE1427:AE1429"/>
    <mergeCell ref="AF1427:AF1429"/>
    <mergeCell ref="AG1427:AG1429"/>
    <mergeCell ref="AH1427:AH1429"/>
    <mergeCell ref="AI1427:AI1429"/>
    <mergeCell ref="AJ1427:AJ1429"/>
    <mergeCell ref="AK1427:AK1429"/>
    <mergeCell ref="AL1427:AL1429"/>
    <mergeCell ref="AM1427:AM1429"/>
    <mergeCell ref="AN1427:AN1429"/>
    <mergeCell ref="AO1427:AO1429"/>
    <mergeCell ref="AP1427:AP1429"/>
    <mergeCell ref="AQ1427:AQ1429"/>
    <mergeCell ref="AR1427:AR1429"/>
    <mergeCell ref="AS1427:AS1429"/>
    <mergeCell ref="AT1427:AT1429"/>
    <mergeCell ref="AU1427:AU1429"/>
    <mergeCell ref="AV1427:AV1429"/>
    <mergeCell ref="AW1427:AW1429"/>
    <mergeCell ref="A1424:A1426"/>
    <mergeCell ref="B1424:B1426"/>
    <mergeCell ref="C1424:C1426"/>
    <mergeCell ref="D1424:D1426"/>
    <mergeCell ref="E1424:E1426"/>
    <mergeCell ref="F1424:F1426"/>
    <mergeCell ref="G1424:G1426"/>
    <mergeCell ref="H1424:H1426"/>
    <mergeCell ref="I1424:I1426"/>
    <mergeCell ref="J1424:J1426"/>
    <mergeCell ref="K1424:K1426"/>
    <mergeCell ref="L1424:L1426"/>
    <mergeCell ref="U1424:U1426"/>
    <mergeCell ref="V1424:V1426"/>
    <mergeCell ref="W1424:W1426"/>
    <mergeCell ref="AM1424:AM1426"/>
    <mergeCell ref="AN1424:AN1426"/>
    <mergeCell ref="AO1424:AO1426"/>
    <mergeCell ref="A1421:A1423"/>
    <mergeCell ref="B1421:B1423"/>
    <mergeCell ref="C1421:C1423"/>
    <mergeCell ref="D1421:D1423"/>
    <mergeCell ref="E1421:E1423"/>
    <mergeCell ref="F1421:F1423"/>
    <mergeCell ref="G1421:G1423"/>
    <mergeCell ref="H1421:H1423"/>
    <mergeCell ref="I1421:I1423"/>
    <mergeCell ref="J1421:J1423"/>
    <mergeCell ref="K1421:K1423"/>
    <mergeCell ref="L1421:L1423"/>
    <mergeCell ref="U1421:U1423"/>
    <mergeCell ref="V1421:V1423"/>
    <mergeCell ref="W1421:W1423"/>
    <mergeCell ref="X1421:X1423"/>
    <mergeCell ref="Y1421:Y1423"/>
    <mergeCell ref="Z1421:Z1423"/>
    <mergeCell ref="AA1421:AA1423"/>
    <mergeCell ref="AB1421:AB1423"/>
    <mergeCell ref="AC1421:AC1423"/>
    <mergeCell ref="AD1421:AD1423"/>
    <mergeCell ref="AE1421:AE1423"/>
    <mergeCell ref="AF1421:AF1423"/>
    <mergeCell ref="AG1421:AG1423"/>
    <mergeCell ref="AH1421:AH1423"/>
    <mergeCell ref="AI1421:AI1423"/>
    <mergeCell ref="AJ1421:AJ1423"/>
    <mergeCell ref="AK1421:AK1423"/>
    <mergeCell ref="AL1421:AL1423"/>
    <mergeCell ref="AM1421:AM1423"/>
    <mergeCell ref="AN1421:AN1423"/>
    <mergeCell ref="AO1421:AO1423"/>
    <mergeCell ref="A1418:A1420"/>
    <mergeCell ref="B1418:B1420"/>
    <mergeCell ref="C1418:C1420"/>
    <mergeCell ref="D1418:D1420"/>
    <mergeCell ref="E1418:E1420"/>
    <mergeCell ref="F1418:F1420"/>
    <mergeCell ref="G1418:G1420"/>
    <mergeCell ref="H1418:H1420"/>
    <mergeCell ref="I1418:I1420"/>
    <mergeCell ref="J1418:J1420"/>
    <mergeCell ref="K1418:K1420"/>
    <mergeCell ref="L1418:L1420"/>
    <mergeCell ref="U1418:U1420"/>
    <mergeCell ref="V1418:V1420"/>
    <mergeCell ref="W1418:W1420"/>
    <mergeCell ref="X1418:X1420"/>
    <mergeCell ref="Y1418:Y1420"/>
    <mergeCell ref="Z1418:Z1420"/>
    <mergeCell ref="AA1418:AA1420"/>
    <mergeCell ref="AB1418:AB1420"/>
    <mergeCell ref="AC1418:AC1420"/>
    <mergeCell ref="AD1418:AD1420"/>
    <mergeCell ref="AE1418:AE1420"/>
    <mergeCell ref="AF1418:AF1420"/>
    <mergeCell ref="AG1418:AG1420"/>
    <mergeCell ref="AH1418:AH1420"/>
    <mergeCell ref="AI1418:AI1420"/>
    <mergeCell ref="AJ1418:AJ1420"/>
    <mergeCell ref="AK1418:AK1420"/>
    <mergeCell ref="AL1418:AL1420"/>
    <mergeCell ref="AM1418:AM1420"/>
    <mergeCell ref="AN1418:AN1420"/>
    <mergeCell ref="AO1418:AO1420"/>
    <mergeCell ref="AP1811:AP1813"/>
    <mergeCell ref="AQ1811:AQ1813"/>
    <mergeCell ref="AR1811:AR1813"/>
    <mergeCell ref="AS1811:AS1813"/>
    <mergeCell ref="AT1811:AT1813"/>
    <mergeCell ref="AU1811:AU1813"/>
    <mergeCell ref="AV1811:AV1813"/>
    <mergeCell ref="AW1811:AW1813"/>
    <mergeCell ref="A1808:A1810"/>
    <mergeCell ref="B1808:B1810"/>
    <mergeCell ref="C1808:C1810"/>
    <mergeCell ref="D1808:D1810"/>
    <mergeCell ref="E1808:E1810"/>
    <mergeCell ref="F1808:F1810"/>
    <mergeCell ref="G1808:G1810"/>
    <mergeCell ref="H1808:H1810"/>
    <mergeCell ref="I1808:I1810"/>
    <mergeCell ref="J1808:J1810"/>
    <mergeCell ref="K1808:K1810"/>
    <mergeCell ref="L1808:L1810"/>
    <mergeCell ref="U1808:U1810"/>
    <mergeCell ref="V1808:V1810"/>
    <mergeCell ref="W1808:W1810"/>
    <mergeCell ref="A1811:A1813"/>
    <mergeCell ref="B1811:B1813"/>
    <mergeCell ref="C1811:C1813"/>
    <mergeCell ref="D1811:D1813"/>
    <mergeCell ref="E1811:E1813"/>
    <mergeCell ref="F1811:F1813"/>
    <mergeCell ref="G1811:G1813"/>
    <mergeCell ref="H1811:H1813"/>
    <mergeCell ref="I1811:I1813"/>
    <mergeCell ref="J1811:J1813"/>
    <mergeCell ref="K1811:K1813"/>
    <mergeCell ref="L1811:L1813"/>
    <mergeCell ref="U1811:U1813"/>
    <mergeCell ref="V1811:V1813"/>
    <mergeCell ref="W1811:W1813"/>
    <mergeCell ref="X1811:X1813"/>
    <mergeCell ref="Y1811:Y1813"/>
    <mergeCell ref="Z1811:Z1813"/>
    <mergeCell ref="AA1811:AA1813"/>
    <mergeCell ref="AB1811:AB1813"/>
    <mergeCell ref="AC1811:AC1813"/>
    <mergeCell ref="AD1811:AD1813"/>
    <mergeCell ref="AE1811:AE1813"/>
    <mergeCell ref="AF1811:AF1813"/>
    <mergeCell ref="AG1811:AG1813"/>
    <mergeCell ref="AH1811:AH1813"/>
    <mergeCell ref="AI1811:AI1813"/>
    <mergeCell ref="AJ1811:AJ1813"/>
    <mergeCell ref="AK1811:AK1813"/>
    <mergeCell ref="AL1811:AL1813"/>
    <mergeCell ref="AM1811:AM1813"/>
    <mergeCell ref="AN1811:AN1813"/>
    <mergeCell ref="AO1811:AO1813"/>
    <mergeCell ref="AJ1808:AJ1810"/>
    <mergeCell ref="AK1808:AK1810"/>
    <mergeCell ref="AL1808:AL1810"/>
    <mergeCell ref="AM1808:AM1810"/>
    <mergeCell ref="AN1808:AN1810"/>
    <mergeCell ref="AO1808:AO1810"/>
    <mergeCell ref="AP1808:AP1810"/>
    <mergeCell ref="AQ1808:AQ1810"/>
    <mergeCell ref="AQ1310:AQ1313"/>
    <mergeCell ref="AR1310:AR1313"/>
    <mergeCell ref="AS1310:AS1313"/>
    <mergeCell ref="AT1310:AT1313"/>
    <mergeCell ref="AU1310:AU1313"/>
    <mergeCell ref="AV1310:AV1313"/>
    <mergeCell ref="AW1310:AW1313"/>
    <mergeCell ref="A1314:A1317"/>
    <mergeCell ref="B1314:B1317"/>
    <mergeCell ref="C1314:C1317"/>
    <mergeCell ref="D1314:D1317"/>
    <mergeCell ref="E1314:E1317"/>
    <mergeCell ref="F1314:F1317"/>
    <mergeCell ref="G1314:G1317"/>
    <mergeCell ref="H1314:H1317"/>
    <mergeCell ref="I1314:I1317"/>
    <mergeCell ref="J1314:J1317"/>
    <mergeCell ref="K1314:K1317"/>
    <mergeCell ref="L1314:L1317"/>
    <mergeCell ref="V1314:V1317"/>
    <mergeCell ref="W1314:W1317"/>
    <mergeCell ref="X1314:X1317"/>
    <mergeCell ref="Y1314:Y1317"/>
    <mergeCell ref="Z1314:Z1317"/>
    <mergeCell ref="AA1314:AA1317"/>
    <mergeCell ref="AB1314:AB1317"/>
    <mergeCell ref="AC1314:AC1317"/>
    <mergeCell ref="AD1314:AD1317"/>
    <mergeCell ref="AE1314:AE1317"/>
    <mergeCell ref="AF1314:AF1317"/>
    <mergeCell ref="AG1314:AG1317"/>
    <mergeCell ref="AH1314:AH1317"/>
    <mergeCell ref="AI1314:AI1317"/>
    <mergeCell ref="AJ1314:AJ1317"/>
    <mergeCell ref="AK1314:AK1317"/>
    <mergeCell ref="AL1314:AL1317"/>
    <mergeCell ref="AM1314:AM1317"/>
    <mergeCell ref="AN1314:AN1317"/>
    <mergeCell ref="AO1314:AO1317"/>
    <mergeCell ref="AP1314:AP1317"/>
    <mergeCell ref="AQ1314:AQ1317"/>
    <mergeCell ref="AR1314:AR1317"/>
    <mergeCell ref="AS1314:AS1317"/>
    <mergeCell ref="AT1314:AT1317"/>
    <mergeCell ref="AU1314:AU1317"/>
    <mergeCell ref="AV1314:AV1317"/>
    <mergeCell ref="AR1808:AR1810"/>
    <mergeCell ref="AS1808:AS1810"/>
    <mergeCell ref="AT1808:AT1810"/>
    <mergeCell ref="AU1808:AU1810"/>
    <mergeCell ref="AV1808:AV1810"/>
    <mergeCell ref="AW1808:AW1810"/>
    <mergeCell ref="AW1314:AW1317"/>
    <mergeCell ref="A1310:A1313"/>
    <mergeCell ref="B1310:B1313"/>
    <mergeCell ref="C1310:C1313"/>
    <mergeCell ref="D1310:D1313"/>
    <mergeCell ref="E1310:E1313"/>
    <mergeCell ref="F1310:F1313"/>
    <mergeCell ref="G1310:G1313"/>
    <mergeCell ref="H1310:H1313"/>
    <mergeCell ref="I1310:I1313"/>
    <mergeCell ref="J1310:J1313"/>
    <mergeCell ref="K1310:K1313"/>
    <mergeCell ref="L1310:L1313"/>
    <mergeCell ref="V1310:V1313"/>
    <mergeCell ref="W1310:W1313"/>
    <mergeCell ref="X1310:X1313"/>
    <mergeCell ref="Y1310:Y1313"/>
    <mergeCell ref="Z1310:Z1313"/>
    <mergeCell ref="AA1310:AA1313"/>
    <mergeCell ref="AB1310:AB1313"/>
    <mergeCell ref="AC1310:AC1313"/>
    <mergeCell ref="AD1310:AD1313"/>
    <mergeCell ref="AE1310:AE1313"/>
    <mergeCell ref="AF1310:AF1313"/>
    <mergeCell ref="AG1310:AG1313"/>
    <mergeCell ref="AH1310:AH1313"/>
    <mergeCell ref="AI1310:AI1313"/>
    <mergeCell ref="AJ1310:AJ1313"/>
    <mergeCell ref="AK1310:AK1313"/>
    <mergeCell ref="AL1310:AL1313"/>
    <mergeCell ref="AM1310:AM1313"/>
    <mergeCell ref="AN1310:AN1313"/>
    <mergeCell ref="AO1310:AO1313"/>
    <mergeCell ref="AP1310:AP1313"/>
    <mergeCell ref="AM1789:AM1791"/>
    <mergeCell ref="AM1783:AM1785"/>
    <mergeCell ref="AM1740:AM1742"/>
    <mergeCell ref="AM1729:AM1731"/>
    <mergeCell ref="AS1786:AS1788"/>
    <mergeCell ref="AT1786:AT1788"/>
    <mergeCell ref="AU1786:AU1788"/>
    <mergeCell ref="AV1786:AV1788"/>
    <mergeCell ref="AW1786:AW1788"/>
    <mergeCell ref="AN1789:AN1791"/>
    <mergeCell ref="AO1789:AO1791"/>
    <mergeCell ref="AP1789:AP1791"/>
    <mergeCell ref="AQ1789:AQ1791"/>
    <mergeCell ref="AR1789:AR1791"/>
    <mergeCell ref="AS1789:AS1791"/>
    <mergeCell ref="AT1789:AT1791"/>
    <mergeCell ref="AU1789:AU1791"/>
    <mergeCell ref="AV1789:AV1791"/>
    <mergeCell ref="AW1789:AW1791"/>
    <mergeCell ref="T1704:T1706"/>
    <mergeCell ref="U1704:U1706"/>
    <mergeCell ref="V1704:V1706"/>
    <mergeCell ref="W1704:W1706"/>
    <mergeCell ref="X1704:X1706"/>
    <mergeCell ref="AQ1302:AQ1305"/>
    <mergeCell ref="AR1302:AR1305"/>
    <mergeCell ref="AS1302:AS1305"/>
    <mergeCell ref="AT1302:AT1305"/>
    <mergeCell ref="AU1302:AU1305"/>
    <mergeCell ref="AV1302:AV1305"/>
    <mergeCell ref="AW1302:AW1305"/>
    <mergeCell ref="A1306:A1309"/>
    <mergeCell ref="B1306:B1309"/>
    <mergeCell ref="C1306:C1309"/>
    <mergeCell ref="D1306:D1309"/>
    <mergeCell ref="E1306:E1309"/>
    <mergeCell ref="F1306:F1309"/>
    <mergeCell ref="G1306:G1309"/>
    <mergeCell ref="H1306:H1309"/>
    <mergeCell ref="I1306:I1309"/>
    <mergeCell ref="J1306:J1309"/>
    <mergeCell ref="K1306:K1309"/>
    <mergeCell ref="L1306:L1309"/>
    <mergeCell ref="V1306:V1309"/>
    <mergeCell ref="W1306:W1309"/>
    <mergeCell ref="X1306:X1309"/>
    <mergeCell ref="Y1306:Y1309"/>
    <mergeCell ref="Z1306:Z1309"/>
    <mergeCell ref="AA1306:AA1309"/>
    <mergeCell ref="AB1306:AB1309"/>
    <mergeCell ref="AC1306:AC1309"/>
    <mergeCell ref="AD1306:AD1309"/>
    <mergeCell ref="AE1306:AE1309"/>
    <mergeCell ref="AF1306:AF1309"/>
    <mergeCell ref="AG1306:AG1309"/>
    <mergeCell ref="AH1306:AH1309"/>
    <mergeCell ref="AI1306:AI1309"/>
    <mergeCell ref="AJ1306:AJ1309"/>
    <mergeCell ref="AK1306:AK1309"/>
    <mergeCell ref="AL1306:AL1309"/>
    <mergeCell ref="AM1306:AM1309"/>
    <mergeCell ref="AN1306:AN1309"/>
    <mergeCell ref="AO1306:AO1309"/>
    <mergeCell ref="AP1306:AP1309"/>
    <mergeCell ref="AQ1306:AQ1309"/>
    <mergeCell ref="AR1306:AR1309"/>
    <mergeCell ref="AS1306:AS1309"/>
    <mergeCell ref="AT1306:AT1309"/>
    <mergeCell ref="AU1306:AU1309"/>
    <mergeCell ref="AV1306:AV1309"/>
    <mergeCell ref="AW1306:AW1309"/>
    <mergeCell ref="A1302:A1305"/>
    <mergeCell ref="B1302:B1305"/>
    <mergeCell ref="C1302:C1305"/>
    <mergeCell ref="D1302:D1305"/>
    <mergeCell ref="E1302:E1305"/>
    <mergeCell ref="F1302:F1305"/>
    <mergeCell ref="G1302:G1305"/>
    <mergeCell ref="H1302:H1305"/>
    <mergeCell ref="I1302:I1305"/>
    <mergeCell ref="J1302:J1305"/>
    <mergeCell ref="K1302:K1305"/>
    <mergeCell ref="L1302:L1305"/>
    <mergeCell ref="V1302:V1305"/>
    <mergeCell ref="W1302:W1305"/>
    <mergeCell ref="X1302:X1305"/>
    <mergeCell ref="Y1302:Y1305"/>
    <mergeCell ref="Z1302:Z1305"/>
    <mergeCell ref="AA1302:AA1305"/>
    <mergeCell ref="AB1302:AB1305"/>
    <mergeCell ref="AC1302:AC1305"/>
    <mergeCell ref="AD1302:AD1305"/>
    <mergeCell ref="AE1302:AE1305"/>
    <mergeCell ref="AF1302:AF1305"/>
    <mergeCell ref="AG1302:AG1305"/>
    <mergeCell ref="AH1302:AH1305"/>
    <mergeCell ref="AI1302:AI1305"/>
    <mergeCell ref="AJ1302:AJ1305"/>
    <mergeCell ref="AK1302:AK1305"/>
    <mergeCell ref="AL1302:AL1305"/>
    <mergeCell ref="AM1302:AM1305"/>
    <mergeCell ref="AN1302:AN1305"/>
    <mergeCell ref="AO1302:AO1305"/>
    <mergeCell ref="AP1302:AP1305"/>
    <mergeCell ref="A1298:A1301"/>
    <mergeCell ref="B1298:B1301"/>
    <mergeCell ref="C1298:C1301"/>
    <mergeCell ref="D1298:D1301"/>
    <mergeCell ref="E1298:E1301"/>
    <mergeCell ref="F1298:F1301"/>
    <mergeCell ref="G1298:G1301"/>
    <mergeCell ref="H1298:H1301"/>
    <mergeCell ref="I1298:I1301"/>
    <mergeCell ref="J1298:J1301"/>
    <mergeCell ref="K1298:K1301"/>
    <mergeCell ref="L1298:L1301"/>
    <mergeCell ref="V1298:V1301"/>
    <mergeCell ref="W1298:W1301"/>
    <mergeCell ref="X1298:X1301"/>
    <mergeCell ref="Y1298:Y1301"/>
    <mergeCell ref="Z1298:Z1301"/>
    <mergeCell ref="AA1298:AA1301"/>
    <mergeCell ref="AB1298:AB1301"/>
    <mergeCell ref="AC1298:AC1301"/>
    <mergeCell ref="AD1298:AD1301"/>
    <mergeCell ref="AE1298:AE1301"/>
    <mergeCell ref="AF1298:AF1301"/>
    <mergeCell ref="AG1298:AG1301"/>
    <mergeCell ref="AH1298:AH1301"/>
    <mergeCell ref="AI1298:AI1301"/>
    <mergeCell ref="AJ1298:AJ1301"/>
    <mergeCell ref="AK1298:AK1301"/>
    <mergeCell ref="AL1298:AL1301"/>
    <mergeCell ref="AM1298:AM1301"/>
    <mergeCell ref="AN1298:AN1301"/>
    <mergeCell ref="AO1298:AO1301"/>
    <mergeCell ref="AP1298:AP1301"/>
    <mergeCell ref="AQ1298:AQ1301"/>
    <mergeCell ref="AR1298:AR1301"/>
    <mergeCell ref="AS1298:AS1301"/>
    <mergeCell ref="AT1298:AT1301"/>
    <mergeCell ref="AU1298:AU1301"/>
    <mergeCell ref="AV1298:AV1301"/>
    <mergeCell ref="AW1298:AW1301"/>
    <mergeCell ref="A1294:A1297"/>
    <mergeCell ref="B1294:B1297"/>
    <mergeCell ref="C1294:C1297"/>
    <mergeCell ref="D1294:D1297"/>
    <mergeCell ref="E1294:E1297"/>
    <mergeCell ref="F1294:F1297"/>
    <mergeCell ref="G1294:G1297"/>
    <mergeCell ref="H1294:H1297"/>
    <mergeCell ref="I1294:I1297"/>
    <mergeCell ref="J1294:J1297"/>
    <mergeCell ref="K1294:K1297"/>
    <mergeCell ref="L1294:L1297"/>
    <mergeCell ref="V1294:V1297"/>
    <mergeCell ref="W1294:W1297"/>
    <mergeCell ref="X1294:X1297"/>
    <mergeCell ref="Y1294:Y1297"/>
    <mergeCell ref="Z1294:Z1297"/>
    <mergeCell ref="AA1294:AA1297"/>
    <mergeCell ref="AB1294:AB1297"/>
    <mergeCell ref="AC1294:AC1297"/>
    <mergeCell ref="AD1294:AD1297"/>
    <mergeCell ref="AE1294:AE1297"/>
    <mergeCell ref="AF1294:AF1297"/>
    <mergeCell ref="AG1294:AG1297"/>
    <mergeCell ref="AH1294:AH1297"/>
    <mergeCell ref="AI1294:AI1297"/>
    <mergeCell ref="AJ1294:AJ1297"/>
    <mergeCell ref="AK1294:AK1297"/>
    <mergeCell ref="AL1294:AL1297"/>
    <mergeCell ref="AM1294:AM1297"/>
    <mergeCell ref="AN1294:AN1297"/>
    <mergeCell ref="AO1294:AO1297"/>
    <mergeCell ref="AP1294:AP1297"/>
    <mergeCell ref="AQ1294:AQ1297"/>
    <mergeCell ref="AR1294:AR1297"/>
    <mergeCell ref="AS1294:AS1297"/>
    <mergeCell ref="AT1294:AT1297"/>
    <mergeCell ref="AU1294:AU1297"/>
    <mergeCell ref="AV1294:AV1297"/>
    <mergeCell ref="AW1294:AW1297"/>
    <mergeCell ref="AS1290:AS1293"/>
    <mergeCell ref="AT1290:AT1293"/>
    <mergeCell ref="AU1290:AU1293"/>
    <mergeCell ref="AV1290:AV1293"/>
    <mergeCell ref="AW1290:AW1293"/>
    <mergeCell ref="X1291:X1293"/>
    <mergeCell ref="Y1291:Y1293"/>
    <mergeCell ref="A1290:A1293"/>
    <mergeCell ref="B1290:B1293"/>
    <mergeCell ref="C1290:C1293"/>
    <mergeCell ref="D1290:D1293"/>
    <mergeCell ref="E1290:E1293"/>
    <mergeCell ref="F1290:F1293"/>
    <mergeCell ref="G1290:G1293"/>
    <mergeCell ref="H1290:H1293"/>
    <mergeCell ref="I1290:I1293"/>
    <mergeCell ref="J1290:J1293"/>
    <mergeCell ref="K1290:K1293"/>
    <mergeCell ref="L1290:L1293"/>
    <mergeCell ref="V1290:V1293"/>
    <mergeCell ref="W1290:W1293"/>
    <mergeCell ref="Z1290:Z1293"/>
    <mergeCell ref="AA1290:AA1293"/>
    <mergeCell ref="AB1290:AB1293"/>
    <mergeCell ref="AC1290:AC1293"/>
    <mergeCell ref="AD1290:AD1293"/>
    <mergeCell ref="AE1290:AE1293"/>
    <mergeCell ref="AF1290:AF1293"/>
    <mergeCell ref="AG1290:AG1293"/>
    <mergeCell ref="AH1290:AH1293"/>
    <mergeCell ref="AI1290:AI1293"/>
    <mergeCell ref="AJ1290:AJ1293"/>
    <mergeCell ref="AK1290:AK1293"/>
    <mergeCell ref="AL1290:AL1293"/>
    <mergeCell ref="AM1290:AM1293"/>
    <mergeCell ref="AN1290:AN1293"/>
    <mergeCell ref="AO1290:AO1293"/>
    <mergeCell ref="AP1290:AP1293"/>
    <mergeCell ref="AQ1290:AQ1293"/>
    <mergeCell ref="AR1290:AR1293"/>
    <mergeCell ref="AQ1282:AQ1285"/>
    <mergeCell ref="AR1282:AR1285"/>
    <mergeCell ref="AS1282:AS1285"/>
    <mergeCell ref="AT1282:AT1285"/>
    <mergeCell ref="AU1282:AU1285"/>
    <mergeCell ref="AV1282:AV1285"/>
    <mergeCell ref="AW1282:AW1285"/>
    <mergeCell ref="A1286:A1289"/>
    <mergeCell ref="B1286:B1289"/>
    <mergeCell ref="C1286:C1289"/>
    <mergeCell ref="D1286:D1289"/>
    <mergeCell ref="E1286:E1289"/>
    <mergeCell ref="F1286:F1289"/>
    <mergeCell ref="G1286:G1289"/>
    <mergeCell ref="H1286:H1289"/>
    <mergeCell ref="I1286:I1289"/>
    <mergeCell ref="J1286:J1289"/>
    <mergeCell ref="K1286:K1289"/>
    <mergeCell ref="L1286:L1289"/>
    <mergeCell ref="V1286:V1289"/>
    <mergeCell ref="W1286:W1289"/>
    <mergeCell ref="X1286:X1289"/>
    <mergeCell ref="Y1286:Y1289"/>
    <mergeCell ref="Z1286:Z1289"/>
    <mergeCell ref="AA1286:AA1289"/>
    <mergeCell ref="AB1286:AB1289"/>
    <mergeCell ref="AC1286:AC1289"/>
    <mergeCell ref="AD1286:AD1289"/>
    <mergeCell ref="AE1286:AE1289"/>
    <mergeCell ref="AF1286:AF1289"/>
    <mergeCell ref="AG1286:AG1289"/>
    <mergeCell ref="AH1286:AH1289"/>
    <mergeCell ref="AI1286:AI1289"/>
    <mergeCell ref="AJ1286:AJ1289"/>
    <mergeCell ref="AK1286:AK1289"/>
    <mergeCell ref="AL1286:AL1289"/>
    <mergeCell ref="AM1286:AM1289"/>
    <mergeCell ref="AN1286:AN1289"/>
    <mergeCell ref="AO1286:AO1289"/>
    <mergeCell ref="AP1286:AP1289"/>
    <mergeCell ref="AQ1286:AQ1289"/>
    <mergeCell ref="AR1286:AR1289"/>
    <mergeCell ref="AS1286:AS1289"/>
    <mergeCell ref="AT1286:AT1289"/>
    <mergeCell ref="AU1286:AU1289"/>
    <mergeCell ref="AV1286:AV1289"/>
    <mergeCell ref="AW1286:AW1289"/>
    <mergeCell ref="A1282:A1285"/>
    <mergeCell ref="B1282:B1285"/>
    <mergeCell ref="C1282:C1285"/>
    <mergeCell ref="D1282:D1285"/>
    <mergeCell ref="E1282:E1285"/>
    <mergeCell ref="F1282:F1285"/>
    <mergeCell ref="G1282:G1285"/>
    <mergeCell ref="H1282:H1285"/>
    <mergeCell ref="I1282:I1285"/>
    <mergeCell ref="J1282:J1285"/>
    <mergeCell ref="K1282:K1285"/>
    <mergeCell ref="L1282:L1285"/>
    <mergeCell ref="V1282:V1285"/>
    <mergeCell ref="W1282:W1285"/>
    <mergeCell ref="X1282:X1285"/>
    <mergeCell ref="Y1282:Y1285"/>
    <mergeCell ref="Z1282:Z1285"/>
    <mergeCell ref="AA1282:AA1285"/>
    <mergeCell ref="AB1282:AB1285"/>
    <mergeCell ref="AC1282:AC1285"/>
    <mergeCell ref="AD1282:AD1285"/>
    <mergeCell ref="AE1282:AE1285"/>
    <mergeCell ref="AF1282:AF1285"/>
    <mergeCell ref="AG1282:AG1285"/>
    <mergeCell ref="AH1282:AH1285"/>
    <mergeCell ref="AI1282:AI1285"/>
    <mergeCell ref="AJ1282:AJ1285"/>
    <mergeCell ref="AK1282:AK1285"/>
    <mergeCell ref="AL1282:AL1285"/>
    <mergeCell ref="AM1282:AM1285"/>
    <mergeCell ref="AN1282:AN1285"/>
    <mergeCell ref="AO1282:AO1285"/>
    <mergeCell ref="AP1282:AP1285"/>
    <mergeCell ref="AQ1274:AQ1277"/>
    <mergeCell ref="AR1274:AR1277"/>
    <mergeCell ref="AS1274:AS1277"/>
    <mergeCell ref="AT1274:AT1277"/>
    <mergeCell ref="AU1274:AU1277"/>
    <mergeCell ref="AV1274:AV1277"/>
    <mergeCell ref="AW1274:AW1277"/>
    <mergeCell ref="A1278:A1281"/>
    <mergeCell ref="B1278:B1281"/>
    <mergeCell ref="C1278:C1281"/>
    <mergeCell ref="D1278:D1281"/>
    <mergeCell ref="E1278:E1281"/>
    <mergeCell ref="F1278:F1281"/>
    <mergeCell ref="G1278:G1281"/>
    <mergeCell ref="H1278:H1281"/>
    <mergeCell ref="I1278:I1281"/>
    <mergeCell ref="J1278:J1281"/>
    <mergeCell ref="K1278:K1281"/>
    <mergeCell ref="L1278:L1281"/>
    <mergeCell ref="V1278:V1281"/>
    <mergeCell ref="W1278:W1281"/>
    <mergeCell ref="X1278:X1281"/>
    <mergeCell ref="Y1278:Y1281"/>
    <mergeCell ref="Z1278:Z1281"/>
    <mergeCell ref="AA1278:AA1281"/>
    <mergeCell ref="AB1278:AB1281"/>
    <mergeCell ref="AC1278:AC1281"/>
    <mergeCell ref="AD1278:AD1281"/>
    <mergeCell ref="AE1278:AE1281"/>
    <mergeCell ref="AF1278:AF1281"/>
    <mergeCell ref="AG1278:AG1281"/>
    <mergeCell ref="AH1278:AH1281"/>
    <mergeCell ref="AI1278:AI1281"/>
    <mergeCell ref="AJ1278:AJ1281"/>
    <mergeCell ref="AK1278:AK1281"/>
    <mergeCell ref="AL1278:AL1281"/>
    <mergeCell ref="AM1278:AM1281"/>
    <mergeCell ref="AN1278:AN1281"/>
    <mergeCell ref="AO1278:AO1281"/>
    <mergeCell ref="AP1278:AP1281"/>
    <mergeCell ref="AQ1278:AQ1281"/>
    <mergeCell ref="AR1278:AR1281"/>
    <mergeCell ref="AS1278:AS1281"/>
    <mergeCell ref="AT1278:AT1281"/>
    <mergeCell ref="AU1278:AU1281"/>
    <mergeCell ref="AV1278:AV1281"/>
    <mergeCell ref="AW1278:AW1281"/>
    <mergeCell ref="A1274:A1277"/>
    <mergeCell ref="B1274:B1277"/>
    <mergeCell ref="C1274:C1277"/>
    <mergeCell ref="D1274:D1277"/>
    <mergeCell ref="E1274:E1277"/>
    <mergeCell ref="F1274:F1277"/>
    <mergeCell ref="G1274:G1277"/>
    <mergeCell ref="H1274:H1277"/>
    <mergeCell ref="I1274:I1277"/>
    <mergeCell ref="J1274:J1277"/>
    <mergeCell ref="K1274:K1277"/>
    <mergeCell ref="L1274:L1277"/>
    <mergeCell ref="V1274:V1277"/>
    <mergeCell ref="W1274:W1277"/>
    <mergeCell ref="X1274:X1277"/>
    <mergeCell ref="Y1274:Y1277"/>
    <mergeCell ref="Z1274:Z1277"/>
    <mergeCell ref="AA1274:AA1277"/>
    <mergeCell ref="AB1274:AB1277"/>
    <mergeCell ref="AC1274:AC1277"/>
    <mergeCell ref="AD1274:AD1277"/>
    <mergeCell ref="AE1274:AE1277"/>
    <mergeCell ref="AF1274:AF1277"/>
    <mergeCell ref="AG1274:AG1277"/>
    <mergeCell ref="AH1274:AH1277"/>
    <mergeCell ref="AI1274:AI1277"/>
    <mergeCell ref="AJ1274:AJ1277"/>
    <mergeCell ref="AK1274:AK1277"/>
    <mergeCell ref="AL1274:AL1277"/>
    <mergeCell ref="AM1274:AM1277"/>
    <mergeCell ref="AN1274:AN1277"/>
    <mergeCell ref="AO1274:AO1277"/>
    <mergeCell ref="AP1274:AP1277"/>
    <mergeCell ref="AQ1266:AQ1269"/>
    <mergeCell ref="AB1266:AB1269"/>
    <mergeCell ref="AC1266:AC1269"/>
    <mergeCell ref="AD1266:AD1269"/>
    <mergeCell ref="AE1266:AE1269"/>
    <mergeCell ref="AF1266:AF1269"/>
    <mergeCell ref="AG1266:AG1269"/>
    <mergeCell ref="AH1266:AH1269"/>
    <mergeCell ref="AI1266:AI1269"/>
    <mergeCell ref="AJ1266:AJ1269"/>
    <mergeCell ref="AK1266:AK1269"/>
    <mergeCell ref="AL1266:AL1269"/>
    <mergeCell ref="AM1266:AM1269"/>
    <mergeCell ref="AN1266:AN1269"/>
    <mergeCell ref="AO1266:AO1269"/>
    <mergeCell ref="AP1266:AP1269"/>
    <mergeCell ref="AR1266:AR1269"/>
    <mergeCell ref="AS1266:AS1269"/>
    <mergeCell ref="AT1266:AT1269"/>
    <mergeCell ref="AU1266:AU1269"/>
    <mergeCell ref="AV1266:AV1269"/>
    <mergeCell ref="AW1266:AW1269"/>
    <mergeCell ref="A1270:A1273"/>
    <mergeCell ref="B1270:B1273"/>
    <mergeCell ref="C1270:C1273"/>
    <mergeCell ref="D1270:D1273"/>
    <mergeCell ref="E1270:E1273"/>
    <mergeCell ref="F1270:F1273"/>
    <mergeCell ref="G1270:G1273"/>
    <mergeCell ref="H1270:H1273"/>
    <mergeCell ref="I1270:I1273"/>
    <mergeCell ref="J1270:J1273"/>
    <mergeCell ref="K1270:K1273"/>
    <mergeCell ref="L1270:L1273"/>
    <mergeCell ref="V1270:V1273"/>
    <mergeCell ref="W1270:W1273"/>
    <mergeCell ref="X1270:X1273"/>
    <mergeCell ref="Y1270:Y1273"/>
    <mergeCell ref="Z1270:Z1273"/>
    <mergeCell ref="AA1270:AA1273"/>
    <mergeCell ref="AB1270:AB1273"/>
    <mergeCell ref="AC1270:AC1273"/>
    <mergeCell ref="AD1270:AD1273"/>
    <mergeCell ref="AE1270:AE1273"/>
    <mergeCell ref="AF1270:AF1273"/>
    <mergeCell ref="AG1270:AG1273"/>
    <mergeCell ref="AH1270:AH1273"/>
    <mergeCell ref="AI1270:AI1273"/>
    <mergeCell ref="AJ1270:AJ1273"/>
    <mergeCell ref="AK1270:AK1273"/>
    <mergeCell ref="AL1270:AL1273"/>
    <mergeCell ref="AM1270:AM1273"/>
    <mergeCell ref="AN1270:AN1273"/>
    <mergeCell ref="AO1270:AO1273"/>
    <mergeCell ref="AP1270:AP1273"/>
    <mergeCell ref="AQ1270:AQ1273"/>
    <mergeCell ref="AR1270:AR1273"/>
    <mergeCell ref="AS1270:AS1273"/>
    <mergeCell ref="AT1270:AT1273"/>
    <mergeCell ref="AU1270:AU1273"/>
    <mergeCell ref="AV1270:AV1273"/>
    <mergeCell ref="AW1270:AW1273"/>
    <mergeCell ref="A1266:A1269"/>
    <mergeCell ref="B1266:B1269"/>
    <mergeCell ref="C1266:C1269"/>
    <mergeCell ref="D1266:D1269"/>
    <mergeCell ref="E1266:E1269"/>
    <mergeCell ref="F1266:F1269"/>
    <mergeCell ref="G1266:G1269"/>
    <mergeCell ref="H1266:H1269"/>
    <mergeCell ref="I1266:I1269"/>
    <mergeCell ref="J1266:J1269"/>
    <mergeCell ref="K1266:K1269"/>
    <mergeCell ref="L1266:L1269"/>
    <mergeCell ref="V1266:V1269"/>
    <mergeCell ref="W1266:W1269"/>
    <mergeCell ref="X1266:X1269"/>
    <mergeCell ref="Y1266:Y1269"/>
    <mergeCell ref="Z1266:Z1269"/>
    <mergeCell ref="AA1266:AA1269"/>
    <mergeCell ref="AQ1258:AQ1261"/>
    <mergeCell ref="AR1258:AR1261"/>
    <mergeCell ref="AS1258:AS1261"/>
    <mergeCell ref="AT1258:AT1261"/>
    <mergeCell ref="AU1258:AU1261"/>
    <mergeCell ref="AV1258:AV1261"/>
    <mergeCell ref="AW1258:AW1261"/>
    <mergeCell ref="A1262:A1265"/>
    <mergeCell ref="B1262:B1265"/>
    <mergeCell ref="C1262:C1265"/>
    <mergeCell ref="D1262:D1265"/>
    <mergeCell ref="E1262:E1265"/>
    <mergeCell ref="F1262:F1265"/>
    <mergeCell ref="G1262:G1265"/>
    <mergeCell ref="H1262:H1265"/>
    <mergeCell ref="I1262:I1265"/>
    <mergeCell ref="J1262:J1265"/>
    <mergeCell ref="K1262:K1265"/>
    <mergeCell ref="L1262:L1265"/>
    <mergeCell ref="V1262:V1265"/>
    <mergeCell ref="W1262:W1265"/>
    <mergeCell ref="X1262:X1265"/>
    <mergeCell ref="Y1262:Y1265"/>
    <mergeCell ref="Z1262:Z1265"/>
    <mergeCell ref="AA1262:AA1265"/>
    <mergeCell ref="AB1262:AB1265"/>
    <mergeCell ref="AC1262:AC1265"/>
    <mergeCell ref="AD1262:AD1265"/>
    <mergeCell ref="AE1262:AE1265"/>
    <mergeCell ref="AF1262:AF1265"/>
    <mergeCell ref="AG1262:AG1265"/>
    <mergeCell ref="AH1262:AH1265"/>
    <mergeCell ref="AI1262:AI1265"/>
    <mergeCell ref="AJ1262:AJ1265"/>
    <mergeCell ref="AK1262:AK1265"/>
    <mergeCell ref="AL1262:AL1265"/>
    <mergeCell ref="AM1262:AM1265"/>
    <mergeCell ref="AN1262:AN1265"/>
    <mergeCell ref="AO1262:AO1265"/>
    <mergeCell ref="AP1262:AP1265"/>
    <mergeCell ref="AQ1262:AQ1265"/>
    <mergeCell ref="AR1262:AR1265"/>
    <mergeCell ref="AS1262:AS1265"/>
    <mergeCell ref="AT1262:AT1265"/>
    <mergeCell ref="AU1262:AU1265"/>
    <mergeCell ref="AV1262:AV1265"/>
    <mergeCell ref="AW1262:AW1265"/>
    <mergeCell ref="A1258:A1261"/>
    <mergeCell ref="B1258:B1261"/>
    <mergeCell ref="C1258:C1261"/>
    <mergeCell ref="D1258:D1261"/>
    <mergeCell ref="E1258:E1261"/>
    <mergeCell ref="F1258:F1261"/>
    <mergeCell ref="G1258:G1261"/>
    <mergeCell ref="H1258:H1261"/>
    <mergeCell ref="I1258:I1261"/>
    <mergeCell ref="J1258:J1261"/>
    <mergeCell ref="K1258:K1261"/>
    <mergeCell ref="L1258:L1261"/>
    <mergeCell ref="V1258:V1261"/>
    <mergeCell ref="W1258:W1261"/>
    <mergeCell ref="X1258:X1261"/>
    <mergeCell ref="Y1258:Y1261"/>
    <mergeCell ref="Z1258:Z1261"/>
    <mergeCell ref="AA1258:AA1261"/>
    <mergeCell ref="AB1258:AB1261"/>
    <mergeCell ref="AC1258:AC1261"/>
    <mergeCell ref="AD1258:AD1261"/>
    <mergeCell ref="AE1258:AE1261"/>
    <mergeCell ref="AF1258:AF1261"/>
    <mergeCell ref="AG1258:AG1261"/>
    <mergeCell ref="AH1258:AH1261"/>
    <mergeCell ref="AI1258:AI1261"/>
    <mergeCell ref="AJ1258:AJ1261"/>
    <mergeCell ref="AK1258:AK1261"/>
    <mergeCell ref="AL1258:AL1261"/>
    <mergeCell ref="AM1258:AM1261"/>
    <mergeCell ref="AN1258:AN1261"/>
    <mergeCell ref="AO1258:AO1261"/>
    <mergeCell ref="AP1258:AP1261"/>
    <mergeCell ref="A1254:A1257"/>
    <mergeCell ref="B1254:B1257"/>
    <mergeCell ref="C1254:C1257"/>
    <mergeCell ref="D1254:D1257"/>
    <mergeCell ref="E1254:E1257"/>
    <mergeCell ref="F1254:F1257"/>
    <mergeCell ref="G1254:G1257"/>
    <mergeCell ref="H1254:H1257"/>
    <mergeCell ref="I1254:I1257"/>
    <mergeCell ref="J1254:J1257"/>
    <mergeCell ref="K1254:K1257"/>
    <mergeCell ref="L1254:L1257"/>
    <mergeCell ref="W1254:W1257"/>
    <mergeCell ref="X1254:X1257"/>
    <mergeCell ref="Y1254:Y1257"/>
    <mergeCell ref="Z1254:Z1257"/>
    <mergeCell ref="AA1254:AA1257"/>
    <mergeCell ref="AB1254:AB1257"/>
    <mergeCell ref="AC1254:AC1257"/>
    <mergeCell ref="AD1254:AD1257"/>
    <mergeCell ref="AE1254:AE1257"/>
    <mergeCell ref="AF1254:AF1257"/>
    <mergeCell ref="AG1254:AG1257"/>
    <mergeCell ref="AH1254:AH1257"/>
    <mergeCell ref="AI1254:AI1257"/>
    <mergeCell ref="AJ1254:AJ1257"/>
    <mergeCell ref="AK1254:AK1257"/>
    <mergeCell ref="AL1254:AL1257"/>
    <mergeCell ref="AM1254:AM1257"/>
    <mergeCell ref="AN1254:AN1257"/>
    <mergeCell ref="AO1254:AO1257"/>
    <mergeCell ref="AP1254:AP1257"/>
    <mergeCell ref="AQ1254:AQ1257"/>
    <mergeCell ref="AR1254:AR1257"/>
    <mergeCell ref="AS1254:AS1257"/>
    <mergeCell ref="AT1254:AT1257"/>
    <mergeCell ref="AU1254:AU1257"/>
    <mergeCell ref="AV1254:AV1257"/>
    <mergeCell ref="AW1254:AW1257"/>
    <mergeCell ref="AQ1250:AQ1253"/>
    <mergeCell ref="AR1250:AR1253"/>
    <mergeCell ref="AS1250:AS1253"/>
    <mergeCell ref="AT1250:AT1253"/>
    <mergeCell ref="AU1250:AU1253"/>
    <mergeCell ref="AV1250:AV1253"/>
    <mergeCell ref="AW1250:AW1253"/>
    <mergeCell ref="A1250:A1253"/>
    <mergeCell ref="B1250:B1253"/>
    <mergeCell ref="C1250:C1253"/>
    <mergeCell ref="D1250:D1253"/>
    <mergeCell ref="E1250:E1253"/>
    <mergeCell ref="F1250:F1253"/>
    <mergeCell ref="G1250:G1253"/>
    <mergeCell ref="H1250:H1253"/>
    <mergeCell ref="I1250:I1253"/>
    <mergeCell ref="J1250:J1253"/>
    <mergeCell ref="K1250:K1253"/>
    <mergeCell ref="L1250:L1253"/>
    <mergeCell ref="V1250:V1253"/>
    <mergeCell ref="W1250:W1253"/>
    <mergeCell ref="X1250:X1253"/>
    <mergeCell ref="Y1250:Y1253"/>
    <mergeCell ref="Z1250:Z1253"/>
    <mergeCell ref="AA1250:AA1253"/>
    <mergeCell ref="AB1250:AB1253"/>
    <mergeCell ref="AC1250:AC1253"/>
    <mergeCell ref="AD1250:AD1253"/>
    <mergeCell ref="AE1250:AE1253"/>
    <mergeCell ref="AF1250:AF1253"/>
    <mergeCell ref="AG1250:AG1253"/>
    <mergeCell ref="AH1250:AH1253"/>
    <mergeCell ref="AI1250:AI1253"/>
    <mergeCell ref="AJ1250:AJ1253"/>
    <mergeCell ref="AK1250:AK1253"/>
    <mergeCell ref="AL1250:AL1253"/>
    <mergeCell ref="AM1250:AM1253"/>
    <mergeCell ref="AN1250:AN1253"/>
    <mergeCell ref="AO1250:AO1253"/>
    <mergeCell ref="AP1250:AP1253"/>
    <mergeCell ref="AQ1242:AQ1245"/>
    <mergeCell ref="AR1242:AR1245"/>
    <mergeCell ref="AS1242:AS1245"/>
    <mergeCell ref="AT1242:AT1245"/>
    <mergeCell ref="AU1242:AU1245"/>
    <mergeCell ref="AV1242:AV1245"/>
    <mergeCell ref="AW1242:AW1245"/>
    <mergeCell ref="A1246:A1249"/>
    <mergeCell ref="B1246:B1249"/>
    <mergeCell ref="C1246:C1249"/>
    <mergeCell ref="D1246:D1249"/>
    <mergeCell ref="E1246:E1249"/>
    <mergeCell ref="F1246:F1249"/>
    <mergeCell ref="G1246:G1249"/>
    <mergeCell ref="H1246:H1249"/>
    <mergeCell ref="I1246:I1249"/>
    <mergeCell ref="J1246:J1249"/>
    <mergeCell ref="K1246:K1249"/>
    <mergeCell ref="L1246:L1249"/>
    <mergeCell ref="V1246:V1249"/>
    <mergeCell ref="W1246:W1249"/>
    <mergeCell ref="X1246:X1249"/>
    <mergeCell ref="Y1246:Y1249"/>
    <mergeCell ref="Z1246:Z1249"/>
    <mergeCell ref="AA1246:AA1249"/>
    <mergeCell ref="AB1246:AB1249"/>
    <mergeCell ref="AC1246:AC1249"/>
    <mergeCell ref="AD1246:AD1249"/>
    <mergeCell ref="AE1246:AE1249"/>
    <mergeCell ref="AF1246:AF1249"/>
    <mergeCell ref="AG1246:AG1249"/>
    <mergeCell ref="AH1246:AH1249"/>
    <mergeCell ref="AI1246:AI1249"/>
    <mergeCell ref="AJ1246:AJ1249"/>
    <mergeCell ref="AK1246:AK1249"/>
    <mergeCell ref="AL1246:AL1249"/>
    <mergeCell ref="AM1246:AM1249"/>
    <mergeCell ref="AN1246:AN1249"/>
    <mergeCell ref="AO1246:AO1249"/>
    <mergeCell ref="AP1246:AP1249"/>
    <mergeCell ref="AQ1246:AQ1249"/>
    <mergeCell ref="AR1246:AR1249"/>
    <mergeCell ref="AS1246:AS1249"/>
    <mergeCell ref="AT1246:AT1249"/>
    <mergeCell ref="AU1246:AU1249"/>
    <mergeCell ref="AV1246:AV1249"/>
    <mergeCell ref="AW1246:AW1249"/>
    <mergeCell ref="A1242:A1245"/>
    <mergeCell ref="B1242:B1245"/>
    <mergeCell ref="C1242:C1245"/>
    <mergeCell ref="D1242:D1245"/>
    <mergeCell ref="E1242:E1245"/>
    <mergeCell ref="F1242:F1245"/>
    <mergeCell ref="G1242:G1245"/>
    <mergeCell ref="H1242:H1245"/>
    <mergeCell ref="I1242:I1245"/>
    <mergeCell ref="J1242:J1245"/>
    <mergeCell ref="K1242:K1245"/>
    <mergeCell ref="L1242:L1245"/>
    <mergeCell ref="V1242:V1245"/>
    <mergeCell ref="W1242:W1245"/>
    <mergeCell ref="X1242:X1245"/>
    <mergeCell ref="Y1242:Y1245"/>
    <mergeCell ref="Z1242:Z1245"/>
    <mergeCell ref="AA1242:AA1245"/>
    <mergeCell ref="AB1242:AB1245"/>
    <mergeCell ref="AC1242:AC1245"/>
    <mergeCell ref="AD1242:AD1245"/>
    <mergeCell ref="AE1242:AE1245"/>
    <mergeCell ref="AF1242:AF1245"/>
    <mergeCell ref="AG1242:AG1245"/>
    <mergeCell ref="AH1242:AH1245"/>
    <mergeCell ref="AI1242:AI1245"/>
    <mergeCell ref="AJ1242:AJ1245"/>
    <mergeCell ref="AK1242:AK1245"/>
    <mergeCell ref="AL1242:AL1245"/>
    <mergeCell ref="AM1242:AM1245"/>
    <mergeCell ref="AN1242:AN1245"/>
    <mergeCell ref="AO1242:AO1245"/>
    <mergeCell ref="AP1242:AP1245"/>
    <mergeCell ref="AQ1234:AQ1237"/>
    <mergeCell ref="AR1234:AR1237"/>
    <mergeCell ref="AS1234:AS1237"/>
    <mergeCell ref="AT1234:AT1237"/>
    <mergeCell ref="AU1234:AU1237"/>
    <mergeCell ref="AV1234:AV1237"/>
    <mergeCell ref="AW1234:AW1237"/>
    <mergeCell ref="A1238:A1241"/>
    <mergeCell ref="B1238:B1241"/>
    <mergeCell ref="C1238:C1241"/>
    <mergeCell ref="D1238:D1241"/>
    <mergeCell ref="E1238:E1241"/>
    <mergeCell ref="F1238:F1241"/>
    <mergeCell ref="G1238:G1241"/>
    <mergeCell ref="H1238:H1241"/>
    <mergeCell ref="I1238:I1241"/>
    <mergeCell ref="J1238:J1241"/>
    <mergeCell ref="K1238:K1241"/>
    <mergeCell ref="L1238:L1241"/>
    <mergeCell ref="V1238:V1241"/>
    <mergeCell ref="W1238:W1241"/>
    <mergeCell ref="X1238:X1241"/>
    <mergeCell ref="Y1238:Y1241"/>
    <mergeCell ref="Z1238:Z1241"/>
    <mergeCell ref="AA1238:AA1241"/>
    <mergeCell ref="AB1238:AB1241"/>
    <mergeCell ref="AC1238:AC1241"/>
    <mergeCell ref="AD1238:AD1241"/>
    <mergeCell ref="AE1238:AE1241"/>
    <mergeCell ref="AF1238:AF1241"/>
    <mergeCell ref="AG1238:AG1241"/>
    <mergeCell ref="AH1238:AH1241"/>
    <mergeCell ref="AI1238:AI1241"/>
    <mergeCell ref="AJ1238:AJ1241"/>
    <mergeCell ref="AK1238:AK1241"/>
    <mergeCell ref="AL1238:AL1241"/>
    <mergeCell ref="AM1238:AM1241"/>
    <mergeCell ref="AN1238:AN1241"/>
    <mergeCell ref="AO1238:AO1241"/>
    <mergeCell ref="AP1238:AP1241"/>
    <mergeCell ref="AQ1238:AQ1241"/>
    <mergeCell ref="AR1238:AR1241"/>
    <mergeCell ref="AS1238:AS1241"/>
    <mergeCell ref="AT1238:AT1241"/>
    <mergeCell ref="AU1238:AU1241"/>
    <mergeCell ref="AV1238:AV1241"/>
    <mergeCell ref="AW1238:AW1241"/>
    <mergeCell ref="A1234:A1237"/>
    <mergeCell ref="B1234:B1237"/>
    <mergeCell ref="C1234:C1237"/>
    <mergeCell ref="D1234:D1237"/>
    <mergeCell ref="E1234:E1237"/>
    <mergeCell ref="F1234:F1237"/>
    <mergeCell ref="G1234:G1237"/>
    <mergeCell ref="H1234:H1237"/>
    <mergeCell ref="I1234:I1237"/>
    <mergeCell ref="J1234:J1237"/>
    <mergeCell ref="K1234:K1237"/>
    <mergeCell ref="L1234:L1237"/>
    <mergeCell ref="V1234:V1237"/>
    <mergeCell ref="W1234:W1237"/>
    <mergeCell ref="X1234:X1237"/>
    <mergeCell ref="Y1234:Y1237"/>
    <mergeCell ref="Z1234:Z1237"/>
    <mergeCell ref="AA1234:AA1237"/>
    <mergeCell ref="AB1234:AB1237"/>
    <mergeCell ref="AC1234:AC1237"/>
    <mergeCell ref="AD1234:AD1237"/>
    <mergeCell ref="AE1234:AE1237"/>
    <mergeCell ref="AF1234:AF1237"/>
    <mergeCell ref="AG1234:AG1237"/>
    <mergeCell ref="AH1234:AH1237"/>
    <mergeCell ref="AI1234:AI1237"/>
    <mergeCell ref="AJ1234:AJ1237"/>
    <mergeCell ref="AK1234:AK1237"/>
    <mergeCell ref="AL1234:AL1237"/>
    <mergeCell ref="AM1234:AM1237"/>
    <mergeCell ref="AN1234:AN1237"/>
    <mergeCell ref="AO1234:AO1237"/>
    <mergeCell ref="AP1234:AP1237"/>
    <mergeCell ref="A1230:A1233"/>
    <mergeCell ref="B1230:B1233"/>
    <mergeCell ref="C1230:C1233"/>
    <mergeCell ref="D1230:D1233"/>
    <mergeCell ref="E1230:E1233"/>
    <mergeCell ref="F1230:F1233"/>
    <mergeCell ref="G1230:G1233"/>
    <mergeCell ref="H1230:H1233"/>
    <mergeCell ref="I1230:I1233"/>
    <mergeCell ref="J1230:J1233"/>
    <mergeCell ref="K1230:K1233"/>
    <mergeCell ref="L1230:L1233"/>
    <mergeCell ref="V1230:V1233"/>
    <mergeCell ref="W1230:W1233"/>
    <mergeCell ref="X1230:X1233"/>
    <mergeCell ref="Y1230:Y1233"/>
    <mergeCell ref="Z1230:Z1233"/>
    <mergeCell ref="AA1230:AA1233"/>
    <mergeCell ref="AB1230:AB1233"/>
    <mergeCell ref="AC1230:AC1233"/>
    <mergeCell ref="AD1230:AD1233"/>
    <mergeCell ref="AE1230:AE1233"/>
    <mergeCell ref="AF1230:AF1233"/>
    <mergeCell ref="AG1230:AG1233"/>
    <mergeCell ref="AH1230:AH1233"/>
    <mergeCell ref="AI1230:AI1233"/>
    <mergeCell ref="AJ1230:AJ1233"/>
    <mergeCell ref="AK1230:AK1233"/>
    <mergeCell ref="AL1230:AL1233"/>
    <mergeCell ref="AM1230:AM1233"/>
    <mergeCell ref="AN1230:AN1233"/>
    <mergeCell ref="AO1230:AO1233"/>
    <mergeCell ref="AP1230:AP1233"/>
    <mergeCell ref="AQ1230:AQ1233"/>
    <mergeCell ref="AR1230:AR1233"/>
    <mergeCell ref="AS1230:AS1233"/>
    <mergeCell ref="AT1230:AT1233"/>
    <mergeCell ref="AU1230:AU1233"/>
    <mergeCell ref="AV1230:AV1233"/>
    <mergeCell ref="AW1230:AW1233"/>
    <mergeCell ref="AQ1226:AQ1229"/>
    <mergeCell ref="AR1226:AR1229"/>
    <mergeCell ref="AS1226:AS1229"/>
    <mergeCell ref="AT1226:AT1229"/>
    <mergeCell ref="AU1226:AU1229"/>
    <mergeCell ref="AV1226:AV1229"/>
    <mergeCell ref="AW1226:AW1229"/>
    <mergeCell ref="A1226:A1229"/>
    <mergeCell ref="B1226:B1229"/>
    <mergeCell ref="C1226:C1229"/>
    <mergeCell ref="D1226:D1229"/>
    <mergeCell ref="E1226:E1229"/>
    <mergeCell ref="F1226:F1229"/>
    <mergeCell ref="G1226:G1229"/>
    <mergeCell ref="H1226:H1229"/>
    <mergeCell ref="I1226:I1229"/>
    <mergeCell ref="J1226:J1229"/>
    <mergeCell ref="K1226:K1229"/>
    <mergeCell ref="L1226:L1229"/>
    <mergeCell ref="V1226:V1229"/>
    <mergeCell ref="W1226:W1229"/>
    <mergeCell ref="X1226:X1229"/>
    <mergeCell ref="Y1226:Y1229"/>
    <mergeCell ref="Z1226:Z1229"/>
    <mergeCell ref="AA1226:AA1229"/>
    <mergeCell ref="AB1226:AB1229"/>
    <mergeCell ref="AC1226:AC1229"/>
    <mergeCell ref="AD1226:AD1229"/>
    <mergeCell ref="AE1226:AE1229"/>
    <mergeCell ref="AF1226:AF1229"/>
    <mergeCell ref="AG1226:AG1229"/>
    <mergeCell ref="AH1226:AH1229"/>
    <mergeCell ref="AI1226:AI1229"/>
    <mergeCell ref="AJ1226:AJ1229"/>
    <mergeCell ref="AK1226:AK1229"/>
    <mergeCell ref="AL1226:AL1229"/>
    <mergeCell ref="AM1226:AM1229"/>
    <mergeCell ref="AN1226:AN1229"/>
    <mergeCell ref="AO1226:AO1229"/>
    <mergeCell ref="AP1226:AP1229"/>
    <mergeCell ref="A1222:A1225"/>
    <mergeCell ref="B1222:B1225"/>
    <mergeCell ref="C1222:C1225"/>
    <mergeCell ref="D1222:D1225"/>
    <mergeCell ref="E1222:E1225"/>
    <mergeCell ref="F1222:F1225"/>
    <mergeCell ref="G1222:G1225"/>
    <mergeCell ref="H1222:H1225"/>
    <mergeCell ref="I1222:I1225"/>
    <mergeCell ref="J1222:J1225"/>
    <mergeCell ref="K1222:K1225"/>
    <mergeCell ref="L1222:L1225"/>
    <mergeCell ref="V1222:V1225"/>
    <mergeCell ref="W1222:W1225"/>
    <mergeCell ref="X1222:X1225"/>
    <mergeCell ref="Y1222:Y1225"/>
    <mergeCell ref="Z1222:Z1225"/>
    <mergeCell ref="AA1222:AA1225"/>
    <mergeCell ref="AB1222:AB1225"/>
    <mergeCell ref="AC1222:AC1225"/>
    <mergeCell ref="AD1222:AD1225"/>
    <mergeCell ref="AE1222:AE1225"/>
    <mergeCell ref="AF1222:AF1225"/>
    <mergeCell ref="AG1222:AG1225"/>
    <mergeCell ref="AH1222:AH1225"/>
    <mergeCell ref="AI1222:AI1225"/>
    <mergeCell ref="AJ1222:AJ1225"/>
    <mergeCell ref="AK1222:AK1225"/>
    <mergeCell ref="AL1222:AL1225"/>
    <mergeCell ref="AM1222:AM1225"/>
    <mergeCell ref="AN1222:AN1225"/>
    <mergeCell ref="AO1222:AO1225"/>
    <mergeCell ref="AP1222:AP1225"/>
    <mergeCell ref="AQ1222:AQ1225"/>
    <mergeCell ref="AR1222:AR1225"/>
    <mergeCell ref="AS1222:AS1225"/>
    <mergeCell ref="AT1222:AT1225"/>
    <mergeCell ref="AU1222:AU1225"/>
    <mergeCell ref="AV1222:AV1225"/>
    <mergeCell ref="AW1222:AW1225"/>
    <mergeCell ref="AQ1214:AQ1217"/>
    <mergeCell ref="AR1214:AR1217"/>
    <mergeCell ref="AS1214:AS1217"/>
    <mergeCell ref="AT1214:AT1217"/>
    <mergeCell ref="AU1214:AU1217"/>
    <mergeCell ref="AV1214:AV1217"/>
    <mergeCell ref="AW1214:AW1217"/>
    <mergeCell ref="A1218:A1221"/>
    <mergeCell ref="B1218:B1221"/>
    <mergeCell ref="C1218:C1221"/>
    <mergeCell ref="D1218:D1221"/>
    <mergeCell ref="E1218:E1221"/>
    <mergeCell ref="F1218:F1221"/>
    <mergeCell ref="G1218:G1221"/>
    <mergeCell ref="H1218:H1221"/>
    <mergeCell ref="I1218:I1221"/>
    <mergeCell ref="J1218:J1221"/>
    <mergeCell ref="K1218:K1221"/>
    <mergeCell ref="L1218:L1221"/>
    <mergeCell ref="V1218:V1221"/>
    <mergeCell ref="W1218:W1221"/>
    <mergeCell ref="X1218:X1221"/>
    <mergeCell ref="Y1218:Y1221"/>
    <mergeCell ref="Z1218:Z1221"/>
    <mergeCell ref="AA1218:AA1221"/>
    <mergeCell ref="AB1218:AB1221"/>
    <mergeCell ref="AC1218:AC1221"/>
    <mergeCell ref="AD1218:AD1221"/>
    <mergeCell ref="AE1218:AE1221"/>
    <mergeCell ref="AF1218:AF1221"/>
    <mergeCell ref="AG1218:AG1221"/>
    <mergeCell ref="AH1218:AH1221"/>
    <mergeCell ref="AI1218:AI1221"/>
    <mergeCell ref="AJ1218:AJ1221"/>
    <mergeCell ref="AK1218:AK1221"/>
    <mergeCell ref="AL1218:AL1221"/>
    <mergeCell ref="AM1218:AM1221"/>
    <mergeCell ref="AN1218:AN1221"/>
    <mergeCell ref="AO1218:AO1221"/>
    <mergeCell ref="AP1218:AP1221"/>
    <mergeCell ref="AQ1218:AQ1221"/>
    <mergeCell ref="AR1218:AR1221"/>
    <mergeCell ref="AS1218:AS1221"/>
    <mergeCell ref="AT1218:AT1221"/>
    <mergeCell ref="AU1218:AU1221"/>
    <mergeCell ref="AV1218:AV1221"/>
    <mergeCell ref="AW1218:AW1221"/>
    <mergeCell ref="A1214:A1217"/>
    <mergeCell ref="B1214:B1217"/>
    <mergeCell ref="C1214:C1217"/>
    <mergeCell ref="D1214:D1217"/>
    <mergeCell ref="E1214:E1217"/>
    <mergeCell ref="F1214:F1217"/>
    <mergeCell ref="G1214:G1217"/>
    <mergeCell ref="H1214:H1217"/>
    <mergeCell ref="I1214:I1217"/>
    <mergeCell ref="J1214:J1217"/>
    <mergeCell ref="K1214:K1217"/>
    <mergeCell ref="L1214:L1217"/>
    <mergeCell ref="V1214:V1217"/>
    <mergeCell ref="W1214:W1217"/>
    <mergeCell ref="X1214:X1217"/>
    <mergeCell ref="Y1214:Y1217"/>
    <mergeCell ref="Z1214:Z1217"/>
    <mergeCell ref="AA1214:AA1217"/>
    <mergeCell ref="AB1214:AB1217"/>
    <mergeCell ref="AC1214:AC1217"/>
    <mergeCell ref="AD1214:AD1217"/>
    <mergeCell ref="AE1214:AE1217"/>
    <mergeCell ref="AF1214:AF1217"/>
    <mergeCell ref="AG1214:AG1217"/>
    <mergeCell ref="AH1214:AH1217"/>
    <mergeCell ref="AI1214:AI1217"/>
    <mergeCell ref="AJ1214:AJ1217"/>
    <mergeCell ref="AK1214:AK1217"/>
    <mergeCell ref="AL1214:AL1217"/>
    <mergeCell ref="AM1214:AM1217"/>
    <mergeCell ref="AN1214:AN1217"/>
    <mergeCell ref="AO1214:AO1217"/>
    <mergeCell ref="AP1214:AP1217"/>
    <mergeCell ref="AQ1210:AQ1213"/>
    <mergeCell ref="AR1210:AR1213"/>
    <mergeCell ref="AS1210:AS1213"/>
    <mergeCell ref="AT1210:AT1213"/>
    <mergeCell ref="AU1210:AU1213"/>
    <mergeCell ref="AV1210:AV1213"/>
    <mergeCell ref="AW1210:AW1213"/>
    <mergeCell ref="A1210:A1213"/>
    <mergeCell ref="B1210:B1213"/>
    <mergeCell ref="C1210:C1213"/>
    <mergeCell ref="D1210:D1213"/>
    <mergeCell ref="E1210:E1213"/>
    <mergeCell ref="F1210:F1213"/>
    <mergeCell ref="G1210:G1213"/>
    <mergeCell ref="H1210:H1213"/>
    <mergeCell ref="I1210:I1213"/>
    <mergeCell ref="J1210:J1213"/>
    <mergeCell ref="K1210:K1213"/>
    <mergeCell ref="L1210:L1213"/>
    <mergeCell ref="V1210:V1213"/>
    <mergeCell ref="W1210:W1213"/>
    <mergeCell ref="X1210:X1213"/>
    <mergeCell ref="Y1210:Y1213"/>
    <mergeCell ref="Z1210:Z1213"/>
    <mergeCell ref="AA1210:AA1213"/>
    <mergeCell ref="AB1210:AB1213"/>
    <mergeCell ref="AC1210:AC1213"/>
    <mergeCell ref="AD1210:AD1213"/>
    <mergeCell ref="AE1210:AE1213"/>
    <mergeCell ref="AF1210:AF1213"/>
    <mergeCell ref="AG1210:AG1213"/>
    <mergeCell ref="AH1210:AH1213"/>
    <mergeCell ref="AI1210:AI1213"/>
    <mergeCell ref="AJ1210:AJ1213"/>
    <mergeCell ref="AK1210:AK1213"/>
    <mergeCell ref="AL1210:AL1213"/>
    <mergeCell ref="AM1210:AM1213"/>
    <mergeCell ref="AN1210:AN1213"/>
    <mergeCell ref="AO1210:AO1213"/>
    <mergeCell ref="AP1210:AP1213"/>
    <mergeCell ref="AQ1202:AQ1205"/>
    <mergeCell ref="AR1202:AR1205"/>
    <mergeCell ref="AS1202:AS1205"/>
    <mergeCell ref="AT1202:AT1205"/>
    <mergeCell ref="AU1202:AU1205"/>
    <mergeCell ref="AV1202:AV1205"/>
    <mergeCell ref="AW1202:AW1205"/>
    <mergeCell ref="A1206:A1209"/>
    <mergeCell ref="B1206:B1209"/>
    <mergeCell ref="C1206:C1209"/>
    <mergeCell ref="D1206:D1209"/>
    <mergeCell ref="E1206:E1209"/>
    <mergeCell ref="F1206:F1209"/>
    <mergeCell ref="G1206:G1209"/>
    <mergeCell ref="H1206:H1209"/>
    <mergeCell ref="I1206:I1209"/>
    <mergeCell ref="J1206:J1209"/>
    <mergeCell ref="K1206:K1209"/>
    <mergeCell ref="L1206:L1209"/>
    <mergeCell ref="V1206:V1209"/>
    <mergeCell ref="W1206:W1209"/>
    <mergeCell ref="X1206:X1209"/>
    <mergeCell ref="Y1206:Y1209"/>
    <mergeCell ref="Z1206:Z1209"/>
    <mergeCell ref="AA1206:AA1209"/>
    <mergeCell ref="AB1206:AB1209"/>
    <mergeCell ref="AC1206:AC1209"/>
    <mergeCell ref="AD1206:AD1209"/>
    <mergeCell ref="AE1206:AE1209"/>
    <mergeCell ref="AF1206:AF1209"/>
    <mergeCell ref="AG1206:AG1209"/>
    <mergeCell ref="AH1206:AH1209"/>
    <mergeCell ref="AI1206:AI1209"/>
    <mergeCell ref="AJ1206:AJ1209"/>
    <mergeCell ref="AK1206:AK1209"/>
    <mergeCell ref="AL1206:AL1209"/>
    <mergeCell ref="AM1206:AM1209"/>
    <mergeCell ref="AN1206:AN1209"/>
    <mergeCell ref="AO1206:AO1209"/>
    <mergeCell ref="AP1206:AP1209"/>
    <mergeCell ref="AQ1206:AQ1209"/>
    <mergeCell ref="AR1206:AR1209"/>
    <mergeCell ref="AS1206:AS1209"/>
    <mergeCell ref="AT1206:AT1209"/>
    <mergeCell ref="AU1206:AU1209"/>
    <mergeCell ref="AV1206:AV1209"/>
    <mergeCell ref="AW1206:AW1209"/>
    <mergeCell ref="A1202:A1205"/>
    <mergeCell ref="B1202:B1205"/>
    <mergeCell ref="C1202:C1205"/>
    <mergeCell ref="D1202:D1205"/>
    <mergeCell ref="E1202:E1205"/>
    <mergeCell ref="F1202:F1205"/>
    <mergeCell ref="G1202:G1205"/>
    <mergeCell ref="H1202:H1205"/>
    <mergeCell ref="I1202:I1205"/>
    <mergeCell ref="J1202:J1205"/>
    <mergeCell ref="K1202:K1205"/>
    <mergeCell ref="L1202:L1205"/>
    <mergeCell ref="V1202:V1205"/>
    <mergeCell ref="W1202:W1205"/>
    <mergeCell ref="X1202:X1205"/>
    <mergeCell ref="Y1202:Y1205"/>
    <mergeCell ref="Z1202:Z1205"/>
    <mergeCell ref="AA1202:AA1205"/>
    <mergeCell ref="AB1202:AB1205"/>
    <mergeCell ref="AC1202:AC1205"/>
    <mergeCell ref="AD1202:AD1205"/>
    <mergeCell ref="AE1202:AE1205"/>
    <mergeCell ref="AF1202:AF1205"/>
    <mergeCell ref="AG1202:AG1205"/>
    <mergeCell ref="AH1202:AH1205"/>
    <mergeCell ref="AI1202:AI1205"/>
    <mergeCell ref="AJ1202:AJ1205"/>
    <mergeCell ref="AK1202:AK1205"/>
    <mergeCell ref="AL1202:AL1205"/>
    <mergeCell ref="AM1202:AM1205"/>
    <mergeCell ref="AN1202:AN1205"/>
    <mergeCell ref="AO1202:AO1205"/>
    <mergeCell ref="AP1202:AP1205"/>
    <mergeCell ref="AQ1194:AQ1197"/>
    <mergeCell ref="AR1194:AR1197"/>
    <mergeCell ref="AS1194:AS1197"/>
    <mergeCell ref="AT1194:AT1197"/>
    <mergeCell ref="AU1194:AU1197"/>
    <mergeCell ref="AV1194:AV1197"/>
    <mergeCell ref="AW1194:AW1197"/>
    <mergeCell ref="A1198:A1201"/>
    <mergeCell ref="B1198:B1201"/>
    <mergeCell ref="C1198:C1201"/>
    <mergeCell ref="D1198:D1201"/>
    <mergeCell ref="E1198:E1201"/>
    <mergeCell ref="F1198:F1201"/>
    <mergeCell ref="G1198:G1201"/>
    <mergeCell ref="H1198:H1201"/>
    <mergeCell ref="I1198:I1201"/>
    <mergeCell ref="J1198:J1201"/>
    <mergeCell ref="K1198:K1201"/>
    <mergeCell ref="L1198:L1201"/>
    <mergeCell ref="V1198:V1201"/>
    <mergeCell ref="W1198:W1201"/>
    <mergeCell ref="X1198:X1201"/>
    <mergeCell ref="Y1198:Y1201"/>
    <mergeCell ref="Z1198:Z1201"/>
    <mergeCell ref="AA1198:AA1201"/>
    <mergeCell ref="AB1198:AB1201"/>
    <mergeCell ref="AC1198:AC1201"/>
    <mergeCell ref="AD1198:AD1201"/>
    <mergeCell ref="AE1198:AE1201"/>
    <mergeCell ref="AF1198:AF1201"/>
    <mergeCell ref="AG1198:AG1201"/>
    <mergeCell ref="AH1198:AH1201"/>
    <mergeCell ref="AI1198:AI1201"/>
    <mergeCell ref="AJ1198:AJ1201"/>
    <mergeCell ref="AK1198:AK1201"/>
    <mergeCell ref="AL1198:AL1201"/>
    <mergeCell ref="AM1198:AM1201"/>
    <mergeCell ref="AN1198:AN1201"/>
    <mergeCell ref="AO1198:AO1201"/>
    <mergeCell ref="AP1198:AP1201"/>
    <mergeCell ref="AQ1198:AQ1201"/>
    <mergeCell ref="AR1198:AR1201"/>
    <mergeCell ref="AS1198:AS1201"/>
    <mergeCell ref="AT1198:AT1201"/>
    <mergeCell ref="AU1198:AU1201"/>
    <mergeCell ref="AV1198:AV1201"/>
    <mergeCell ref="AW1198:AW1201"/>
    <mergeCell ref="A1194:A1197"/>
    <mergeCell ref="B1194:B1197"/>
    <mergeCell ref="C1194:C1197"/>
    <mergeCell ref="D1194:D1197"/>
    <mergeCell ref="E1194:E1197"/>
    <mergeCell ref="F1194:F1197"/>
    <mergeCell ref="G1194:G1197"/>
    <mergeCell ref="H1194:H1197"/>
    <mergeCell ref="I1194:I1197"/>
    <mergeCell ref="J1194:J1197"/>
    <mergeCell ref="K1194:K1197"/>
    <mergeCell ref="L1194:L1197"/>
    <mergeCell ref="V1194:V1197"/>
    <mergeCell ref="W1194:W1197"/>
    <mergeCell ref="X1194:X1197"/>
    <mergeCell ref="Y1194:Y1197"/>
    <mergeCell ref="Z1194:Z1197"/>
    <mergeCell ref="AA1194:AA1197"/>
    <mergeCell ref="AB1194:AB1197"/>
    <mergeCell ref="AC1194:AC1197"/>
    <mergeCell ref="AD1194:AD1197"/>
    <mergeCell ref="AE1194:AE1197"/>
    <mergeCell ref="AF1194:AF1197"/>
    <mergeCell ref="AG1194:AG1197"/>
    <mergeCell ref="AH1194:AH1197"/>
    <mergeCell ref="AI1194:AI1197"/>
    <mergeCell ref="AJ1194:AJ1197"/>
    <mergeCell ref="AK1194:AK1197"/>
    <mergeCell ref="AL1194:AL1197"/>
    <mergeCell ref="AM1194:AM1197"/>
    <mergeCell ref="AN1194:AN1197"/>
    <mergeCell ref="AO1194:AO1197"/>
    <mergeCell ref="AP1194:AP1197"/>
    <mergeCell ref="AQ1186:AQ1189"/>
    <mergeCell ref="AB1186:AB1189"/>
    <mergeCell ref="AC1186:AC1189"/>
    <mergeCell ref="AD1186:AD1189"/>
    <mergeCell ref="AE1186:AE1189"/>
    <mergeCell ref="AF1186:AF1189"/>
    <mergeCell ref="AG1186:AG1189"/>
    <mergeCell ref="AH1186:AH1189"/>
    <mergeCell ref="AI1186:AI1189"/>
    <mergeCell ref="AJ1186:AJ1189"/>
    <mergeCell ref="AK1186:AK1189"/>
    <mergeCell ref="AL1186:AL1189"/>
    <mergeCell ref="AM1186:AM1189"/>
    <mergeCell ref="AN1186:AN1189"/>
    <mergeCell ref="AO1186:AO1189"/>
    <mergeCell ref="AP1186:AP1189"/>
    <mergeCell ref="AR1186:AR1189"/>
    <mergeCell ref="AS1186:AS1189"/>
    <mergeCell ref="AT1186:AT1189"/>
    <mergeCell ref="AU1186:AU1189"/>
    <mergeCell ref="AV1186:AV1189"/>
    <mergeCell ref="AW1186:AW1189"/>
    <mergeCell ref="A1190:A1193"/>
    <mergeCell ref="B1190:B1193"/>
    <mergeCell ref="C1190:C1193"/>
    <mergeCell ref="D1190:D1193"/>
    <mergeCell ref="E1190:E1193"/>
    <mergeCell ref="F1190:F1193"/>
    <mergeCell ref="G1190:G1193"/>
    <mergeCell ref="H1190:H1193"/>
    <mergeCell ref="I1190:I1193"/>
    <mergeCell ref="J1190:J1193"/>
    <mergeCell ref="K1190:K1193"/>
    <mergeCell ref="L1190:L1193"/>
    <mergeCell ref="V1190:V1193"/>
    <mergeCell ref="W1190:W1193"/>
    <mergeCell ref="X1190:X1193"/>
    <mergeCell ref="Y1190:Y1193"/>
    <mergeCell ref="Z1190:Z1193"/>
    <mergeCell ref="AA1190:AA1193"/>
    <mergeCell ref="AB1190:AB1193"/>
    <mergeCell ref="AC1190:AC1193"/>
    <mergeCell ref="AD1190:AD1193"/>
    <mergeCell ref="AE1190:AE1193"/>
    <mergeCell ref="AF1190:AF1193"/>
    <mergeCell ref="AG1190:AG1193"/>
    <mergeCell ref="AH1190:AH1193"/>
    <mergeCell ref="AI1190:AI1193"/>
    <mergeCell ref="AJ1190:AJ1193"/>
    <mergeCell ref="AK1190:AK1193"/>
    <mergeCell ref="AL1190:AL1193"/>
    <mergeCell ref="AM1190:AM1193"/>
    <mergeCell ref="AN1190:AN1193"/>
    <mergeCell ref="AO1190:AO1193"/>
    <mergeCell ref="AP1190:AP1193"/>
    <mergeCell ref="AQ1190:AQ1193"/>
    <mergeCell ref="AR1190:AR1193"/>
    <mergeCell ref="AS1190:AS1193"/>
    <mergeCell ref="AT1190:AT1193"/>
    <mergeCell ref="AU1190:AU1193"/>
    <mergeCell ref="AV1190:AV1193"/>
    <mergeCell ref="AW1190:AW1193"/>
    <mergeCell ref="A1186:A1189"/>
    <mergeCell ref="B1186:B1189"/>
    <mergeCell ref="C1186:C1189"/>
    <mergeCell ref="D1186:D1189"/>
    <mergeCell ref="E1186:E1189"/>
    <mergeCell ref="F1186:F1189"/>
    <mergeCell ref="G1186:G1189"/>
    <mergeCell ref="H1186:H1189"/>
    <mergeCell ref="I1186:I1189"/>
    <mergeCell ref="J1186:J1189"/>
    <mergeCell ref="K1186:K1189"/>
    <mergeCell ref="L1186:L1189"/>
    <mergeCell ref="V1186:V1189"/>
    <mergeCell ref="W1186:W1189"/>
    <mergeCell ref="X1186:X1189"/>
    <mergeCell ref="Y1186:Y1189"/>
    <mergeCell ref="Z1186:Z1189"/>
    <mergeCell ref="AA1186:AA1189"/>
    <mergeCell ref="A1182:A1185"/>
    <mergeCell ref="B1182:B1185"/>
    <mergeCell ref="C1182:C1185"/>
    <mergeCell ref="D1182:D1185"/>
    <mergeCell ref="E1182:E1185"/>
    <mergeCell ref="F1182:F1185"/>
    <mergeCell ref="G1182:G1185"/>
    <mergeCell ref="H1182:H1185"/>
    <mergeCell ref="I1182:I1185"/>
    <mergeCell ref="J1182:J1185"/>
    <mergeCell ref="K1182:K1185"/>
    <mergeCell ref="L1182:L1185"/>
    <mergeCell ref="V1182:V1185"/>
    <mergeCell ref="W1182:W1185"/>
    <mergeCell ref="X1182:X1185"/>
    <mergeCell ref="Y1182:Y1185"/>
    <mergeCell ref="Z1182:Z1185"/>
    <mergeCell ref="AA1182:AA1185"/>
    <mergeCell ref="AB1182:AB1185"/>
    <mergeCell ref="AC1182:AC1185"/>
    <mergeCell ref="AD1182:AD1185"/>
    <mergeCell ref="AE1182:AE1185"/>
    <mergeCell ref="AF1182:AF1185"/>
    <mergeCell ref="AG1182:AG1185"/>
    <mergeCell ref="AH1182:AH1185"/>
    <mergeCell ref="AI1182:AI1185"/>
    <mergeCell ref="AJ1182:AJ1185"/>
    <mergeCell ref="AK1182:AK1185"/>
    <mergeCell ref="AL1182:AL1185"/>
    <mergeCell ref="AM1182:AM1185"/>
    <mergeCell ref="AN1182:AN1185"/>
    <mergeCell ref="AO1182:AO1185"/>
    <mergeCell ref="AP1182:AP1185"/>
    <mergeCell ref="AQ1182:AQ1185"/>
    <mergeCell ref="AR1182:AR1185"/>
    <mergeCell ref="AS1182:AS1185"/>
    <mergeCell ref="AT1182:AT1185"/>
    <mergeCell ref="AU1182:AU1185"/>
    <mergeCell ref="AV1182:AV1185"/>
    <mergeCell ref="AW1182:AW1185"/>
    <mergeCell ref="AQ1174:AQ1177"/>
    <mergeCell ref="AR1174:AR1177"/>
    <mergeCell ref="AS1174:AS1177"/>
    <mergeCell ref="AT1174:AT1177"/>
    <mergeCell ref="AU1174:AU1177"/>
    <mergeCell ref="AV1174:AV1177"/>
    <mergeCell ref="AW1174:AW1177"/>
    <mergeCell ref="A1178:A1181"/>
    <mergeCell ref="B1178:B1181"/>
    <mergeCell ref="C1178:C1181"/>
    <mergeCell ref="D1178:D1181"/>
    <mergeCell ref="E1178:E1181"/>
    <mergeCell ref="F1178:F1181"/>
    <mergeCell ref="G1178:G1181"/>
    <mergeCell ref="H1178:H1181"/>
    <mergeCell ref="I1178:I1181"/>
    <mergeCell ref="J1178:J1181"/>
    <mergeCell ref="K1178:K1181"/>
    <mergeCell ref="L1178:L1181"/>
    <mergeCell ref="V1178:V1181"/>
    <mergeCell ref="W1178:W1181"/>
    <mergeCell ref="X1178:X1181"/>
    <mergeCell ref="Y1178:Y1181"/>
    <mergeCell ref="Z1178:Z1181"/>
    <mergeCell ref="AA1178:AA1181"/>
    <mergeCell ref="AB1178:AB1181"/>
    <mergeCell ref="AC1178:AC1181"/>
    <mergeCell ref="AD1178:AD1181"/>
    <mergeCell ref="AE1178:AE1181"/>
    <mergeCell ref="AF1178:AF1181"/>
    <mergeCell ref="AG1178:AG1181"/>
    <mergeCell ref="AH1178:AH1181"/>
    <mergeCell ref="AI1178:AI1181"/>
    <mergeCell ref="AJ1178:AJ1181"/>
    <mergeCell ref="AK1178:AK1181"/>
    <mergeCell ref="AL1178:AL1181"/>
    <mergeCell ref="AM1178:AM1181"/>
    <mergeCell ref="AN1178:AN1181"/>
    <mergeCell ref="AO1178:AO1181"/>
    <mergeCell ref="AP1178:AP1181"/>
    <mergeCell ref="AQ1178:AQ1181"/>
    <mergeCell ref="AR1178:AR1181"/>
    <mergeCell ref="AS1178:AS1181"/>
    <mergeCell ref="AT1178:AT1181"/>
    <mergeCell ref="AU1178:AU1181"/>
    <mergeCell ref="AV1178:AV1181"/>
    <mergeCell ref="AW1178:AW1181"/>
    <mergeCell ref="A1174:A1177"/>
    <mergeCell ref="B1174:B1177"/>
    <mergeCell ref="C1174:C1177"/>
    <mergeCell ref="D1174:D1177"/>
    <mergeCell ref="E1174:E1177"/>
    <mergeCell ref="F1174:F1177"/>
    <mergeCell ref="G1174:G1177"/>
    <mergeCell ref="H1174:H1177"/>
    <mergeCell ref="I1174:I1177"/>
    <mergeCell ref="J1174:J1177"/>
    <mergeCell ref="K1174:K1177"/>
    <mergeCell ref="L1174:L1177"/>
    <mergeCell ref="V1174:V1177"/>
    <mergeCell ref="W1174:W1177"/>
    <mergeCell ref="X1174:X1177"/>
    <mergeCell ref="Y1174:Y1177"/>
    <mergeCell ref="Z1174:Z1177"/>
    <mergeCell ref="AA1174:AA1177"/>
    <mergeCell ref="AB1174:AB1177"/>
    <mergeCell ref="AC1174:AC1177"/>
    <mergeCell ref="AD1174:AD1177"/>
    <mergeCell ref="AE1174:AE1177"/>
    <mergeCell ref="AF1174:AF1177"/>
    <mergeCell ref="AG1174:AG1177"/>
    <mergeCell ref="AH1174:AH1177"/>
    <mergeCell ref="AI1174:AI1177"/>
    <mergeCell ref="AJ1174:AJ1177"/>
    <mergeCell ref="AK1174:AK1177"/>
    <mergeCell ref="AL1174:AL1177"/>
    <mergeCell ref="AM1174:AM1177"/>
    <mergeCell ref="AN1174:AN1177"/>
    <mergeCell ref="AO1174:AO1177"/>
    <mergeCell ref="AP1174:AP1177"/>
    <mergeCell ref="AQ1166:AQ1169"/>
    <mergeCell ref="AR1166:AR1169"/>
    <mergeCell ref="AS1166:AS1169"/>
    <mergeCell ref="AT1166:AT1169"/>
    <mergeCell ref="AU1166:AU1169"/>
    <mergeCell ref="AV1166:AV1169"/>
    <mergeCell ref="AW1166:AW1169"/>
    <mergeCell ref="A1170:A1173"/>
    <mergeCell ref="B1170:B1173"/>
    <mergeCell ref="C1170:C1173"/>
    <mergeCell ref="D1170:D1173"/>
    <mergeCell ref="E1170:E1173"/>
    <mergeCell ref="F1170:F1173"/>
    <mergeCell ref="G1170:G1173"/>
    <mergeCell ref="H1170:H1173"/>
    <mergeCell ref="I1170:I1173"/>
    <mergeCell ref="J1170:J1173"/>
    <mergeCell ref="K1170:K1173"/>
    <mergeCell ref="L1170:L1173"/>
    <mergeCell ref="V1170:V1173"/>
    <mergeCell ref="W1170:W1173"/>
    <mergeCell ref="X1170:X1173"/>
    <mergeCell ref="Y1170:Y1173"/>
    <mergeCell ref="Z1170:Z1173"/>
    <mergeCell ref="AA1170:AA1173"/>
    <mergeCell ref="AB1170:AB1173"/>
    <mergeCell ref="AC1170:AC1173"/>
    <mergeCell ref="AD1170:AD1173"/>
    <mergeCell ref="AE1170:AE1173"/>
    <mergeCell ref="AF1170:AF1173"/>
    <mergeCell ref="AG1170:AG1173"/>
    <mergeCell ref="AH1170:AH1173"/>
    <mergeCell ref="AI1170:AI1173"/>
    <mergeCell ref="AJ1170:AJ1173"/>
    <mergeCell ref="AK1170:AK1173"/>
    <mergeCell ref="AL1170:AL1173"/>
    <mergeCell ref="AM1170:AM1173"/>
    <mergeCell ref="AN1170:AN1173"/>
    <mergeCell ref="AO1170:AO1173"/>
    <mergeCell ref="AP1170:AP1173"/>
    <mergeCell ref="AQ1170:AQ1173"/>
    <mergeCell ref="AR1170:AR1173"/>
    <mergeCell ref="AS1170:AS1173"/>
    <mergeCell ref="AT1170:AT1173"/>
    <mergeCell ref="AU1170:AU1173"/>
    <mergeCell ref="AV1170:AV1173"/>
    <mergeCell ref="AW1170:AW1173"/>
    <mergeCell ref="A1166:A1169"/>
    <mergeCell ref="B1166:B1169"/>
    <mergeCell ref="C1166:C1169"/>
    <mergeCell ref="D1166:D1169"/>
    <mergeCell ref="E1166:E1169"/>
    <mergeCell ref="F1166:F1169"/>
    <mergeCell ref="G1166:G1169"/>
    <mergeCell ref="H1166:H1169"/>
    <mergeCell ref="I1166:I1169"/>
    <mergeCell ref="J1166:J1169"/>
    <mergeCell ref="K1166:K1169"/>
    <mergeCell ref="L1166:L1169"/>
    <mergeCell ref="V1166:V1169"/>
    <mergeCell ref="W1166:W1169"/>
    <mergeCell ref="X1166:X1169"/>
    <mergeCell ref="Y1166:Y1169"/>
    <mergeCell ref="Z1166:Z1169"/>
    <mergeCell ref="AA1166:AA1169"/>
    <mergeCell ref="AB1166:AB1169"/>
    <mergeCell ref="AC1166:AC1169"/>
    <mergeCell ref="AD1166:AD1169"/>
    <mergeCell ref="AE1166:AE1169"/>
    <mergeCell ref="AF1166:AF1169"/>
    <mergeCell ref="AG1166:AG1169"/>
    <mergeCell ref="AH1166:AH1169"/>
    <mergeCell ref="AI1166:AI1169"/>
    <mergeCell ref="AJ1166:AJ1169"/>
    <mergeCell ref="AK1166:AK1169"/>
    <mergeCell ref="AL1166:AL1169"/>
    <mergeCell ref="AM1166:AM1169"/>
    <mergeCell ref="AN1166:AN1169"/>
    <mergeCell ref="AO1166:AO1169"/>
    <mergeCell ref="AP1166:AP1169"/>
    <mergeCell ref="AQ1158:AQ1161"/>
    <mergeCell ref="AR1158:AR1161"/>
    <mergeCell ref="AS1158:AS1161"/>
    <mergeCell ref="AT1158:AT1161"/>
    <mergeCell ref="AU1158:AU1161"/>
    <mergeCell ref="AV1158:AV1161"/>
    <mergeCell ref="AW1158:AW1161"/>
    <mergeCell ref="A1162:A1165"/>
    <mergeCell ref="B1162:B1165"/>
    <mergeCell ref="C1162:C1165"/>
    <mergeCell ref="D1162:D1165"/>
    <mergeCell ref="E1162:E1165"/>
    <mergeCell ref="F1162:F1165"/>
    <mergeCell ref="G1162:G1165"/>
    <mergeCell ref="H1162:H1165"/>
    <mergeCell ref="I1162:I1165"/>
    <mergeCell ref="J1162:J1165"/>
    <mergeCell ref="K1162:K1165"/>
    <mergeCell ref="L1162:L1165"/>
    <mergeCell ref="V1162:V1165"/>
    <mergeCell ref="W1162:W1165"/>
    <mergeCell ref="X1162:X1165"/>
    <mergeCell ref="Y1162:Y1165"/>
    <mergeCell ref="Z1162:Z1165"/>
    <mergeCell ref="AA1162:AA1165"/>
    <mergeCell ref="AB1162:AB1165"/>
    <mergeCell ref="AC1162:AC1165"/>
    <mergeCell ref="AD1162:AD1165"/>
    <mergeCell ref="AE1162:AE1165"/>
    <mergeCell ref="AF1162:AF1165"/>
    <mergeCell ref="AG1162:AG1165"/>
    <mergeCell ref="AH1162:AH1165"/>
    <mergeCell ref="AI1162:AI1165"/>
    <mergeCell ref="AJ1162:AJ1165"/>
    <mergeCell ref="AK1162:AK1165"/>
    <mergeCell ref="AL1162:AL1165"/>
    <mergeCell ref="AM1162:AM1165"/>
    <mergeCell ref="AN1162:AN1165"/>
    <mergeCell ref="AO1162:AO1165"/>
    <mergeCell ref="AP1162:AP1165"/>
    <mergeCell ref="AQ1162:AQ1165"/>
    <mergeCell ref="AR1162:AR1165"/>
    <mergeCell ref="AS1162:AS1165"/>
    <mergeCell ref="AT1162:AT1165"/>
    <mergeCell ref="AU1162:AU1165"/>
    <mergeCell ref="AV1162:AV1165"/>
    <mergeCell ref="AW1162:AW1165"/>
    <mergeCell ref="A1158:A1161"/>
    <mergeCell ref="B1158:B1161"/>
    <mergeCell ref="C1158:C1161"/>
    <mergeCell ref="D1158:D1161"/>
    <mergeCell ref="E1158:E1161"/>
    <mergeCell ref="F1158:F1161"/>
    <mergeCell ref="G1158:G1161"/>
    <mergeCell ref="H1158:H1161"/>
    <mergeCell ref="I1158:I1161"/>
    <mergeCell ref="J1158:J1161"/>
    <mergeCell ref="K1158:K1161"/>
    <mergeCell ref="L1158:L1161"/>
    <mergeCell ref="V1158:V1161"/>
    <mergeCell ref="W1158:W1161"/>
    <mergeCell ref="X1158:X1161"/>
    <mergeCell ref="Y1158:Y1161"/>
    <mergeCell ref="Z1158:Z1161"/>
    <mergeCell ref="AA1158:AA1161"/>
    <mergeCell ref="AB1158:AB1161"/>
    <mergeCell ref="AC1158:AC1161"/>
    <mergeCell ref="AD1158:AD1161"/>
    <mergeCell ref="AE1158:AE1161"/>
    <mergeCell ref="AF1158:AF1161"/>
    <mergeCell ref="AG1158:AG1161"/>
    <mergeCell ref="AH1158:AH1161"/>
    <mergeCell ref="AI1158:AI1161"/>
    <mergeCell ref="AJ1158:AJ1161"/>
    <mergeCell ref="AK1158:AK1161"/>
    <mergeCell ref="AL1158:AL1161"/>
    <mergeCell ref="AM1158:AM1161"/>
    <mergeCell ref="AN1158:AN1161"/>
    <mergeCell ref="AO1158:AO1161"/>
    <mergeCell ref="AP1158:AP1161"/>
    <mergeCell ref="AQ1150:AQ1153"/>
    <mergeCell ref="AR1150:AR1153"/>
    <mergeCell ref="AS1150:AS1153"/>
    <mergeCell ref="AT1150:AT1153"/>
    <mergeCell ref="AU1150:AU1153"/>
    <mergeCell ref="AV1150:AV1153"/>
    <mergeCell ref="AW1150:AW1153"/>
    <mergeCell ref="A1154:A1157"/>
    <mergeCell ref="B1154:B1157"/>
    <mergeCell ref="C1154:C1157"/>
    <mergeCell ref="D1154:D1157"/>
    <mergeCell ref="E1154:E1157"/>
    <mergeCell ref="F1154:F1157"/>
    <mergeCell ref="G1154:G1157"/>
    <mergeCell ref="H1154:H1157"/>
    <mergeCell ref="I1154:I1157"/>
    <mergeCell ref="J1154:J1157"/>
    <mergeCell ref="K1154:K1157"/>
    <mergeCell ref="L1154:L1157"/>
    <mergeCell ref="V1154:V1157"/>
    <mergeCell ref="W1154:W1157"/>
    <mergeCell ref="X1154:X1157"/>
    <mergeCell ref="Y1154:Y1157"/>
    <mergeCell ref="Z1154:Z1157"/>
    <mergeCell ref="AA1154:AA1157"/>
    <mergeCell ref="AB1154:AB1157"/>
    <mergeCell ref="AC1154:AC1157"/>
    <mergeCell ref="AD1154:AD1157"/>
    <mergeCell ref="AE1154:AE1157"/>
    <mergeCell ref="AF1154:AF1157"/>
    <mergeCell ref="AG1154:AG1157"/>
    <mergeCell ref="AH1154:AH1157"/>
    <mergeCell ref="AI1154:AI1157"/>
    <mergeCell ref="AJ1154:AJ1157"/>
    <mergeCell ref="AK1154:AK1157"/>
    <mergeCell ref="AL1154:AL1157"/>
    <mergeCell ref="AM1154:AM1157"/>
    <mergeCell ref="AN1154:AN1157"/>
    <mergeCell ref="AO1154:AO1157"/>
    <mergeCell ref="AP1154:AP1157"/>
    <mergeCell ref="AQ1154:AQ1157"/>
    <mergeCell ref="AR1154:AR1157"/>
    <mergeCell ref="AS1154:AS1157"/>
    <mergeCell ref="AT1154:AT1157"/>
    <mergeCell ref="AU1154:AU1157"/>
    <mergeCell ref="AV1154:AV1157"/>
    <mergeCell ref="AW1154:AW1157"/>
    <mergeCell ref="A1150:A1153"/>
    <mergeCell ref="B1150:B1153"/>
    <mergeCell ref="C1150:C1153"/>
    <mergeCell ref="D1150:D1153"/>
    <mergeCell ref="E1150:E1153"/>
    <mergeCell ref="F1150:F1153"/>
    <mergeCell ref="G1150:G1153"/>
    <mergeCell ref="H1150:H1153"/>
    <mergeCell ref="I1150:I1153"/>
    <mergeCell ref="J1150:J1153"/>
    <mergeCell ref="K1150:K1153"/>
    <mergeCell ref="L1150:L1153"/>
    <mergeCell ref="V1150:V1153"/>
    <mergeCell ref="W1150:W1153"/>
    <mergeCell ref="X1150:X1153"/>
    <mergeCell ref="Y1150:Y1153"/>
    <mergeCell ref="Z1150:Z1153"/>
    <mergeCell ref="AA1150:AA1153"/>
    <mergeCell ref="AB1150:AB1153"/>
    <mergeCell ref="AC1150:AC1153"/>
    <mergeCell ref="AD1150:AD1153"/>
    <mergeCell ref="AE1150:AE1153"/>
    <mergeCell ref="AF1150:AF1153"/>
    <mergeCell ref="AG1150:AG1153"/>
    <mergeCell ref="AH1150:AH1153"/>
    <mergeCell ref="AI1150:AI1153"/>
    <mergeCell ref="AJ1150:AJ1153"/>
    <mergeCell ref="AK1150:AK1153"/>
    <mergeCell ref="AL1150:AL1153"/>
    <mergeCell ref="AM1150:AM1153"/>
    <mergeCell ref="AN1150:AN1153"/>
    <mergeCell ref="AO1150:AO1153"/>
    <mergeCell ref="AP1150:AP1153"/>
    <mergeCell ref="A1146:A1149"/>
    <mergeCell ref="B1146:B1149"/>
    <mergeCell ref="C1146:C1149"/>
    <mergeCell ref="D1146:D1149"/>
    <mergeCell ref="E1146:E1149"/>
    <mergeCell ref="F1146:F1149"/>
    <mergeCell ref="G1146:G1149"/>
    <mergeCell ref="H1146:H1149"/>
    <mergeCell ref="I1146:I1149"/>
    <mergeCell ref="J1146:J1149"/>
    <mergeCell ref="K1146:K1149"/>
    <mergeCell ref="L1146:L1149"/>
    <mergeCell ref="V1146:V1149"/>
    <mergeCell ref="W1146:W1149"/>
    <mergeCell ref="X1146:X1149"/>
    <mergeCell ref="Y1146:Y1149"/>
    <mergeCell ref="Z1146:Z1149"/>
    <mergeCell ref="AA1146:AA1149"/>
    <mergeCell ref="AB1146:AB1149"/>
    <mergeCell ref="AC1146:AC1149"/>
    <mergeCell ref="AD1146:AD1149"/>
    <mergeCell ref="AE1146:AE1149"/>
    <mergeCell ref="AF1146:AF1149"/>
    <mergeCell ref="AG1146:AG1149"/>
    <mergeCell ref="AH1146:AH1149"/>
    <mergeCell ref="AI1146:AI1149"/>
    <mergeCell ref="AJ1146:AJ1149"/>
    <mergeCell ref="AK1146:AK1149"/>
    <mergeCell ref="AL1146:AL1149"/>
    <mergeCell ref="AM1146:AM1149"/>
    <mergeCell ref="AN1146:AN1149"/>
    <mergeCell ref="AO1146:AO1149"/>
    <mergeCell ref="AP1146:AP1149"/>
    <mergeCell ref="AQ1146:AQ1149"/>
    <mergeCell ref="AR1146:AR1149"/>
    <mergeCell ref="AS1146:AS1149"/>
    <mergeCell ref="AT1146:AT1149"/>
    <mergeCell ref="AU1146:AU1149"/>
    <mergeCell ref="AV1146:AV1149"/>
    <mergeCell ref="AW1146:AW1149"/>
    <mergeCell ref="AQ1138:AQ1141"/>
    <mergeCell ref="AR1138:AR1141"/>
    <mergeCell ref="AS1138:AS1141"/>
    <mergeCell ref="AT1138:AT1141"/>
    <mergeCell ref="AU1138:AU1141"/>
    <mergeCell ref="AV1138:AV1141"/>
    <mergeCell ref="AW1138:AW1141"/>
    <mergeCell ref="A1142:A1145"/>
    <mergeCell ref="B1142:B1145"/>
    <mergeCell ref="C1142:C1145"/>
    <mergeCell ref="D1142:D1145"/>
    <mergeCell ref="E1142:E1145"/>
    <mergeCell ref="F1142:F1145"/>
    <mergeCell ref="G1142:G1145"/>
    <mergeCell ref="H1142:H1145"/>
    <mergeCell ref="I1142:I1145"/>
    <mergeCell ref="J1142:J1145"/>
    <mergeCell ref="K1142:K1145"/>
    <mergeCell ref="L1142:L1145"/>
    <mergeCell ref="V1142:V1145"/>
    <mergeCell ref="W1142:W1145"/>
    <mergeCell ref="X1142:X1145"/>
    <mergeCell ref="Y1142:Y1145"/>
    <mergeCell ref="Z1142:Z1145"/>
    <mergeCell ref="AA1142:AA1145"/>
    <mergeCell ref="AB1142:AB1145"/>
    <mergeCell ref="AC1142:AC1145"/>
    <mergeCell ref="AD1142:AD1145"/>
    <mergeCell ref="AE1142:AE1145"/>
    <mergeCell ref="AF1142:AF1145"/>
    <mergeCell ref="AG1142:AG1145"/>
    <mergeCell ref="AH1142:AH1145"/>
    <mergeCell ref="AI1142:AI1145"/>
    <mergeCell ref="AJ1142:AJ1145"/>
    <mergeCell ref="AK1142:AK1145"/>
    <mergeCell ref="AL1142:AL1145"/>
    <mergeCell ref="AM1142:AM1145"/>
    <mergeCell ref="AN1142:AN1145"/>
    <mergeCell ref="AO1142:AO1145"/>
    <mergeCell ref="AP1142:AP1145"/>
    <mergeCell ref="AQ1142:AQ1145"/>
    <mergeCell ref="AR1142:AR1145"/>
    <mergeCell ref="AS1142:AS1145"/>
    <mergeCell ref="AT1142:AT1145"/>
    <mergeCell ref="AU1142:AU1145"/>
    <mergeCell ref="AV1142:AV1145"/>
    <mergeCell ref="AW1142:AW1145"/>
    <mergeCell ref="A1138:A1141"/>
    <mergeCell ref="B1138:B1141"/>
    <mergeCell ref="C1138:C1141"/>
    <mergeCell ref="D1138:D1141"/>
    <mergeCell ref="E1138:E1141"/>
    <mergeCell ref="F1138:F1141"/>
    <mergeCell ref="G1138:G1141"/>
    <mergeCell ref="H1138:H1141"/>
    <mergeCell ref="I1138:I1141"/>
    <mergeCell ref="J1138:J1141"/>
    <mergeCell ref="K1138:K1141"/>
    <mergeCell ref="L1138:L1141"/>
    <mergeCell ref="V1138:V1141"/>
    <mergeCell ref="W1138:W1141"/>
    <mergeCell ref="X1138:X1141"/>
    <mergeCell ref="Y1138:Y1141"/>
    <mergeCell ref="Z1138:Z1141"/>
    <mergeCell ref="AA1138:AA1141"/>
    <mergeCell ref="AB1138:AB1141"/>
    <mergeCell ref="AC1138:AC1141"/>
    <mergeCell ref="AD1138:AD1141"/>
    <mergeCell ref="AE1138:AE1141"/>
    <mergeCell ref="AF1138:AF1141"/>
    <mergeCell ref="AG1138:AG1141"/>
    <mergeCell ref="AH1138:AH1141"/>
    <mergeCell ref="AI1138:AI1141"/>
    <mergeCell ref="AJ1138:AJ1141"/>
    <mergeCell ref="AK1138:AK1141"/>
    <mergeCell ref="AL1138:AL1141"/>
    <mergeCell ref="AM1138:AM1141"/>
    <mergeCell ref="AN1138:AN1141"/>
    <mergeCell ref="AO1138:AO1141"/>
    <mergeCell ref="AP1138:AP1141"/>
    <mergeCell ref="AQ1130:AQ1133"/>
    <mergeCell ref="AR1130:AR1133"/>
    <mergeCell ref="AS1130:AS1133"/>
    <mergeCell ref="AT1130:AT1133"/>
    <mergeCell ref="AU1130:AU1133"/>
    <mergeCell ref="AV1130:AV1133"/>
    <mergeCell ref="AW1130:AW1133"/>
    <mergeCell ref="A1134:A1137"/>
    <mergeCell ref="B1134:B1137"/>
    <mergeCell ref="C1134:C1137"/>
    <mergeCell ref="D1134:D1137"/>
    <mergeCell ref="E1134:E1137"/>
    <mergeCell ref="F1134:F1137"/>
    <mergeCell ref="G1134:G1137"/>
    <mergeCell ref="H1134:H1137"/>
    <mergeCell ref="I1134:I1137"/>
    <mergeCell ref="J1134:J1137"/>
    <mergeCell ref="K1134:K1137"/>
    <mergeCell ref="L1134:L1137"/>
    <mergeCell ref="V1134:V1137"/>
    <mergeCell ref="W1134:W1137"/>
    <mergeCell ref="X1134:X1137"/>
    <mergeCell ref="Y1134:Y1137"/>
    <mergeCell ref="Z1134:Z1137"/>
    <mergeCell ref="AA1134:AA1137"/>
    <mergeCell ref="AB1134:AB1137"/>
    <mergeCell ref="AC1134:AC1137"/>
    <mergeCell ref="AD1134:AD1137"/>
    <mergeCell ref="AE1134:AE1137"/>
    <mergeCell ref="AF1134:AF1137"/>
    <mergeCell ref="AG1134:AG1137"/>
    <mergeCell ref="AH1134:AH1137"/>
    <mergeCell ref="AI1134:AI1137"/>
    <mergeCell ref="AJ1134:AJ1137"/>
    <mergeCell ref="AK1134:AK1137"/>
    <mergeCell ref="AL1134:AL1137"/>
    <mergeCell ref="AM1134:AM1137"/>
    <mergeCell ref="AN1134:AN1137"/>
    <mergeCell ref="AO1134:AO1137"/>
    <mergeCell ref="AP1134:AP1137"/>
    <mergeCell ref="AQ1134:AQ1137"/>
    <mergeCell ref="AR1134:AR1137"/>
    <mergeCell ref="AS1134:AS1137"/>
    <mergeCell ref="AT1134:AT1137"/>
    <mergeCell ref="AU1134:AU1137"/>
    <mergeCell ref="AV1134:AV1137"/>
    <mergeCell ref="AW1134:AW1137"/>
    <mergeCell ref="A1130:A1133"/>
    <mergeCell ref="B1130:B1133"/>
    <mergeCell ref="C1130:C1133"/>
    <mergeCell ref="D1130:D1133"/>
    <mergeCell ref="E1130:E1133"/>
    <mergeCell ref="F1130:F1133"/>
    <mergeCell ref="G1130:G1133"/>
    <mergeCell ref="H1130:H1133"/>
    <mergeCell ref="I1130:I1133"/>
    <mergeCell ref="J1130:J1133"/>
    <mergeCell ref="K1130:K1133"/>
    <mergeCell ref="L1130:L1133"/>
    <mergeCell ref="V1130:V1133"/>
    <mergeCell ref="W1130:W1133"/>
    <mergeCell ref="X1130:X1133"/>
    <mergeCell ref="Y1130:Y1133"/>
    <mergeCell ref="Z1130:Z1133"/>
    <mergeCell ref="AA1130:AA1133"/>
    <mergeCell ref="AB1130:AB1133"/>
    <mergeCell ref="AC1130:AC1133"/>
    <mergeCell ref="AD1130:AD1133"/>
    <mergeCell ref="AE1130:AE1133"/>
    <mergeCell ref="AF1130:AF1133"/>
    <mergeCell ref="AG1130:AG1133"/>
    <mergeCell ref="AH1130:AH1133"/>
    <mergeCell ref="AI1130:AI1133"/>
    <mergeCell ref="AJ1130:AJ1133"/>
    <mergeCell ref="AK1130:AK1133"/>
    <mergeCell ref="AL1130:AL1133"/>
    <mergeCell ref="AM1130:AM1133"/>
    <mergeCell ref="AN1130:AN1133"/>
    <mergeCell ref="AO1130:AO1133"/>
    <mergeCell ref="AP1130:AP1133"/>
    <mergeCell ref="AQ1122:AQ1125"/>
    <mergeCell ref="AR1122:AR1125"/>
    <mergeCell ref="AS1122:AS1125"/>
    <mergeCell ref="AT1122:AT1125"/>
    <mergeCell ref="AU1122:AU1125"/>
    <mergeCell ref="AV1122:AV1125"/>
    <mergeCell ref="AW1122:AW1125"/>
    <mergeCell ref="A1126:A1129"/>
    <mergeCell ref="B1126:B1129"/>
    <mergeCell ref="C1126:C1129"/>
    <mergeCell ref="D1126:D1129"/>
    <mergeCell ref="E1126:E1129"/>
    <mergeCell ref="F1126:F1129"/>
    <mergeCell ref="G1126:G1129"/>
    <mergeCell ref="H1126:H1129"/>
    <mergeCell ref="I1126:I1129"/>
    <mergeCell ref="J1126:J1129"/>
    <mergeCell ref="K1126:K1129"/>
    <mergeCell ref="L1126:L1129"/>
    <mergeCell ref="W1126:W1129"/>
    <mergeCell ref="X1126:X1129"/>
    <mergeCell ref="Y1126:Y1129"/>
    <mergeCell ref="Z1126:Z1129"/>
    <mergeCell ref="AA1126:AA1129"/>
    <mergeCell ref="AB1126:AB1129"/>
    <mergeCell ref="AC1126:AC1129"/>
    <mergeCell ref="AD1126:AD1129"/>
    <mergeCell ref="AE1126:AE1129"/>
    <mergeCell ref="AF1126:AF1129"/>
    <mergeCell ref="AG1126:AG1129"/>
    <mergeCell ref="AH1126:AH1129"/>
    <mergeCell ref="AI1126:AI1129"/>
    <mergeCell ref="AJ1126:AJ1129"/>
    <mergeCell ref="AK1126:AK1129"/>
    <mergeCell ref="AL1126:AL1129"/>
    <mergeCell ref="AM1126:AM1129"/>
    <mergeCell ref="AN1126:AN1129"/>
    <mergeCell ref="AO1126:AO1129"/>
    <mergeCell ref="AP1126:AP1129"/>
    <mergeCell ref="AQ1126:AQ1129"/>
    <mergeCell ref="AR1126:AR1129"/>
    <mergeCell ref="AS1126:AS1129"/>
    <mergeCell ref="AT1126:AT1129"/>
    <mergeCell ref="AU1126:AU1129"/>
    <mergeCell ref="AV1126:AV1129"/>
    <mergeCell ref="AW1126:AW1129"/>
    <mergeCell ref="A1122:A1125"/>
    <mergeCell ref="B1122:B1125"/>
    <mergeCell ref="C1122:C1125"/>
    <mergeCell ref="D1122:D1125"/>
    <mergeCell ref="E1122:E1125"/>
    <mergeCell ref="F1122:F1125"/>
    <mergeCell ref="G1122:G1125"/>
    <mergeCell ref="H1122:H1125"/>
    <mergeCell ref="I1122:I1125"/>
    <mergeCell ref="J1122:J1125"/>
    <mergeCell ref="K1122:K1125"/>
    <mergeCell ref="L1122:L1125"/>
    <mergeCell ref="V1122:V1125"/>
    <mergeCell ref="W1122:W1125"/>
    <mergeCell ref="X1122:X1125"/>
    <mergeCell ref="Y1122:Y1125"/>
    <mergeCell ref="Z1122:Z1125"/>
    <mergeCell ref="AA1122:AA1125"/>
    <mergeCell ref="AB1122:AB1125"/>
    <mergeCell ref="AC1122:AC1125"/>
    <mergeCell ref="AD1122:AD1125"/>
    <mergeCell ref="AE1122:AE1125"/>
    <mergeCell ref="AF1122:AF1125"/>
    <mergeCell ref="AG1122:AG1125"/>
    <mergeCell ref="AH1122:AH1125"/>
    <mergeCell ref="AI1122:AI1125"/>
    <mergeCell ref="AJ1122:AJ1125"/>
    <mergeCell ref="AK1122:AK1125"/>
    <mergeCell ref="AL1122:AL1125"/>
    <mergeCell ref="AM1122:AM1125"/>
    <mergeCell ref="AN1122:AN1125"/>
    <mergeCell ref="AO1122:AO1125"/>
    <mergeCell ref="AP1122:AP1125"/>
    <mergeCell ref="AQ1114:AQ1117"/>
    <mergeCell ref="AR1114:AR1117"/>
    <mergeCell ref="AS1114:AS1117"/>
    <mergeCell ref="AT1114:AT1117"/>
    <mergeCell ref="AU1114:AU1117"/>
    <mergeCell ref="AV1114:AV1117"/>
    <mergeCell ref="AW1114:AW1117"/>
    <mergeCell ref="A1118:A1121"/>
    <mergeCell ref="B1118:B1121"/>
    <mergeCell ref="C1118:C1121"/>
    <mergeCell ref="D1118:D1121"/>
    <mergeCell ref="E1118:E1121"/>
    <mergeCell ref="F1118:F1121"/>
    <mergeCell ref="G1118:G1121"/>
    <mergeCell ref="H1118:H1121"/>
    <mergeCell ref="I1118:I1121"/>
    <mergeCell ref="J1118:J1121"/>
    <mergeCell ref="K1118:K1121"/>
    <mergeCell ref="L1118:L1121"/>
    <mergeCell ref="W1118:W1121"/>
    <mergeCell ref="X1118:X1121"/>
    <mergeCell ref="Y1118:Y1121"/>
    <mergeCell ref="Z1118:Z1121"/>
    <mergeCell ref="AA1118:AA1121"/>
    <mergeCell ref="AB1118:AB1121"/>
    <mergeCell ref="AC1118:AC1121"/>
    <mergeCell ref="AD1118:AD1121"/>
    <mergeCell ref="AE1118:AE1121"/>
    <mergeCell ref="AF1118:AF1121"/>
    <mergeCell ref="AG1118:AG1121"/>
    <mergeCell ref="AH1118:AH1121"/>
    <mergeCell ref="AI1118:AI1121"/>
    <mergeCell ref="AJ1118:AJ1121"/>
    <mergeCell ref="AK1118:AK1121"/>
    <mergeCell ref="AL1118:AL1121"/>
    <mergeCell ref="AM1118:AM1121"/>
    <mergeCell ref="AN1118:AN1121"/>
    <mergeCell ref="AO1118:AO1121"/>
    <mergeCell ref="AP1118:AP1121"/>
    <mergeCell ref="AQ1118:AQ1121"/>
    <mergeCell ref="AR1118:AR1121"/>
    <mergeCell ref="AS1118:AS1121"/>
    <mergeCell ref="AT1118:AT1121"/>
    <mergeCell ref="AU1118:AU1121"/>
    <mergeCell ref="AV1118:AV1121"/>
    <mergeCell ref="AW1118:AW1121"/>
    <mergeCell ref="A1114:A1117"/>
    <mergeCell ref="B1114:B1117"/>
    <mergeCell ref="C1114:C1117"/>
    <mergeCell ref="D1114:D1117"/>
    <mergeCell ref="E1114:E1117"/>
    <mergeCell ref="F1114:F1117"/>
    <mergeCell ref="G1114:G1117"/>
    <mergeCell ref="H1114:H1117"/>
    <mergeCell ref="I1114:I1117"/>
    <mergeCell ref="J1114:J1117"/>
    <mergeCell ref="K1114:K1117"/>
    <mergeCell ref="L1114:L1117"/>
    <mergeCell ref="V1114:V1117"/>
    <mergeCell ref="W1114:W1117"/>
    <mergeCell ref="X1114:X1117"/>
    <mergeCell ref="Y1114:Y1117"/>
    <mergeCell ref="Z1114:Z1117"/>
    <mergeCell ref="AA1114:AA1117"/>
    <mergeCell ref="AB1114:AB1117"/>
    <mergeCell ref="AC1114:AC1117"/>
    <mergeCell ref="AD1114:AD1117"/>
    <mergeCell ref="AE1114:AE1117"/>
    <mergeCell ref="AF1114:AF1117"/>
    <mergeCell ref="AG1114:AG1117"/>
    <mergeCell ref="AH1114:AH1117"/>
    <mergeCell ref="AI1114:AI1117"/>
    <mergeCell ref="AJ1114:AJ1117"/>
    <mergeCell ref="AK1114:AK1117"/>
    <mergeCell ref="AL1114:AL1117"/>
    <mergeCell ref="AM1114:AM1117"/>
    <mergeCell ref="AN1114:AN1117"/>
    <mergeCell ref="AO1114:AO1117"/>
    <mergeCell ref="AP1114:AP1117"/>
    <mergeCell ref="AQ1106:AQ1109"/>
    <mergeCell ref="AB1106:AB1109"/>
    <mergeCell ref="AC1106:AC1109"/>
    <mergeCell ref="AD1106:AD1109"/>
    <mergeCell ref="AE1106:AE1109"/>
    <mergeCell ref="AF1106:AF1109"/>
    <mergeCell ref="AG1106:AG1109"/>
    <mergeCell ref="AH1106:AH1109"/>
    <mergeCell ref="AI1106:AI1109"/>
    <mergeCell ref="AJ1106:AJ1109"/>
    <mergeCell ref="AK1106:AK1109"/>
    <mergeCell ref="AL1106:AL1109"/>
    <mergeCell ref="AM1106:AM1109"/>
    <mergeCell ref="AN1106:AN1109"/>
    <mergeCell ref="AO1106:AO1109"/>
    <mergeCell ref="AP1106:AP1109"/>
    <mergeCell ref="AR1106:AR1109"/>
    <mergeCell ref="AS1106:AS1109"/>
    <mergeCell ref="AT1106:AT1109"/>
    <mergeCell ref="AU1106:AU1109"/>
    <mergeCell ref="AV1106:AV1109"/>
    <mergeCell ref="AW1106:AW1109"/>
    <mergeCell ref="A1110:A1113"/>
    <mergeCell ref="B1110:B1113"/>
    <mergeCell ref="C1110:C1113"/>
    <mergeCell ref="D1110:D1113"/>
    <mergeCell ref="E1110:E1113"/>
    <mergeCell ref="F1110:F1113"/>
    <mergeCell ref="G1110:G1113"/>
    <mergeCell ref="H1110:H1113"/>
    <mergeCell ref="I1110:I1113"/>
    <mergeCell ref="J1110:J1113"/>
    <mergeCell ref="K1110:K1113"/>
    <mergeCell ref="L1110:L1113"/>
    <mergeCell ref="W1110:W1113"/>
    <mergeCell ref="X1110:X1113"/>
    <mergeCell ref="Y1110:Y1113"/>
    <mergeCell ref="Z1110:Z1113"/>
    <mergeCell ref="AA1110:AA1113"/>
    <mergeCell ref="AB1110:AB1113"/>
    <mergeCell ref="AC1110:AC1113"/>
    <mergeCell ref="AD1110:AD1113"/>
    <mergeCell ref="AE1110:AE1113"/>
    <mergeCell ref="AF1110:AF1113"/>
    <mergeCell ref="AG1110:AG1113"/>
    <mergeCell ref="AH1110:AH1113"/>
    <mergeCell ref="AI1110:AI1113"/>
    <mergeCell ref="AJ1110:AJ1113"/>
    <mergeCell ref="AK1110:AK1113"/>
    <mergeCell ref="AL1110:AL1113"/>
    <mergeCell ref="AM1110:AM1113"/>
    <mergeCell ref="AN1110:AN1113"/>
    <mergeCell ref="AO1110:AO1113"/>
    <mergeCell ref="AP1110:AP1113"/>
    <mergeCell ref="AQ1110:AQ1113"/>
    <mergeCell ref="AR1110:AR1113"/>
    <mergeCell ref="AS1110:AS1113"/>
    <mergeCell ref="AT1110:AT1113"/>
    <mergeCell ref="AU1110:AU1113"/>
    <mergeCell ref="AV1110:AV1113"/>
    <mergeCell ref="AW1110:AW1113"/>
    <mergeCell ref="A1106:A1109"/>
    <mergeCell ref="B1106:B1109"/>
    <mergeCell ref="C1106:C1109"/>
    <mergeCell ref="D1106:D1109"/>
    <mergeCell ref="E1106:E1109"/>
    <mergeCell ref="F1106:F1109"/>
    <mergeCell ref="G1106:G1109"/>
    <mergeCell ref="H1106:H1109"/>
    <mergeCell ref="I1106:I1109"/>
    <mergeCell ref="J1106:J1109"/>
    <mergeCell ref="K1106:K1109"/>
    <mergeCell ref="L1106:L1109"/>
    <mergeCell ref="W1106:W1109"/>
    <mergeCell ref="X1106:X1109"/>
    <mergeCell ref="Y1106:Y1109"/>
    <mergeCell ref="Z1106:Z1109"/>
    <mergeCell ref="AA1106:AA1109"/>
    <mergeCell ref="AQ1098:AQ1101"/>
    <mergeCell ref="AR1098:AR1101"/>
    <mergeCell ref="AS1098:AS1101"/>
    <mergeCell ref="AT1098:AT1101"/>
    <mergeCell ref="AU1098:AU1101"/>
    <mergeCell ref="AV1098:AV1101"/>
    <mergeCell ref="AW1098:AW1101"/>
    <mergeCell ref="A1102:A1105"/>
    <mergeCell ref="B1102:B1105"/>
    <mergeCell ref="C1102:C1105"/>
    <mergeCell ref="D1102:D1105"/>
    <mergeCell ref="E1102:E1105"/>
    <mergeCell ref="F1102:F1105"/>
    <mergeCell ref="G1102:G1105"/>
    <mergeCell ref="H1102:H1105"/>
    <mergeCell ref="I1102:I1105"/>
    <mergeCell ref="J1102:J1105"/>
    <mergeCell ref="K1102:K1105"/>
    <mergeCell ref="L1102:L1105"/>
    <mergeCell ref="V1102:V1105"/>
    <mergeCell ref="W1102:W1105"/>
    <mergeCell ref="X1102:X1105"/>
    <mergeCell ref="Y1102:Y1105"/>
    <mergeCell ref="Z1102:Z1105"/>
    <mergeCell ref="AA1102:AA1105"/>
    <mergeCell ref="AB1102:AB1105"/>
    <mergeCell ref="AC1102:AC1105"/>
    <mergeCell ref="AD1102:AD1105"/>
    <mergeCell ref="AE1102:AE1105"/>
    <mergeCell ref="AF1102:AF1105"/>
    <mergeCell ref="AG1102:AG1105"/>
    <mergeCell ref="AH1102:AH1105"/>
    <mergeCell ref="AI1102:AI1105"/>
    <mergeCell ref="AJ1102:AJ1105"/>
    <mergeCell ref="AK1102:AK1105"/>
    <mergeCell ref="AL1102:AL1105"/>
    <mergeCell ref="AM1102:AM1105"/>
    <mergeCell ref="AN1102:AN1105"/>
    <mergeCell ref="AO1102:AO1105"/>
    <mergeCell ref="AP1102:AP1105"/>
    <mergeCell ref="AQ1102:AQ1105"/>
    <mergeCell ref="AR1102:AR1105"/>
    <mergeCell ref="AS1102:AS1105"/>
    <mergeCell ref="AT1102:AT1105"/>
    <mergeCell ref="AU1102:AU1105"/>
    <mergeCell ref="AV1102:AV1105"/>
    <mergeCell ref="AW1102:AW1105"/>
    <mergeCell ref="A1098:A1101"/>
    <mergeCell ref="B1098:B1101"/>
    <mergeCell ref="C1098:C1101"/>
    <mergeCell ref="D1098:D1101"/>
    <mergeCell ref="E1098:E1101"/>
    <mergeCell ref="F1098:F1101"/>
    <mergeCell ref="G1098:G1101"/>
    <mergeCell ref="H1098:H1101"/>
    <mergeCell ref="I1098:I1101"/>
    <mergeCell ref="J1098:J1101"/>
    <mergeCell ref="K1098:K1101"/>
    <mergeCell ref="L1098:L1101"/>
    <mergeCell ref="V1098:V1101"/>
    <mergeCell ref="W1098:W1101"/>
    <mergeCell ref="X1098:X1101"/>
    <mergeCell ref="Y1098:Y1101"/>
    <mergeCell ref="Z1098:Z1101"/>
    <mergeCell ref="AA1098:AA1101"/>
    <mergeCell ref="AB1098:AB1101"/>
    <mergeCell ref="AC1098:AC1101"/>
    <mergeCell ref="AD1098:AD1101"/>
    <mergeCell ref="AE1098:AE1101"/>
    <mergeCell ref="AF1098:AF1101"/>
    <mergeCell ref="AG1098:AG1101"/>
    <mergeCell ref="AH1098:AH1101"/>
    <mergeCell ref="AI1098:AI1101"/>
    <mergeCell ref="AJ1098:AJ1101"/>
    <mergeCell ref="AK1098:AK1101"/>
    <mergeCell ref="AL1098:AL1101"/>
    <mergeCell ref="AM1098:AM1101"/>
    <mergeCell ref="AN1098:AN1101"/>
    <mergeCell ref="AO1098:AO1101"/>
    <mergeCell ref="AP1098:AP1101"/>
    <mergeCell ref="AQ1090:AQ1093"/>
    <mergeCell ref="AR1090:AR1093"/>
    <mergeCell ref="AS1090:AS1093"/>
    <mergeCell ref="AT1090:AT1093"/>
    <mergeCell ref="AU1090:AU1093"/>
    <mergeCell ref="AV1090:AV1093"/>
    <mergeCell ref="AW1090:AW1093"/>
    <mergeCell ref="A1094:A1097"/>
    <mergeCell ref="B1094:B1097"/>
    <mergeCell ref="C1094:C1097"/>
    <mergeCell ref="D1094:D1097"/>
    <mergeCell ref="E1094:E1097"/>
    <mergeCell ref="F1094:F1097"/>
    <mergeCell ref="G1094:G1097"/>
    <mergeCell ref="H1094:H1097"/>
    <mergeCell ref="I1094:I1097"/>
    <mergeCell ref="J1094:J1097"/>
    <mergeCell ref="K1094:K1097"/>
    <mergeCell ref="L1094:L1097"/>
    <mergeCell ref="V1094:V1097"/>
    <mergeCell ref="W1094:W1097"/>
    <mergeCell ref="X1094:X1097"/>
    <mergeCell ref="Y1094:Y1097"/>
    <mergeCell ref="Z1094:Z1097"/>
    <mergeCell ref="AA1094:AA1097"/>
    <mergeCell ref="AB1094:AB1097"/>
    <mergeCell ref="AC1094:AC1097"/>
    <mergeCell ref="AD1094:AD1097"/>
    <mergeCell ref="AE1094:AE1097"/>
    <mergeCell ref="AF1094:AF1097"/>
    <mergeCell ref="AG1094:AG1097"/>
    <mergeCell ref="AH1094:AH1097"/>
    <mergeCell ref="AI1094:AI1097"/>
    <mergeCell ref="AJ1094:AJ1097"/>
    <mergeCell ref="AK1094:AK1097"/>
    <mergeCell ref="AL1094:AL1097"/>
    <mergeCell ref="AM1094:AM1097"/>
    <mergeCell ref="AN1094:AN1097"/>
    <mergeCell ref="AO1094:AO1097"/>
    <mergeCell ref="AP1094:AP1097"/>
    <mergeCell ref="AQ1094:AQ1097"/>
    <mergeCell ref="AR1094:AR1097"/>
    <mergeCell ref="AS1094:AS1097"/>
    <mergeCell ref="AT1094:AT1097"/>
    <mergeCell ref="AU1094:AU1097"/>
    <mergeCell ref="AV1094:AV1097"/>
    <mergeCell ref="AW1094:AW1097"/>
    <mergeCell ref="A1090:A1093"/>
    <mergeCell ref="B1090:B1093"/>
    <mergeCell ref="C1090:C1093"/>
    <mergeCell ref="D1090:D1093"/>
    <mergeCell ref="E1090:E1093"/>
    <mergeCell ref="F1090:F1093"/>
    <mergeCell ref="G1090:G1093"/>
    <mergeCell ref="H1090:H1093"/>
    <mergeCell ref="I1090:I1093"/>
    <mergeCell ref="J1090:J1093"/>
    <mergeCell ref="K1090:K1093"/>
    <mergeCell ref="L1090:L1093"/>
    <mergeCell ref="V1090:V1093"/>
    <mergeCell ref="W1090:W1093"/>
    <mergeCell ref="X1090:X1093"/>
    <mergeCell ref="Y1090:Y1093"/>
    <mergeCell ref="Z1090:Z1093"/>
    <mergeCell ref="AA1090:AA1093"/>
    <mergeCell ref="AB1090:AB1093"/>
    <mergeCell ref="AC1090:AC1093"/>
    <mergeCell ref="AD1090:AD1093"/>
    <mergeCell ref="AE1090:AE1093"/>
    <mergeCell ref="AF1090:AF1093"/>
    <mergeCell ref="AG1090:AG1093"/>
    <mergeCell ref="AH1090:AH1093"/>
    <mergeCell ref="AI1090:AI1093"/>
    <mergeCell ref="AJ1090:AJ1093"/>
    <mergeCell ref="AK1090:AK1093"/>
    <mergeCell ref="AL1090:AL1093"/>
    <mergeCell ref="AM1090:AM1093"/>
    <mergeCell ref="AN1090:AN1093"/>
    <mergeCell ref="AO1090:AO1093"/>
    <mergeCell ref="AP1090:AP1093"/>
    <mergeCell ref="A1086:A1089"/>
    <mergeCell ref="B1086:B1089"/>
    <mergeCell ref="C1086:C1089"/>
    <mergeCell ref="D1086:D1089"/>
    <mergeCell ref="E1086:E1089"/>
    <mergeCell ref="F1086:F1089"/>
    <mergeCell ref="G1086:G1089"/>
    <mergeCell ref="H1086:H1089"/>
    <mergeCell ref="I1086:I1089"/>
    <mergeCell ref="J1086:J1089"/>
    <mergeCell ref="K1086:K1089"/>
    <mergeCell ref="L1086:L1089"/>
    <mergeCell ref="W1086:W1089"/>
    <mergeCell ref="X1086:X1089"/>
    <mergeCell ref="Y1086:Y1089"/>
    <mergeCell ref="Z1086:Z1089"/>
    <mergeCell ref="AA1086:AA1089"/>
    <mergeCell ref="AB1086:AB1089"/>
    <mergeCell ref="AC1086:AC1089"/>
    <mergeCell ref="AD1086:AD1089"/>
    <mergeCell ref="AE1086:AE1089"/>
    <mergeCell ref="AF1086:AF1089"/>
    <mergeCell ref="AG1086:AG1089"/>
    <mergeCell ref="AH1086:AH1089"/>
    <mergeCell ref="AI1086:AI1089"/>
    <mergeCell ref="AJ1086:AJ1089"/>
    <mergeCell ref="AK1086:AK1089"/>
    <mergeCell ref="AL1086:AL1089"/>
    <mergeCell ref="AM1086:AM1089"/>
    <mergeCell ref="AN1086:AN1089"/>
    <mergeCell ref="AO1086:AO1089"/>
    <mergeCell ref="AP1086:AP1089"/>
    <mergeCell ref="AQ1086:AQ1089"/>
    <mergeCell ref="AR1086:AR1089"/>
    <mergeCell ref="AS1086:AS1089"/>
    <mergeCell ref="AT1086:AT1089"/>
    <mergeCell ref="AU1086:AU1089"/>
    <mergeCell ref="AV1086:AV1089"/>
    <mergeCell ref="AW1086:AW1089"/>
    <mergeCell ref="AM1082:AM1085"/>
    <mergeCell ref="AN1082:AN1085"/>
    <mergeCell ref="AO1082:AO1085"/>
    <mergeCell ref="AP1082:AP1085"/>
    <mergeCell ref="AQ1082:AQ1085"/>
    <mergeCell ref="AR1082:AR1085"/>
    <mergeCell ref="AS1082:AS1085"/>
    <mergeCell ref="AT1082:AT1085"/>
    <mergeCell ref="AU1082:AU1085"/>
    <mergeCell ref="AV1082:AV1085"/>
    <mergeCell ref="AW1082:AW1085"/>
    <mergeCell ref="AM986:AM989"/>
    <mergeCell ref="AN986:AN989"/>
    <mergeCell ref="AO986:AO989"/>
    <mergeCell ref="AP986:AP989"/>
    <mergeCell ref="AQ986:AQ989"/>
    <mergeCell ref="AR986:AR989"/>
    <mergeCell ref="AS986:AS989"/>
    <mergeCell ref="AT986:AT989"/>
    <mergeCell ref="AU986:AU989"/>
    <mergeCell ref="AV986:AV989"/>
    <mergeCell ref="AW986:AW989"/>
    <mergeCell ref="AM990:AM993"/>
    <mergeCell ref="AN990:AN993"/>
    <mergeCell ref="AO990:AO993"/>
    <mergeCell ref="AP990:AP993"/>
    <mergeCell ref="AM1022:AM1025"/>
    <mergeCell ref="AM1030:AM1033"/>
    <mergeCell ref="AN1030:AN1033"/>
    <mergeCell ref="AO1030:AO1033"/>
    <mergeCell ref="AP1030:AP1033"/>
    <mergeCell ref="AQ1030:AQ1033"/>
    <mergeCell ref="AR1030:AR1033"/>
    <mergeCell ref="AS1030:AS1033"/>
    <mergeCell ref="AT1030:AT1033"/>
    <mergeCell ref="AU1030:AU1033"/>
    <mergeCell ref="AM1038:AM1041"/>
    <mergeCell ref="AM1074:AM1077"/>
    <mergeCell ref="AN1074:AN1077"/>
    <mergeCell ref="AO1074:AO1077"/>
    <mergeCell ref="AP1074:AP1077"/>
    <mergeCell ref="AQ1074:AQ1077"/>
    <mergeCell ref="AR1074:AR1077"/>
    <mergeCell ref="AS1074:AS1077"/>
    <mergeCell ref="AT1074:AT1077"/>
    <mergeCell ref="AU1074:AU1077"/>
    <mergeCell ref="AV1074:AV1077"/>
    <mergeCell ref="AW1074:AW1077"/>
    <mergeCell ref="AQ1078:AQ1081"/>
    <mergeCell ref="AR1078:AR1081"/>
    <mergeCell ref="AS1078:AS1081"/>
    <mergeCell ref="AT1078:AT1081"/>
    <mergeCell ref="AU1078:AU1081"/>
    <mergeCell ref="AV1078:AV1081"/>
    <mergeCell ref="AW1078:AW1081"/>
    <mergeCell ref="AQ1054:AQ1057"/>
    <mergeCell ref="AP1070:AP1073"/>
    <mergeCell ref="AQ1070:AQ1073"/>
    <mergeCell ref="AR1070:AR1073"/>
    <mergeCell ref="AS1070:AS1073"/>
    <mergeCell ref="AT1070:AT1073"/>
    <mergeCell ref="AU1070:AU1073"/>
    <mergeCell ref="AV1070:AV1073"/>
    <mergeCell ref="AW1070:AW1073"/>
    <mergeCell ref="A1066:A1069"/>
    <mergeCell ref="B1066:B1069"/>
    <mergeCell ref="C1066:C1069"/>
    <mergeCell ref="D1066:D1069"/>
    <mergeCell ref="E1066:E1069"/>
    <mergeCell ref="F1066:F1069"/>
    <mergeCell ref="G1066:G1069"/>
    <mergeCell ref="H1066:H1069"/>
    <mergeCell ref="I1066:I1069"/>
    <mergeCell ref="J1066:J1069"/>
    <mergeCell ref="A1078:A1081"/>
    <mergeCell ref="B1078:B1081"/>
    <mergeCell ref="C1078:C1081"/>
    <mergeCell ref="D1078:D1081"/>
    <mergeCell ref="E1078:E1081"/>
    <mergeCell ref="F1078:F1081"/>
    <mergeCell ref="G1078:G1081"/>
    <mergeCell ref="H1078:H1081"/>
    <mergeCell ref="I1078:I1081"/>
    <mergeCell ref="J1078:J1081"/>
    <mergeCell ref="K1078:K1081"/>
    <mergeCell ref="L1078:L1081"/>
    <mergeCell ref="V1078:V1081"/>
    <mergeCell ref="W1078:W1081"/>
    <mergeCell ref="X1078:X1081"/>
    <mergeCell ref="Y1078:Y1081"/>
    <mergeCell ref="Z1078:Z1081"/>
    <mergeCell ref="AA1078:AA1081"/>
    <mergeCell ref="AB1078:AB1081"/>
    <mergeCell ref="AC1078:AC1081"/>
    <mergeCell ref="AD1078:AD1081"/>
    <mergeCell ref="AE1078:AE1081"/>
    <mergeCell ref="AF1078:AF1081"/>
    <mergeCell ref="AG1078:AG1081"/>
    <mergeCell ref="AH1078:AH1081"/>
    <mergeCell ref="AI1078:AI1081"/>
    <mergeCell ref="AJ1078:AJ1081"/>
    <mergeCell ref="AK1078:AK1081"/>
    <mergeCell ref="AL1078:AL1081"/>
    <mergeCell ref="AM1078:AM1081"/>
    <mergeCell ref="AN1078:AN1081"/>
    <mergeCell ref="AO1078:AO1081"/>
    <mergeCell ref="AP1078:AP1081"/>
    <mergeCell ref="E1074:E1077"/>
    <mergeCell ref="F1074:F1077"/>
    <mergeCell ref="G1074:G1077"/>
    <mergeCell ref="H1074:H1077"/>
    <mergeCell ref="I1074:I1077"/>
    <mergeCell ref="J1074:J1077"/>
    <mergeCell ref="K1074:K1077"/>
    <mergeCell ref="L1074:L1077"/>
    <mergeCell ref="V1074:V1077"/>
    <mergeCell ref="W1074:W1077"/>
    <mergeCell ref="X1074:X1077"/>
    <mergeCell ref="Y1074:Y1077"/>
    <mergeCell ref="Z1074:Z1077"/>
    <mergeCell ref="AH1074:AH1077"/>
    <mergeCell ref="AM1062:AM1065"/>
    <mergeCell ref="AN1062:AN1065"/>
    <mergeCell ref="AO1062:AO1065"/>
    <mergeCell ref="AP1062:AP1065"/>
    <mergeCell ref="AQ1062:AQ1065"/>
    <mergeCell ref="AR1062:AR1065"/>
    <mergeCell ref="AS1062:AS1065"/>
    <mergeCell ref="AT1062:AT1065"/>
    <mergeCell ref="AU1062:AU1065"/>
    <mergeCell ref="AV1062:AV1065"/>
    <mergeCell ref="AW1062:AW1065"/>
    <mergeCell ref="A1058:A1061"/>
    <mergeCell ref="B1058:B1061"/>
    <mergeCell ref="A1054:A1057"/>
    <mergeCell ref="B1054:B1057"/>
    <mergeCell ref="C1054:C1057"/>
    <mergeCell ref="D1054:D1057"/>
    <mergeCell ref="E1054:E1057"/>
    <mergeCell ref="B1074:B1077"/>
    <mergeCell ref="C1074:C1077"/>
    <mergeCell ref="D1074:D1077"/>
    <mergeCell ref="AM1066:AM1069"/>
    <mergeCell ref="AN1066:AN1069"/>
    <mergeCell ref="AO1066:AO1069"/>
    <mergeCell ref="AP1066:AP1069"/>
    <mergeCell ref="AQ1066:AQ1069"/>
    <mergeCell ref="AR1066:AR1069"/>
    <mergeCell ref="AS1066:AS1069"/>
    <mergeCell ref="AT1066:AT1069"/>
    <mergeCell ref="AU1066:AU1069"/>
    <mergeCell ref="AV1066:AV1069"/>
    <mergeCell ref="AW1066:AW1069"/>
    <mergeCell ref="A1070:A1073"/>
    <mergeCell ref="B1070:B1073"/>
    <mergeCell ref="C1070:C1073"/>
    <mergeCell ref="D1070:D1073"/>
    <mergeCell ref="E1070:E1073"/>
    <mergeCell ref="F1070:F1073"/>
    <mergeCell ref="G1070:G1073"/>
    <mergeCell ref="H1070:H1073"/>
    <mergeCell ref="I1070:I1073"/>
    <mergeCell ref="J1070:J1073"/>
    <mergeCell ref="K1070:K1073"/>
    <mergeCell ref="L1070:L1073"/>
    <mergeCell ref="V1070:V1073"/>
    <mergeCell ref="W1070:W1073"/>
    <mergeCell ref="X1070:X1073"/>
    <mergeCell ref="Y1070:Y1073"/>
    <mergeCell ref="Z1070:Z1073"/>
    <mergeCell ref="AA1070:AA1073"/>
    <mergeCell ref="AB1070:AB1073"/>
    <mergeCell ref="AC1070:AC1073"/>
    <mergeCell ref="AD1070:AD1073"/>
    <mergeCell ref="AE1070:AE1073"/>
    <mergeCell ref="AF1070:AF1073"/>
    <mergeCell ref="AG1070:AG1073"/>
    <mergeCell ref="AH1070:AH1073"/>
    <mergeCell ref="AI1070:AI1073"/>
    <mergeCell ref="AJ1070:AJ1073"/>
    <mergeCell ref="AK1070:AK1073"/>
    <mergeCell ref="AL1070:AL1073"/>
    <mergeCell ref="AM1070:AM1073"/>
    <mergeCell ref="AN1070:AN1073"/>
    <mergeCell ref="AO1070:AO1073"/>
    <mergeCell ref="A1062:A1065"/>
    <mergeCell ref="B1062:B1065"/>
    <mergeCell ref="C1062:C1065"/>
    <mergeCell ref="D1062:D1065"/>
    <mergeCell ref="E1062:E1065"/>
    <mergeCell ref="F1062:F1065"/>
    <mergeCell ref="G1062:G1065"/>
    <mergeCell ref="H1062:H1065"/>
    <mergeCell ref="I1062:I1065"/>
    <mergeCell ref="J1062:J1065"/>
    <mergeCell ref="K1062:K1065"/>
    <mergeCell ref="L1062:L1065"/>
    <mergeCell ref="V1062:V1065"/>
    <mergeCell ref="W1062:W1065"/>
    <mergeCell ref="X1062:X1065"/>
    <mergeCell ref="Y1062:Y1065"/>
    <mergeCell ref="Z1062:Z1065"/>
    <mergeCell ref="AA1062:AA1065"/>
    <mergeCell ref="AB1062:AB1065"/>
    <mergeCell ref="AC1062:AC1065"/>
    <mergeCell ref="AD1062:AD1065"/>
    <mergeCell ref="AE1062:AE1065"/>
    <mergeCell ref="AF1062:AF1065"/>
    <mergeCell ref="AG1062:AG1065"/>
    <mergeCell ref="AH1062:AH1065"/>
    <mergeCell ref="AI1062:AI1065"/>
    <mergeCell ref="AJ1062:AJ1065"/>
    <mergeCell ref="AK1062:AK1065"/>
    <mergeCell ref="AL1062:AL1065"/>
    <mergeCell ref="E1058:E1061"/>
    <mergeCell ref="F1058:F1061"/>
    <mergeCell ref="G1058:G1061"/>
    <mergeCell ref="H1058:H1061"/>
    <mergeCell ref="I1058:I1061"/>
    <mergeCell ref="J1058:J1061"/>
    <mergeCell ref="K1058:K1061"/>
    <mergeCell ref="L1058:L1061"/>
    <mergeCell ref="V1058:V1061"/>
    <mergeCell ref="W1058:W1061"/>
    <mergeCell ref="AB1058:AB1061"/>
    <mergeCell ref="AC1058:AC1061"/>
    <mergeCell ref="AD1058:AD1061"/>
    <mergeCell ref="AE1058:AE1061"/>
    <mergeCell ref="F1054:F1057"/>
    <mergeCell ref="G1054:G1057"/>
    <mergeCell ref="H1054:H1057"/>
    <mergeCell ref="I1054:I1057"/>
    <mergeCell ref="J1054:J1057"/>
    <mergeCell ref="K1054:K1057"/>
    <mergeCell ref="L1054:L1057"/>
    <mergeCell ref="V1054:V1057"/>
    <mergeCell ref="AM1046:AM1049"/>
    <mergeCell ref="AN1046:AN1049"/>
    <mergeCell ref="AO1046:AO1049"/>
    <mergeCell ref="AP1046:AP1049"/>
    <mergeCell ref="AQ1046:AQ1049"/>
    <mergeCell ref="AR1054:AR1057"/>
    <mergeCell ref="AS1054:AS1057"/>
    <mergeCell ref="AT1054:AT1057"/>
    <mergeCell ref="AU1054:AU1057"/>
    <mergeCell ref="AV1054:AV1057"/>
    <mergeCell ref="AW1054:AW1057"/>
    <mergeCell ref="AM1058:AM1061"/>
    <mergeCell ref="AN1058:AN1061"/>
    <mergeCell ref="AO1058:AO1061"/>
    <mergeCell ref="AP1058:AP1061"/>
    <mergeCell ref="AQ1058:AQ1061"/>
    <mergeCell ref="AR1058:AR1061"/>
    <mergeCell ref="AS1058:AS1061"/>
    <mergeCell ref="AT1058:AT1061"/>
    <mergeCell ref="AU1058:AU1061"/>
    <mergeCell ref="AV1058:AV1061"/>
    <mergeCell ref="AW1058:AW1061"/>
    <mergeCell ref="AR1046:AR1049"/>
    <mergeCell ref="AS1046:AS1049"/>
    <mergeCell ref="AT1046:AT1049"/>
    <mergeCell ref="AU1046:AU1049"/>
    <mergeCell ref="AV1046:AV1049"/>
    <mergeCell ref="AW1046:AW1049"/>
    <mergeCell ref="AQ1050:AQ1053"/>
    <mergeCell ref="AR1050:AR1053"/>
    <mergeCell ref="AS1050:AS1053"/>
    <mergeCell ref="AT1050:AT1053"/>
    <mergeCell ref="AU1050:AU1053"/>
    <mergeCell ref="AV1050:AV1053"/>
    <mergeCell ref="AW1050:AW1053"/>
    <mergeCell ref="AG1058:AG1061"/>
    <mergeCell ref="AH1058:AH1061"/>
    <mergeCell ref="AI1058:AI1061"/>
    <mergeCell ref="AJ1058:AJ1061"/>
    <mergeCell ref="AK1058:AK1061"/>
    <mergeCell ref="AL1058:AL1061"/>
    <mergeCell ref="G1050:G1053"/>
    <mergeCell ref="H1050:H1053"/>
    <mergeCell ref="I1050:I1053"/>
    <mergeCell ref="J1050:J1053"/>
    <mergeCell ref="K1050:K1053"/>
    <mergeCell ref="L1050:L1053"/>
    <mergeCell ref="V1050:V1053"/>
    <mergeCell ref="W1050:W1053"/>
    <mergeCell ref="X1050:X1053"/>
    <mergeCell ref="Y1050:Y1053"/>
    <mergeCell ref="Z1050:Z1053"/>
    <mergeCell ref="AA1050:AA1053"/>
    <mergeCell ref="AB1050:AB1053"/>
    <mergeCell ref="AC1050:AC1053"/>
    <mergeCell ref="AD1050:AD1053"/>
    <mergeCell ref="AG1050:AG1053"/>
    <mergeCell ref="AH1050:AH1053"/>
    <mergeCell ref="AI1050:AI1053"/>
    <mergeCell ref="AJ1050:AJ1053"/>
    <mergeCell ref="AK1050:AK1053"/>
    <mergeCell ref="AL1050:AL1053"/>
    <mergeCell ref="AM1050:AM1053"/>
    <mergeCell ref="AN1050:AN1053"/>
    <mergeCell ref="AO1050:AO1053"/>
    <mergeCell ref="AP1050:AP1053"/>
    <mergeCell ref="W1054:W1057"/>
    <mergeCell ref="X1054:X1057"/>
    <mergeCell ref="Y1054:Y1057"/>
    <mergeCell ref="Z1054:Z1057"/>
    <mergeCell ref="AA1054:AA1057"/>
    <mergeCell ref="AB1054:AB1057"/>
    <mergeCell ref="AC1054:AC1057"/>
    <mergeCell ref="AD1054:AD1057"/>
    <mergeCell ref="AE1054:AE1057"/>
    <mergeCell ref="AF1054:AF1057"/>
    <mergeCell ref="AG1054:AG1057"/>
    <mergeCell ref="AH1054:AH1057"/>
    <mergeCell ref="AI1054:AI1057"/>
    <mergeCell ref="AJ1054:AJ1057"/>
    <mergeCell ref="AK1054:AK1057"/>
    <mergeCell ref="AL1054:AL1057"/>
    <mergeCell ref="AM1054:AM1057"/>
    <mergeCell ref="AN1054:AN1057"/>
    <mergeCell ref="AO1054:AO1057"/>
    <mergeCell ref="AP1054:AP1057"/>
    <mergeCell ref="AN1038:AN1041"/>
    <mergeCell ref="AO1038:AO1041"/>
    <mergeCell ref="AP1038:AP1041"/>
    <mergeCell ref="AQ1038:AQ1041"/>
    <mergeCell ref="AR1038:AR1041"/>
    <mergeCell ref="AS1038:AS1041"/>
    <mergeCell ref="AT1038:AT1041"/>
    <mergeCell ref="AU1038:AU1041"/>
    <mergeCell ref="AV1038:AV1041"/>
    <mergeCell ref="AW1038:AW1041"/>
    <mergeCell ref="A1042:A1045"/>
    <mergeCell ref="B1042:B1045"/>
    <mergeCell ref="C1042:C1045"/>
    <mergeCell ref="D1042:D1045"/>
    <mergeCell ref="E1042:E1045"/>
    <mergeCell ref="F1042:F1045"/>
    <mergeCell ref="G1042:G1045"/>
    <mergeCell ref="H1042:H1045"/>
    <mergeCell ref="I1042:I1045"/>
    <mergeCell ref="J1042:J1045"/>
    <mergeCell ref="K1042:K1045"/>
    <mergeCell ref="L1042:L1045"/>
    <mergeCell ref="V1042:V1045"/>
    <mergeCell ref="W1042:W1045"/>
    <mergeCell ref="X1042:X1045"/>
    <mergeCell ref="Y1042:Y1045"/>
    <mergeCell ref="Z1042:Z1045"/>
    <mergeCell ref="AA1042:AA1045"/>
    <mergeCell ref="AB1042:AB1045"/>
    <mergeCell ref="AC1042:AC1045"/>
    <mergeCell ref="AD1042:AD1045"/>
    <mergeCell ref="AE1042:AE1045"/>
    <mergeCell ref="AF1042:AF1045"/>
    <mergeCell ref="AG1042:AG1045"/>
    <mergeCell ref="AH1042:AH1045"/>
    <mergeCell ref="AI1042:AI1045"/>
    <mergeCell ref="AJ1042:AJ1045"/>
    <mergeCell ref="AK1042:AK1045"/>
    <mergeCell ref="AL1042:AL1045"/>
    <mergeCell ref="AM1042:AM1045"/>
    <mergeCell ref="AN1042:AN1045"/>
    <mergeCell ref="AO1042:AO1045"/>
    <mergeCell ref="AP1042:AP1045"/>
    <mergeCell ref="AQ1042:AQ1045"/>
    <mergeCell ref="AR1042:AR1045"/>
    <mergeCell ref="AS1042:AS1045"/>
    <mergeCell ref="AT1042:AT1045"/>
    <mergeCell ref="AU1042:AU1045"/>
    <mergeCell ref="AV1042:AV1045"/>
    <mergeCell ref="AW1042:AW1045"/>
    <mergeCell ref="A1038:A1041"/>
    <mergeCell ref="B1038:B1041"/>
    <mergeCell ref="C1038:C1041"/>
    <mergeCell ref="D1038:D1041"/>
    <mergeCell ref="AA1038:AA1041"/>
    <mergeCell ref="AB1038:AB1041"/>
    <mergeCell ref="AC1038:AC1041"/>
    <mergeCell ref="AD1038:AD1041"/>
    <mergeCell ref="AE1038:AE1041"/>
    <mergeCell ref="AF1038:AF1041"/>
    <mergeCell ref="AG1038:AG1041"/>
    <mergeCell ref="AH1038:AH1041"/>
    <mergeCell ref="AI1038:AI1041"/>
    <mergeCell ref="AJ1038:AJ1041"/>
    <mergeCell ref="AV1030:AV1033"/>
    <mergeCell ref="AW1030:AW1033"/>
    <mergeCell ref="V1032:V1033"/>
    <mergeCell ref="W1032:W1033"/>
    <mergeCell ref="X1032:X1033"/>
    <mergeCell ref="Y1032:Y1033"/>
    <mergeCell ref="A1034:A1037"/>
    <mergeCell ref="B1034:B1037"/>
    <mergeCell ref="C1034:C1037"/>
    <mergeCell ref="D1034:D1037"/>
    <mergeCell ref="E1034:E1037"/>
    <mergeCell ref="F1034:F1037"/>
    <mergeCell ref="G1034:G1037"/>
    <mergeCell ref="H1034:H1037"/>
    <mergeCell ref="I1034:I1037"/>
    <mergeCell ref="J1034:J1037"/>
    <mergeCell ref="K1034:K1037"/>
    <mergeCell ref="L1034:L1037"/>
    <mergeCell ref="V1034:V1037"/>
    <mergeCell ref="W1034:W1037"/>
    <mergeCell ref="X1034:X1037"/>
    <mergeCell ref="Y1034:Y1037"/>
    <mergeCell ref="Z1034:Z1037"/>
    <mergeCell ref="AA1034:AA1037"/>
    <mergeCell ref="AB1034:AB1037"/>
    <mergeCell ref="AC1034:AC1037"/>
    <mergeCell ref="AD1034:AD1037"/>
    <mergeCell ref="AE1034:AE1037"/>
    <mergeCell ref="AF1034:AF1037"/>
    <mergeCell ref="AG1034:AG1037"/>
    <mergeCell ref="AH1034:AH1037"/>
    <mergeCell ref="AI1034:AI1037"/>
    <mergeCell ref="AJ1034:AJ1037"/>
    <mergeCell ref="AK1034:AK1037"/>
    <mergeCell ref="AL1034:AL1037"/>
    <mergeCell ref="AM1034:AM1037"/>
    <mergeCell ref="AN1034:AN1037"/>
    <mergeCell ref="AO1034:AO1037"/>
    <mergeCell ref="AP1034:AP1037"/>
    <mergeCell ref="AQ1034:AQ1037"/>
    <mergeCell ref="AR1034:AR1037"/>
    <mergeCell ref="AS1034:AS1037"/>
    <mergeCell ref="AT1034:AT1037"/>
    <mergeCell ref="AU1034:AU1037"/>
    <mergeCell ref="AV1034:AV1037"/>
    <mergeCell ref="AW1034:AW1037"/>
    <mergeCell ref="A1030:A1033"/>
    <mergeCell ref="B1030:B1033"/>
    <mergeCell ref="C1030:C1033"/>
    <mergeCell ref="D1030:D1033"/>
    <mergeCell ref="E1030:E1033"/>
    <mergeCell ref="F1030:F1033"/>
    <mergeCell ref="G1030:G1033"/>
    <mergeCell ref="H1030:H1033"/>
    <mergeCell ref="I1030:I1033"/>
    <mergeCell ref="J1030:J1033"/>
    <mergeCell ref="K1030:K1033"/>
    <mergeCell ref="L1030:L1033"/>
    <mergeCell ref="W1030:W1031"/>
    <mergeCell ref="Z1030:Z1033"/>
    <mergeCell ref="AA1030:AA1033"/>
    <mergeCell ref="AB1030:AB1033"/>
    <mergeCell ref="AC1030:AC1033"/>
    <mergeCell ref="AD1030:AD1033"/>
    <mergeCell ref="AN1022:AN1025"/>
    <mergeCell ref="AO1022:AO1025"/>
    <mergeCell ref="AP1022:AP1025"/>
    <mergeCell ref="AQ1022:AQ1025"/>
    <mergeCell ref="AR1022:AR1025"/>
    <mergeCell ref="AS1022:AS1025"/>
    <mergeCell ref="AT1022:AT1025"/>
    <mergeCell ref="AU1022:AU1025"/>
    <mergeCell ref="AV1022:AV1025"/>
    <mergeCell ref="AW1022:AW1025"/>
    <mergeCell ref="A1026:A1029"/>
    <mergeCell ref="B1026:B1029"/>
    <mergeCell ref="C1026:C1029"/>
    <mergeCell ref="D1026:D1029"/>
    <mergeCell ref="E1026:E1029"/>
    <mergeCell ref="F1026:F1029"/>
    <mergeCell ref="G1026:G1029"/>
    <mergeCell ref="H1026:H1029"/>
    <mergeCell ref="I1026:I1029"/>
    <mergeCell ref="J1026:J1029"/>
    <mergeCell ref="K1026:K1029"/>
    <mergeCell ref="L1026:L1029"/>
    <mergeCell ref="V1026:V1029"/>
    <mergeCell ref="W1026:W1029"/>
    <mergeCell ref="X1026:X1029"/>
    <mergeCell ref="Y1026:Y1029"/>
    <mergeCell ref="Z1026:Z1029"/>
    <mergeCell ref="AA1026:AA1029"/>
    <mergeCell ref="AB1026:AB1029"/>
    <mergeCell ref="AC1026:AC1029"/>
    <mergeCell ref="AD1026:AD1029"/>
    <mergeCell ref="AE1026:AE1029"/>
    <mergeCell ref="AF1026:AF1029"/>
    <mergeCell ref="AG1026:AG1029"/>
    <mergeCell ref="AH1026:AH1029"/>
    <mergeCell ref="AI1026:AI1029"/>
    <mergeCell ref="AJ1026:AJ1029"/>
    <mergeCell ref="AK1026:AK1029"/>
    <mergeCell ref="AL1026:AL1029"/>
    <mergeCell ref="AM1026:AM1029"/>
    <mergeCell ref="AN1026:AN1029"/>
    <mergeCell ref="AO1026:AO1029"/>
    <mergeCell ref="AP1026:AP1029"/>
    <mergeCell ref="AQ1026:AQ1029"/>
    <mergeCell ref="AR1026:AR1029"/>
    <mergeCell ref="AS1026:AS1029"/>
    <mergeCell ref="AT1026:AT1029"/>
    <mergeCell ref="AU1026:AU1029"/>
    <mergeCell ref="AV1026:AV1029"/>
    <mergeCell ref="AW1026:AW1029"/>
    <mergeCell ref="A1022:A1025"/>
    <mergeCell ref="B1022:B1025"/>
    <mergeCell ref="C1022:C1025"/>
    <mergeCell ref="D1022:D1025"/>
    <mergeCell ref="AK1022:AK1025"/>
    <mergeCell ref="AL1022:AL1025"/>
    <mergeCell ref="AW1010:AW1013"/>
    <mergeCell ref="AM1014:AM1017"/>
    <mergeCell ref="AN1014:AN1017"/>
    <mergeCell ref="AO1014:AO1017"/>
    <mergeCell ref="AP1014:AP1017"/>
    <mergeCell ref="AQ1014:AQ1017"/>
    <mergeCell ref="AR1014:AR1017"/>
    <mergeCell ref="AS1014:AS1017"/>
    <mergeCell ref="AT1014:AT1017"/>
    <mergeCell ref="AU1014:AU1017"/>
    <mergeCell ref="AV1014:AV1017"/>
    <mergeCell ref="AW1014:AW1017"/>
    <mergeCell ref="A1018:A1021"/>
    <mergeCell ref="B1018:B1021"/>
    <mergeCell ref="C1018:C1021"/>
    <mergeCell ref="D1018:D1021"/>
    <mergeCell ref="E1018:E1021"/>
    <mergeCell ref="F1018:F1021"/>
    <mergeCell ref="G1018:G1021"/>
    <mergeCell ref="H1018:H1021"/>
    <mergeCell ref="I1018:I1021"/>
    <mergeCell ref="J1018:J1021"/>
    <mergeCell ref="K1018:K1021"/>
    <mergeCell ref="L1018:L1021"/>
    <mergeCell ref="V1018:V1021"/>
    <mergeCell ref="W1018:W1021"/>
    <mergeCell ref="X1018:X1021"/>
    <mergeCell ref="Y1018:Y1021"/>
    <mergeCell ref="Z1018:Z1021"/>
    <mergeCell ref="AA1018:AA1021"/>
    <mergeCell ref="AB1018:AB1021"/>
    <mergeCell ref="AC1018:AC1021"/>
    <mergeCell ref="AD1018:AD1021"/>
    <mergeCell ref="AE1018:AE1021"/>
    <mergeCell ref="AF1018:AF1021"/>
    <mergeCell ref="AG1018:AG1021"/>
    <mergeCell ref="AH1018:AH1021"/>
    <mergeCell ref="AI1018:AI1021"/>
    <mergeCell ref="AJ1018:AJ1021"/>
    <mergeCell ref="AK1018:AK1021"/>
    <mergeCell ref="AL1018:AL1021"/>
    <mergeCell ref="AM1018:AM1021"/>
    <mergeCell ref="AN1018:AN1021"/>
    <mergeCell ref="AO1018:AO1021"/>
    <mergeCell ref="AP1018:AP1021"/>
    <mergeCell ref="AQ1018:AQ1021"/>
    <mergeCell ref="AR1018:AR1021"/>
    <mergeCell ref="AS1018:AS1021"/>
    <mergeCell ref="AT1018:AT1021"/>
    <mergeCell ref="AU1018:AU1021"/>
    <mergeCell ref="AV1018:AV1021"/>
    <mergeCell ref="AW1018:AW1021"/>
    <mergeCell ref="A1010:A1013"/>
    <mergeCell ref="B1010:B1013"/>
    <mergeCell ref="C1010:C1013"/>
    <mergeCell ref="D1010:D1013"/>
    <mergeCell ref="E1010:E1013"/>
    <mergeCell ref="F1010:F1013"/>
    <mergeCell ref="G1010:G1013"/>
    <mergeCell ref="H1010:H1013"/>
    <mergeCell ref="I1010:I1013"/>
    <mergeCell ref="J1010:J1013"/>
    <mergeCell ref="K1010:K1013"/>
    <mergeCell ref="L1010:L1013"/>
    <mergeCell ref="V1010:V1013"/>
    <mergeCell ref="W1010:W1013"/>
    <mergeCell ref="X1010:X1013"/>
    <mergeCell ref="Y1010:Y1013"/>
    <mergeCell ref="Z1010:Z1013"/>
    <mergeCell ref="AA1010:AA1013"/>
    <mergeCell ref="AB1010:AB1013"/>
    <mergeCell ref="AC1010:AC1013"/>
    <mergeCell ref="AD1010:AD1013"/>
    <mergeCell ref="AE1010:AE1013"/>
    <mergeCell ref="AF1010:AF1013"/>
    <mergeCell ref="AG1010:AG1013"/>
    <mergeCell ref="AH1010:AH1013"/>
    <mergeCell ref="AI1010:AI1013"/>
    <mergeCell ref="AJ1010:AJ1013"/>
    <mergeCell ref="AK1010:AK1013"/>
    <mergeCell ref="AL1010:AL1013"/>
    <mergeCell ref="AM1010:AM1013"/>
    <mergeCell ref="AN1010:AN1013"/>
    <mergeCell ref="AO1010:AO1013"/>
    <mergeCell ref="AP1010:AP1013"/>
    <mergeCell ref="AQ998:AQ1001"/>
    <mergeCell ref="AR998:AR1001"/>
    <mergeCell ref="AS998:AS1001"/>
    <mergeCell ref="AT998:AT1001"/>
    <mergeCell ref="AU998:AU1001"/>
    <mergeCell ref="AV998:AV1001"/>
    <mergeCell ref="V998:V1001"/>
    <mergeCell ref="W998:W1001"/>
    <mergeCell ref="X998:X1001"/>
    <mergeCell ref="Y998:Y1001"/>
    <mergeCell ref="Z998:Z1001"/>
    <mergeCell ref="AA998:AA1001"/>
    <mergeCell ref="AB998:AB1001"/>
    <mergeCell ref="AC998:AC1001"/>
    <mergeCell ref="AD998:AD1001"/>
    <mergeCell ref="AE998:AE1001"/>
    <mergeCell ref="AF998:AF1001"/>
    <mergeCell ref="AG998:AG1001"/>
    <mergeCell ref="AH998:AH1001"/>
    <mergeCell ref="AI998:AI1001"/>
    <mergeCell ref="AJ998:AJ1001"/>
    <mergeCell ref="AK998:AK1001"/>
    <mergeCell ref="AL998:AL1001"/>
    <mergeCell ref="AM998:AM1001"/>
    <mergeCell ref="AN998:AN1001"/>
    <mergeCell ref="AO998:AO1001"/>
    <mergeCell ref="AP998:AP1001"/>
    <mergeCell ref="AQ1010:AQ1013"/>
    <mergeCell ref="AR1010:AR1013"/>
    <mergeCell ref="AS1010:AS1013"/>
    <mergeCell ref="AT1010:AT1013"/>
    <mergeCell ref="AU1010:AU1013"/>
    <mergeCell ref="AV1010:AV1013"/>
    <mergeCell ref="AA1002:AA1005"/>
    <mergeCell ref="AB1002:AB1005"/>
    <mergeCell ref="AC1002:AC1005"/>
    <mergeCell ref="AD1002:AD1005"/>
    <mergeCell ref="AE1002:AE1005"/>
    <mergeCell ref="AF1002:AF1005"/>
    <mergeCell ref="AG1002:AG1005"/>
    <mergeCell ref="AH1002:AH1005"/>
    <mergeCell ref="AI1002:AI1005"/>
    <mergeCell ref="AJ1002:AJ1005"/>
    <mergeCell ref="AW998:AW1001"/>
    <mergeCell ref="AM1002:AM1005"/>
    <mergeCell ref="AN1002:AN1005"/>
    <mergeCell ref="AO1002:AO1005"/>
    <mergeCell ref="AP1002:AP1005"/>
    <mergeCell ref="AQ1002:AQ1005"/>
    <mergeCell ref="AR1002:AR1005"/>
    <mergeCell ref="AS1002:AS1005"/>
    <mergeCell ref="AT1002:AT1005"/>
    <mergeCell ref="AU1002:AU1005"/>
    <mergeCell ref="AV1002:AV1005"/>
    <mergeCell ref="AW1002:AW1005"/>
    <mergeCell ref="A1006:A1009"/>
    <mergeCell ref="B1006:B1009"/>
    <mergeCell ref="C1006:C1009"/>
    <mergeCell ref="D1006:D1009"/>
    <mergeCell ref="E1006:E1009"/>
    <mergeCell ref="F1006:F1009"/>
    <mergeCell ref="G1006:G1009"/>
    <mergeCell ref="H1006:H1009"/>
    <mergeCell ref="I1006:I1009"/>
    <mergeCell ref="J1006:J1009"/>
    <mergeCell ref="K1006:K1009"/>
    <mergeCell ref="L1006:L1009"/>
    <mergeCell ref="V1006:V1009"/>
    <mergeCell ref="W1006:W1009"/>
    <mergeCell ref="X1006:X1009"/>
    <mergeCell ref="Y1006:Y1009"/>
    <mergeCell ref="Z1006:Z1009"/>
    <mergeCell ref="AA1006:AA1009"/>
    <mergeCell ref="AB1006:AB1009"/>
    <mergeCell ref="AC1006:AC1009"/>
    <mergeCell ref="AD1006:AD1009"/>
    <mergeCell ref="AE1006:AE1009"/>
    <mergeCell ref="AF1006:AF1009"/>
    <mergeCell ref="AG1006:AG1009"/>
    <mergeCell ref="AH1006:AH1009"/>
    <mergeCell ref="AI1006:AI1009"/>
    <mergeCell ref="AJ1006:AJ1009"/>
    <mergeCell ref="AK1006:AK1009"/>
    <mergeCell ref="AL1006:AL1009"/>
    <mergeCell ref="AM1006:AM1009"/>
    <mergeCell ref="AN1006:AN1009"/>
    <mergeCell ref="AO1006:AO1009"/>
    <mergeCell ref="AP1006:AP1009"/>
    <mergeCell ref="AQ1006:AQ1009"/>
    <mergeCell ref="AR1006:AR1009"/>
    <mergeCell ref="AS1006:AS1009"/>
    <mergeCell ref="AT1006:AT1009"/>
    <mergeCell ref="AU1006:AU1009"/>
    <mergeCell ref="AV1006:AV1009"/>
    <mergeCell ref="AW1006:AW1009"/>
    <mergeCell ref="A998:A1001"/>
    <mergeCell ref="B998:B1001"/>
    <mergeCell ref="C998:C1001"/>
    <mergeCell ref="D998:D1001"/>
    <mergeCell ref="E998:E1001"/>
    <mergeCell ref="F998:F1001"/>
    <mergeCell ref="G998:G1001"/>
    <mergeCell ref="H998:H1001"/>
    <mergeCell ref="I998:I1001"/>
    <mergeCell ref="J998:J1001"/>
    <mergeCell ref="K998:K1001"/>
    <mergeCell ref="L998:L1001"/>
    <mergeCell ref="AQ990:AQ993"/>
    <mergeCell ref="AR990:AR993"/>
    <mergeCell ref="AS990:AS993"/>
    <mergeCell ref="AT990:AT993"/>
    <mergeCell ref="AU990:AU993"/>
    <mergeCell ref="AV990:AV993"/>
    <mergeCell ref="AW990:AW993"/>
    <mergeCell ref="A994:A997"/>
    <mergeCell ref="B994:B997"/>
    <mergeCell ref="C994:C997"/>
    <mergeCell ref="D994:D997"/>
    <mergeCell ref="E994:E997"/>
    <mergeCell ref="F994:F997"/>
    <mergeCell ref="G994:G997"/>
    <mergeCell ref="H994:H997"/>
    <mergeCell ref="I994:I997"/>
    <mergeCell ref="J994:J997"/>
    <mergeCell ref="K994:K997"/>
    <mergeCell ref="L994:L997"/>
    <mergeCell ref="V994:V997"/>
    <mergeCell ref="W994:W997"/>
    <mergeCell ref="X994:X997"/>
    <mergeCell ref="Y994:Y997"/>
    <mergeCell ref="Z994:Z997"/>
    <mergeCell ref="AA994:AA997"/>
    <mergeCell ref="AB994:AB997"/>
    <mergeCell ref="AC994:AC997"/>
    <mergeCell ref="AD994:AD997"/>
    <mergeCell ref="AE994:AE997"/>
    <mergeCell ref="AF994:AF997"/>
    <mergeCell ref="AG994:AG997"/>
    <mergeCell ref="AH994:AH997"/>
    <mergeCell ref="AI994:AI997"/>
    <mergeCell ref="AJ994:AJ997"/>
    <mergeCell ref="AK994:AK997"/>
    <mergeCell ref="AL994:AL997"/>
    <mergeCell ref="AM994:AM997"/>
    <mergeCell ref="AN994:AN997"/>
    <mergeCell ref="AO994:AO997"/>
    <mergeCell ref="AP994:AP997"/>
    <mergeCell ref="AQ994:AQ997"/>
    <mergeCell ref="AR994:AR997"/>
    <mergeCell ref="AS994:AS997"/>
    <mergeCell ref="AT994:AT997"/>
    <mergeCell ref="AU994:AU997"/>
    <mergeCell ref="AV994:AV997"/>
    <mergeCell ref="AW994:AW997"/>
    <mergeCell ref="A990:A993"/>
    <mergeCell ref="B990:B993"/>
    <mergeCell ref="C990:C993"/>
    <mergeCell ref="D990:D993"/>
    <mergeCell ref="E990:E993"/>
    <mergeCell ref="AM978:AM981"/>
    <mergeCell ref="AN978:AN981"/>
    <mergeCell ref="AO978:AO981"/>
    <mergeCell ref="AP978:AP981"/>
    <mergeCell ref="AQ978:AQ981"/>
    <mergeCell ref="AR978:AR981"/>
    <mergeCell ref="AS978:AS981"/>
    <mergeCell ref="AT978:AT981"/>
    <mergeCell ref="AU978:AU981"/>
    <mergeCell ref="AV978:AV981"/>
    <mergeCell ref="AW978:AW981"/>
    <mergeCell ref="A982:A985"/>
    <mergeCell ref="B982:B985"/>
    <mergeCell ref="C982:C985"/>
    <mergeCell ref="D982:D985"/>
    <mergeCell ref="E982:E985"/>
    <mergeCell ref="F982:F985"/>
    <mergeCell ref="G982:G985"/>
    <mergeCell ref="H982:H985"/>
    <mergeCell ref="I982:I985"/>
    <mergeCell ref="J982:J985"/>
    <mergeCell ref="K982:K985"/>
    <mergeCell ref="L982:L985"/>
    <mergeCell ref="V982:V985"/>
    <mergeCell ref="W982:W985"/>
    <mergeCell ref="X982:X985"/>
    <mergeCell ref="Y982:Y985"/>
    <mergeCell ref="Z982:Z985"/>
    <mergeCell ref="AA982:AA985"/>
    <mergeCell ref="AB982:AB985"/>
    <mergeCell ref="AC982:AC985"/>
    <mergeCell ref="AD982:AD985"/>
    <mergeCell ref="AE982:AE985"/>
    <mergeCell ref="AF982:AF985"/>
    <mergeCell ref="AG982:AG985"/>
    <mergeCell ref="AH982:AH985"/>
    <mergeCell ref="AI982:AI985"/>
    <mergeCell ref="AJ982:AJ985"/>
    <mergeCell ref="AK982:AK985"/>
    <mergeCell ref="AL982:AL985"/>
    <mergeCell ref="AM982:AM985"/>
    <mergeCell ref="AN982:AN985"/>
    <mergeCell ref="AO982:AO985"/>
    <mergeCell ref="AP982:AP985"/>
    <mergeCell ref="AQ982:AQ985"/>
    <mergeCell ref="AR982:AR985"/>
    <mergeCell ref="AS982:AS985"/>
    <mergeCell ref="AT982:AT985"/>
    <mergeCell ref="AU982:AU985"/>
    <mergeCell ref="AV982:AV985"/>
    <mergeCell ref="AW982:AW985"/>
    <mergeCell ref="A978:A981"/>
    <mergeCell ref="B978:B981"/>
    <mergeCell ref="AL978:AL981"/>
    <mergeCell ref="AI978:AI981"/>
    <mergeCell ref="AJ978:AJ981"/>
    <mergeCell ref="AK978:AK981"/>
    <mergeCell ref="AT966:AT969"/>
    <mergeCell ref="AU966:AU969"/>
    <mergeCell ref="AV966:AV969"/>
    <mergeCell ref="AW966:AW969"/>
    <mergeCell ref="AM970:AM973"/>
    <mergeCell ref="AN970:AN973"/>
    <mergeCell ref="AO970:AO973"/>
    <mergeCell ref="AP970:AP973"/>
    <mergeCell ref="AQ970:AQ973"/>
    <mergeCell ref="AR970:AR973"/>
    <mergeCell ref="AS970:AS973"/>
    <mergeCell ref="AT970:AT973"/>
    <mergeCell ref="AU970:AU973"/>
    <mergeCell ref="AV970:AV973"/>
    <mergeCell ref="AW970:AW973"/>
    <mergeCell ref="A974:A977"/>
    <mergeCell ref="B974:B977"/>
    <mergeCell ref="C974:C977"/>
    <mergeCell ref="D974:D977"/>
    <mergeCell ref="E974:E977"/>
    <mergeCell ref="F974:F977"/>
    <mergeCell ref="G974:G977"/>
    <mergeCell ref="H974:H977"/>
    <mergeCell ref="I974:I977"/>
    <mergeCell ref="J974:J977"/>
    <mergeCell ref="K974:K977"/>
    <mergeCell ref="L974:L977"/>
    <mergeCell ref="V974:V977"/>
    <mergeCell ref="W974:W977"/>
    <mergeCell ref="X974:X977"/>
    <mergeCell ref="Y974:Y977"/>
    <mergeCell ref="Z974:Z977"/>
    <mergeCell ref="AA974:AA977"/>
    <mergeCell ref="AB974:AB977"/>
    <mergeCell ref="AC974:AC977"/>
    <mergeCell ref="AD974:AD977"/>
    <mergeCell ref="AE974:AE977"/>
    <mergeCell ref="AF974:AF977"/>
    <mergeCell ref="AG974:AG977"/>
    <mergeCell ref="AH974:AH977"/>
    <mergeCell ref="AI974:AI977"/>
    <mergeCell ref="AJ974:AJ977"/>
    <mergeCell ref="AK974:AK977"/>
    <mergeCell ref="AL974:AL977"/>
    <mergeCell ref="AM974:AM977"/>
    <mergeCell ref="AN974:AN977"/>
    <mergeCell ref="AO974:AO977"/>
    <mergeCell ref="AP974:AP977"/>
    <mergeCell ref="AQ974:AQ977"/>
    <mergeCell ref="AR974:AR977"/>
    <mergeCell ref="AS974:AS977"/>
    <mergeCell ref="AT974:AT977"/>
    <mergeCell ref="AU974:AU977"/>
    <mergeCell ref="AV974:AV977"/>
    <mergeCell ref="AW974:AW977"/>
    <mergeCell ref="A966:A969"/>
    <mergeCell ref="B966:B969"/>
    <mergeCell ref="C966:C969"/>
    <mergeCell ref="D966:D969"/>
    <mergeCell ref="E966:E969"/>
    <mergeCell ref="F966:F969"/>
    <mergeCell ref="G966:G969"/>
    <mergeCell ref="H966:H969"/>
    <mergeCell ref="I966:I969"/>
    <mergeCell ref="J966:J969"/>
    <mergeCell ref="K966:K969"/>
    <mergeCell ref="L966:L969"/>
    <mergeCell ref="V966:V969"/>
    <mergeCell ref="W966:W969"/>
    <mergeCell ref="X966:X969"/>
    <mergeCell ref="Y966:Y969"/>
    <mergeCell ref="Z966:Z969"/>
    <mergeCell ref="AA966:AA969"/>
    <mergeCell ref="AB966:AB969"/>
    <mergeCell ref="AC966:AC969"/>
    <mergeCell ref="AD966:AD969"/>
    <mergeCell ref="AE966:AE969"/>
    <mergeCell ref="AF966:AF969"/>
    <mergeCell ref="AG966:AG969"/>
    <mergeCell ref="AH966:AH969"/>
    <mergeCell ref="AI966:AI969"/>
    <mergeCell ref="AJ966:AJ969"/>
    <mergeCell ref="AK966:AK969"/>
    <mergeCell ref="AL966:AL969"/>
    <mergeCell ref="AM966:AM969"/>
    <mergeCell ref="AN966:AN969"/>
    <mergeCell ref="AO966:AO969"/>
    <mergeCell ref="AP966:AP969"/>
    <mergeCell ref="AN958:AN961"/>
    <mergeCell ref="AO958:AO961"/>
    <mergeCell ref="AP958:AP961"/>
    <mergeCell ref="AQ958:AQ961"/>
    <mergeCell ref="AR958:AR961"/>
    <mergeCell ref="AS958:AS961"/>
    <mergeCell ref="AD958:AD961"/>
    <mergeCell ref="AE958:AE961"/>
    <mergeCell ref="AF958:AF961"/>
    <mergeCell ref="AG958:AG961"/>
    <mergeCell ref="AQ966:AQ969"/>
    <mergeCell ref="AR966:AR969"/>
    <mergeCell ref="AS966:AS969"/>
    <mergeCell ref="Y962:Y965"/>
    <mergeCell ref="Z962:Z965"/>
    <mergeCell ref="AA962:AA965"/>
    <mergeCell ref="AB962:AB965"/>
    <mergeCell ref="AC962:AC965"/>
    <mergeCell ref="AD962:AD965"/>
    <mergeCell ref="AE962:AE965"/>
    <mergeCell ref="AF962:AF965"/>
    <mergeCell ref="AG962:AG965"/>
    <mergeCell ref="AH962:AH965"/>
    <mergeCell ref="AI962:AI965"/>
    <mergeCell ref="AJ962:AJ965"/>
    <mergeCell ref="AK962:AK965"/>
    <mergeCell ref="AL962:AL965"/>
    <mergeCell ref="AM962:AM965"/>
    <mergeCell ref="AN962:AN965"/>
    <mergeCell ref="AO962:AO965"/>
    <mergeCell ref="AP962:AP965"/>
    <mergeCell ref="AQ962:AQ965"/>
    <mergeCell ref="AR962:AR965"/>
    <mergeCell ref="AS962:AS965"/>
    <mergeCell ref="AT962:AT965"/>
    <mergeCell ref="AU962:AU965"/>
    <mergeCell ref="AV962:AV965"/>
    <mergeCell ref="AW962:AW965"/>
    <mergeCell ref="A958:A961"/>
    <mergeCell ref="B958:B961"/>
    <mergeCell ref="C958:C961"/>
    <mergeCell ref="D958:D961"/>
    <mergeCell ref="E958:E961"/>
    <mergeCell ref="F958:F961"/>
    <mergeCell ref="G958:G961"/>
    <mergeCell ref="H958:H961"/>
    <mergeCell ref="I958:I961"/>
    <mergeCell ref="J958:J961"/>
    <mergeCell ref="K958:K961"/>
    <mergeCell ref="L958:L961"/>
    <mergeCell ref="V958:V961"/>
    <mergeCell ref="W958:W961"/>
    <mergeCell ref="X958:X961"/>
    <mergeCell ref="Y958:Y961"/>
    <mergeCell ref="Z958:Z961"/>
    <mergeCell ref="AA958:AA961"/>
    <mergeCell ref="AB958:AB961"/>
    <mergeCell ref="AC958:AC961"/>
    <mergeCell ref="AM958:AM961"/>
    <mergeCell ref="AQ946:AQ949"/>
    <mergeCell ref="AR946:AR949"/>
    <mergeCell ref="AH958:AH961"/>
    <mergeCell ref="AI958:AI961"/>
    <mergeCell ref="AJ958:AJ961"/>
    <mergeCell ref="AK958:AK961"/>
    <mergeCell ref="AL958:AL961"/>
    <mergeCell ref="AE946:AE949"/>
    <mergeCell ref="AF946:AF949"/>
    <mergeCell ref="AG946:AG949"/>
    <mergeCell ref="AH946:AH949"/>
    <mergeCell ref="AI946:AI949"/>
    <mergeCell ref="AJ946:AJ949"/>
    <mergeCell ref="AK946:AK949"/>
    <mergeCell ref="AB954:AB957"/>
    <mergeCell ref="AC954:AC957"/>
    <mergeCell ref="AD954:AD957"/>
    <mergeCell ref="AE954:AE957"/>
    <mergeCell ref="AF954:AF957"/>
    <mergeCell ref="AG954:AG957"/>
    <mergeCell ref="AH954:AH957"/>
    <mergeCell ref="AI954:AI957"/>
    <mergeCell ref="AJ954:AJ957"/>
    <mergeCell ref="AK954:AK957"/>
    <mergeCell ref="AS946:AS949"/>
    <mergeCell ref="AT946:AT949"/>
    <mergeCell ref="AU946:AU949"/>
    <mergeCell ref="AV946:AV949"/>
    <mergeCell ref="AW946:AW949"/>
    <mergeCell ref="AN950:AN953"/>
    <mergeCell ref="AO950:AO953"/>
    <mergeCell ref="AP950:AP953"/>
    <mergeCell ref="AQ950:AQ953"/>
    <mergeCell ref="AR950:AR953"/>
    <mergeCell ref="AS950:AS953"/>
    <mergeCell ref="AT950:AT953"/>
    <mergeCell ref="AU950:AU953"/>
    <mergeCell ref="AV950:AV953"/>
    <mergeCell ref="AW950:AW953"/>
    <mergeCell ref="AQ954:AQ957"/>
    <mergeCell ref="AR954:AR957"/>
    <mergeCell ref="AS954:AS957"/>
    <mergeCell ref="AT954:AT957"/>
    <mergeCell ref="AU954:AU957"/>
    <mergeCell ref="AV954:AV957"/>
    <mergeCell ref="AW954:AW957"/>
    <mergeCell ref="AL946:AL949"/>
    <mergeCell ref="AM946:AM949"/>
    <mergeCell ref="AN946:AN949"/>
    <mergeCell ref="AO946:AO949"/>
    <mergeCell ref="AP946:AP949"/>
    <mergeCell ref="AT958:AT961"/>
    <mergeCell ref="AU958:AU961"/>
    <mergeCell ref="AV958:AV961"/>
    <mergeCell ref="AW958:AW961"/>
    <mergeCell ref="A950:A953"/>
    <mergeCell ref="B950:B953"/>
    <mergeCell ref="C950:C953"/>
    <mergeCell ref="D950:D953"/>
    <mergeCell ref="E950:E953"/>
    <mergeCell ref="A946:A949"/>
    <mergeCell ref="B946:B949"/>
    <mergeCell ref="C946:C949"/>
    <mergeCell ref="D946:D949"/>
    <mergeCell ref="E946:E949"/>
    <mergeCell ref="F946:F949"/>
    <mergeCell ref="G946:G949"/>
    <mergeCell ref="H946:H949"/>
    <mergeCell ref="I946:I949"/>
    <mergeCell ref="J946:J949"/>
    <mergeCell ref="K946:K949"/>
    <mergeCell ref="L946:L949"/>
    <mergeCell ref="V946:V949"/>
    <mergeCell ref="W946:W949"/>
    <mergeCell ref="X946:X949"/>
    <mergeCell ref="Y946:Y949"/>
    <mergeCell ref="Z946:Z949"/>
    <mergeCell ref="AA946:AA949"/>
    <mergeCell ref="AB946:AB949"/>
    <mergeCell ref="AC946:AC949"/>
    <mergeCell ref="AD946:AD949"/>
    <mergeCell ref="AL954:AL957"/>
    <mergeCell ref="AM954:AM957"/>
    <mergeCell ref="AN954:AN957"/>
    <mergeCell ref="AO954:AO957"/>
    <mergeCell ref="AP954:AP957"/>
    <mergeCell ref="AM950:AM953"/>
    <mergeCell ref="F950:F953"/>
    <mergeCell ref="G950:G953"/>
    <mergeCell ref="H950:H953"/>
    <mergeCell ref="I950:I953"/>
    <mergeCell ref="J950:J953"/>
    <mergeCell ref="K950:K953"/>
    <mergeCell ref="L950:L953"/>
    <mergeCell ref="V950:V953"/>
    <mergeCell ref="W950:W953"/>
    <mergeCell ref="X950:X953"/>
    <mergeCell ref="Y950:Y953"/>
    <mergeCell ref="Z950:Z953"/>
    <mergeCell ref="AA950:AA953"/>
    <mergeCell ref="AB950:AB953"/>
    <mergeCell ref="AC950:AC953"/>
    <mergeCell ref="AD950:AD953"/>
    <mergeCell ref="AE950:AE953"/>
    <mergeCell ref="AF950:AF953"/>
    <mergeCell ref="AG950:AG953"/>
    <mergeCell ref="AH950:AH953"/>
    <mergeCell ref="AI950:AI953"/>
    <mergeCell ref="AJ950:AJ953"/>
    <mergeCell ref="AK950:AK953"/>
    <mergeCell ref="AL950:AL953"/>
    <mergeCell ref="AN942:AN945"/>
    <mergeCell ref="AO942:AO945"/>
    <mergeCell ref="AP942:AP945"/>
    <mergeCell ref="AQ942:AQ945"/>
    <mergeCell ref="AR942:AR945"/>
    <mergeCell ref="AS942:AS945"/>
    <mergeCell ref="AT942:AT945"/>
    <mergeCell ref="AU942:AU945"/>
    <mergeCell ref="AV942:AV945"/>
    <mergeCell ref="AW942:AW945"/>
    <mergeCell ref="A942:A945"/>
    <mergeCell ref="B942:B945"/>
    <mergeCell ref="C942:C945"/>
    <mergeCell ref="D942:D945"/>
    <mergeCell ref="E942:E945"/>
    <mergeCell ref="AM942:AM945"/>
    <mergeCell ref="F942:F945"/>
    <mergeCell ref="G942:G945"/>
    <mergeCell ref="H942:H945"/>
    <mergeCell ref="I942:I945"/>
    <mergeCell ref="J942:J945"/>
    <mergeCell ref="K942:K945"/>
    <mergeCell ref="L942:L945"/>
    <mergeCell ref="V942:V945"/>
    <mergeCell ref="W942:W945"/>
    <mergeCell ref="X942:X945"/>
    <mergeCell ref="Y942:Y945"/>
    <mergeCell ref="Z942:Z945"/>
    <mergeCell ref="AA942:AA945"/>
    <mergeCell ref="AB942:AB945"/>
    <mergeCell ref="AC942:AC945"/>
    <mergeCell ref="AD942:AD945"/>
    <mergeCell ref="AE942:AE945"/>
    <mergeCell ref="AF942:AF945"/>
    <mergeCell ref="AG942:AG945"/>
    <mergeCell ref="AH942:AH945"/>
    <mergeCell ref="AI942:AI945"/>
    <mergeCell ref="AJ942:AJ945"/>
    <mergeCell ref="AK942:AK945"/>
    <mergeCell ref="AL942:AL945"/>
    <mergeCell ref="J930:J933"/>
    <mergeCell ref="K930:K933"/>
    <mergeCell ref="L930:L933"/>
    <mergeCell ref="V930:V933"/>
    <mergeCell ref="W930:W933"/>
    <mergeCell ref="X930:X933"/>
    <mergeCell ref="Y930:Y933"/>
    <mergeCell ref="Z930:Z933"/>
    <mergeCell ref="AA930:AA933"/>
    <mergeCell ref="AB930:AB933"/>
    <mergeCell ref="AC930:AC933"/>
    <mergeCell ref="AD930:AD933"/>
    <mergeCell ref="AE930:AE933"/>
    <mergeCell ref="AF930:AF933"/>
    <mergeCell ref="AG930:AG933"/>
    <mergeCell ref="AH930:AH933"/>
    <mergeCell ref="AI930:AI933"/>
    <mergeCell ref="AJ930:AJ933"/>
    <mergeCell ref="AK930:AK933"/>
    <mergeCell ref="AL930:AL933"/>
    <mergeCell ref="AM938:AM941"/>
    <mergeCell ref="AN938:AN941"/>
    <mergeCell ref="AO938:AO941"/>
    <mergeCell ref="AP938:AP941"/>
    <mergeCell ref="AQ938:AQ941"/>
    <mergeCell ref="AR938:AR941"/>
    <mergeCell ref="AS938:AS941"/>
    <mergeCell ref="AT938:AT941"/>
    <mergeCell ref="AU938:AU941"/>
    <mergeCell ref="AV938:AV941"/>
    <mergeCell ref="AW938:AW941"/>
    <mergeCell ref="A938:A941"/>
    <mergeCell ref="B938:B941"/>
    <mergeCell ref="C938:C941"/>
    <mergeCell ref="D938:D941"/>
    <mergeCell ref="E938:E941"/>
    <mergeCell ref="F938:F941"/>
    <mergeCell ref="G938:G941"/>
    <mergeCell ref="H938:H941"/>
    <mergeCell ref="I938:I941"/>
    <mergeCell ref="J938:J941"/>
    <mergeCell ref="K938:K941"/>
    <mergeCell ref="L938:L941"/>
    <mergeCell ref="W938:W941"/>
    <mergeCell ref="AP926:AP929"/>
    <mergeCell ref="AQ926:AQ929"/>
    <mergeCell ref="AR926:AR929"/>
    <mergeCell ref="AS926:AS929"/>
    <mergeCell ref="AT926:AT929"/>
    <mergeCell ref="AU926:AU929"/>
    <mergeCell ref="AV926:AV929"/>
    <mergeCell ref="AW926:AW929"/>
    <mergeCell ref="A922:A925"/>
    <mergeCell ref="B922:B925"/>
    <mergeCell ref="A926:A929"/>
    <mergeCell ref="B926:B929"/>
    <mergeCell ref="AN930:AN933"/>
    <mergeCell ref="AO930:AO933"/>
    <mergeCell ref="AP930:AP933"/>
    <mergeCell ref="AQ930:AQ933"/>
    <mergeCell ref="AR930:AR933"/>
    <mergeCell ref="AS930:AS933"/>
    <mergeCell ref="AT930:AT933"/>
    <mergeCell ref="AU930:AU933"/>
    <mergeCell ref="AV930:AV933"/>
    <mergeCell ref="AW930:AW933"/>
    <mergeCell ref="A934:A937"/>
    <mergeCell ref="B934:B937"/>
    <mergeCell ref="C934:C937"/>
    <mergeCell ref="D934:D937"/>
    <mergeCell ref="E934:E937"/>
    <mergeCell ref="F934:F937"/>
    <mergeCell ref="G934:G937"/>
    <mergeCell ref="H934:H937"/>
    <mergeCell ref="I934:I937"/>
    <mergeCell ref="J934:J937"/>
    <mergeCell ref="K934:K937"/>
    <mergeCell ref="L934:L937"/>
    <mergeCell ref="V934:V937"/>
    <mergeCell ref="W934:W937"/>
    <mergeCell ref="X934:X937"/>
    <mergeCell ref="Y934:Y937"/>
    <mergeCell ref="Z934:Z937"/>
    <mergeCell ref="AA934:AA937"/>
    <mergeCell ref="AB934:AB937"/>
    <mergeCell ref="AC934:AC937"/>
    <mergeCell ref="AD934:AD937"/>
    <mergeCell ref="AE934:AE937"/>
    <mergeCell ref="AF934:AF937"/>
    <mergeCell ref="AG934:AG937"/>
    <mergeCell ref="AH934:AH937"/>
    <mergeCell ref="AI934:AI937"/>
    <mergeCell ref="AJ934:AJ937"/>
    <mergeCell ref="AK934:AK937"/>
    <mergeCell ref="AL934:AL937"/>
    <mergeCell ref="AM934:AM937"/>
    <mergeCell ref="AN934:AN937"/>
    <mergeCell ref="AO934:AO937"/>
    <mergeCell ref="AP934:AP937"/>
    <mergeCell ref="AQ934:AQ937"/>
    <mergeCell ref="AR934:AR937"/>
    <mergeCell ref="AS934:AS937"/>
    <mergeCell ref="AT934:AT937"/>
    <mergeCell ref="AU934:AU937"/>
    <mergeCell ref="AV934:AV937"/>
    <mergeCell ref="AW934:AW937"/>
    <mergeCell ref="A930:A933"/>
    <mergeCell ref="B930:B933"/>
    <mergeCell ref="AP918:AP921"/>
    <mergeCell ref="AQ918:AQ921"/>
    <mergeCell ref="AR918:AR921"/>
    <mergeCell ref="AS918:AS921"/>
    <mergeCell ref="AT918:AT921"/>
    <mergeCell ref="AU918:AU921"/>
    <mergeCell ref="AV918:AV921"/>
    <mergeCell ref="AW918:AW921"/>
    <mergeCell ref="C922:C925"/>
    <mergeCell ref="D922:D925"/>
    <mergeCell ref="E922:E925"/>
    <mergeCell ref="F922:F925"/>
    <mergeCell ref="G922:G925"/>
    <mergeCell ref="H922:H925"/>
    <mergeCell ref="I922:I925"/>
    <mergeCell ref="J922:J925"/>
    <mergeCell ref="K922:K925"/>
    <mergeCell ref="L922:L925"/>
    <mergeCell ref="V922:V925"/>
    <mergeCell ref="W922:W925"/>
    <mergeCell ref="X922:X925"/>
    <mergeCell ref="Y922:Y925"/>
    <mergeCell ref="Z922:Z925"/>
    <mergeCell ref="AA922:AA925"/>
    <mergeCell ref="AB922:AB925"/>
    <mergeCell ref="AC922:AC925"/>
    <mergeCell ref="AD922:AD925"/>
    <mergeCell ref="AE922:AE925"/>
    <mergeCell ref="AF922:AF925"/>
    <mergeCell ref="AG922:AG925"/>
    <mergeCell ref="AH922:AH925"/>
    <mergeCell ref="AI922:AI925"/>
    <mergeCell ref="AJ922:AJ925"/>
    <mergeCell ref="AK922:AK925"/>
    <mergeCell ref="AL922:AL925"/>
    <mergeCell ref="AM922:AM925"/>
    <mergeCell ref="AN922:AN925"/>
    <mergeCell ref="AO922:AO925"/>
    <mergeCell ref="AP922:AP925"/>
    <mergeCell ref="AQ922:AQ925"/>
    <mergeCell ref="AR922:AR925"/>
    <mergeCell ref="AS922:AS925"/>
    <mergeCell ref="AT922:AT925"/>
    <mergeCell ref="AU922:AU925"/>
    <mergeCell ref="AV922:AV925"/>
    <mergeCell ref="AW922:AW925"/>
    <mergeCell ref="AP910:AP913"/>
    <mergeCell ref="AQ910:AQ913"/>
    <mergeCell ref="AR910:AR913"/>
    <mergeCell ref="AS910:AS913"/>
    <mergeCell ref="AT910:AT913"/>
    <mergeCell ref="AU910:AU913"/>
    <mergeCell ref="AV910:AV913"/>
    <mergeCell ref="AW910:AW913"/>
    <mergeCell ref="A914:A917"/>
    <mergeCell ref="B914:B917"/>
    <mergeCell ref="C914:C917"/>
    <mergeCell ref="D914:D917"/>
    <mergeCell ref="E914:E917"/>
    <mergeCell ref="F914:F917"/>
    <mergeCell ref="G914:G917"/>
    <mergeCell ref="H914:H917"/>
    <mergeCell ref="I914:I917"/>
    <mergeCell ref="J914:J917"/>
    <mergeCell ref="K914:K917"/>
    <mergeCell ref="L914:L917"/>
    <mergeCell ref="V914:V917"/>
    <mergeCell ref="W914:W917"/>
    <mergeCell ref="X914:X917"/>
    <mergeCell ref="Y914:Y917"/>
    <mergeCell ref="Z914:Z917"/>
    <mergeCell ref="AA914:AA917"/>
    <mergeCell ref="AB914:AB917"/>
    <mergeCell ref="AC914:AC917"/>
    <mergeCell ref="AD914:AD917"/>
    <mergeCell ref="AE914:AE917"/>
    <mergeCell ref="AF914:AF917"/>
    <mergeCell ref="AG914:AG917"/>
    <mergeCell ref="AH914:AH917"/>
    <mergeCell ref="AI914:AI917"/>
    <mergeCell ref="AJ914:AJ917"/>
    <mergeCell ref="AK914:AK917"/>
    <mergeCell ref="AL914:AL917"/>
    <mergeCell ref="AM914:AM917"/>
    <mergeCell ref="AN914:AN917"/>
    <mergeCell ref="AO914:AO917"/>
    <mergeCell ref="AP914:AP917"/>
    <mergeCell ref="AQ914:AQ917"/>
    <mergeCell ref="AR914:AR917"/>
    <mergeCell ref="AS914:AS917"/>
    <mergeCell ref="AT914:AT917"/>
    <mergeCell ref="AU914:AU917"/>
    <mergeCell ref="AV914:AV917"/>
    <mergeCell ref="AW914:AW917"/>
    <mergeCell ref="A910:A913"/>
    <mergeCell ref="B910:B913"/>
    <mergeCell ref="C910:C913"/>
    <mergeCell ref="D910:D913"/>
    <mergeCell ref="E910:E913"/>
    <mergeCell ref="F910:F913"/>
    <mergeCell ref="G910:G913"/>
    <mergeCell ref="H910:H913"/>
    <mergeCell ref="I910:I913"/>
    <mergeCell ref="J910:J913"/>
    <mergeCell ref="K910:K913"/>
    <mergeCell ref="L910:L913"/>
    <mergeCell ref="V910:V913"/>
    <mergeCell ref="W910:W913"/>
    <mergeCell ref="X910:X913"/>
    <mergeCell ref="Y910:Y913"/>
    <mergeCell ref="AK1082:AK1085"/>
    <mergeCell ref="AL1082:AL1085"/>
    <mergeCell ref="A1074:A1077"/>
    <mergeCell ref="AM910:AM913"/>
    <mergeCell ref="AN910:AN913"/>
    <mergeCell ref="AO910:AO913"/>
    <mergeCell ref="A918:A921"/>
    <mergeCell ref="B918:B921"/>
    <mergeCell ref="C918:C921"/>
    <mergeCell ref="D918:D921"/>
    <mergeCell ref="E918:E921"/>
    <mergeCell ref="F918:F921"/>
    <mergeCell ref="G918:G921"/>
    <mergeCell ref="H918:H921"/>
    <mergeCell ref="I918:I921"/>
    <mergeCell ref="J918:J921"/>
    <mergeCell ref="K918:K921"/>
    <mergeCell ref="L918:L921"/>
    <mergeCell ref="W918:W921"/>
    <mergeCell ref="X918:X921"/>
    <mergeCell ref="Y918:Y921"/>
    <mergeCell ref="Z918:Z921"/>
    <mergeCell ref="AA918:AA921"/>
    <mergeCell ref="AB918:AB921"/>
    <mergeCell ref="AC918:AC921"/>
    <mergeCell ref="AD918:AD921"/>
    <mergeCell ref="AE918:AE921"/>
    <mergeCell ref="AF918:AF921"/>
    <mergeCell ref="AG918:AG921"/>
    <mergeCell ref="AH918:AH921"/>
    <mergeCell ref="AI918:AI921"/>
    <mergeCell ref="AJ918:AJ921"/>
    <mergeCell ref="AK918:AK921"/>
    <mergeCell ref="AL918:AL921"/>
    <mergeCell ref="AM918:AM921"/>
    <mergeCell ref="AN918:AN921"/>
    <mergeCell ref="AO918:AO921"/>
    <mergeCell ref="AM926:AM929"/>
    <mergeCell ref="AN926:AN929"/>
    <mergeCell ref="AO926:AO929"/>
    <mergeCell ref="C930:C933"/>
    <mergeCell ref="D930:D933"/>
    <mergeCell ref="E930:E933"/>
    <mergeCell ref="X938:X941"/>
    <mergeCell ref="Y938:Y941"/>
    <mergeCell ref="Z938:Z941"/>
    <mergeCell ref="AA938:AA941"/>
    <mergeCell ref="AB938:AB941"/>
    <mergeCell ref="AC938:AC941"/>
    <mergeCell ref="AD938:AD941"/>
    <mergeCell ref="AE938:AE941"/>
    <mergeCell ref="AF938:AF941"/>
    <mergeCell ref="AG938:AG941"/>
    <mergeCell ref="AH938:AH941"/>
    <mergeCell ref="AI938:AI941"/>
    <mergeCell ref="AJ938:AJ941"/>
    <mergeCell ref="AK938:AK941"/>
    <mergeCell ref="AL938:AL941"/>
    <mergeCell ref="AM930:AM933"/>
    <mergeCell ref="F930:F933"/>
    <mergeCell ref="G930:G933"/>
    <mergeCell ref="H930:H933"/>
    <mergeCell ref="I930:I933"/>
    <mergeCell ref="A954:A957"/>
    <mergeCell ref="B954:B957"/>
    <mergeCell ref="C954:C957"/>
    <mergeCell ref="D954:D957"/>
    <mergeCell ref="E954:E957"/>
    <mergeCell ref="F954:F957"/>
    <mergeCell ref="G954:G957"/>
    <mergeCell ref="H954:H957"/>
    <mergeCell ref="I954:I957"/>
    <mergeCell ref="J954:J957"/>
    <mergeCell ref="K954:K957"/>
    <mergeCell ref="L954:L957"/>
    <mergeCell ref="V954:V957"/>
    <mergeCell ref="W954:W957"/>
    <mergeCell ref="X954:X957"/>
    <mergeCell ref="Y954:Y957"/>
    <mergeCell ref="Z954:Z957"/>
    <mergeCell ref="AA954:AA957"/>
    <mergeCell ref="AG1022:AG1025"/>
    <mergeCell ref="AH1022:AH1025"/>
    <mergeCell ref="AI1022:AI1025"/>
    <mergeCell ref="AJ1022:AJ1025"/>
    <mergeCell ref="A1082:A1085"/>
    <mergeCell ref="B1082:B1085"/>
    <mergeCell ref="C1082:C1085"/>
    <mergeCell ref="D1082:D1085"/>
    <mergeCell ref="E1082:E1085"/>
    <mergeCell ref="F1082:F1085"/>
    <mergeCell ref="G1082:G1085"/>
    <mergeCell ref="H1082:H1085"/>
    <mergeCell ref="I1082:I1085"/>
    <mergeCell ref="J1082:J1085"/>
    <mergeCell ref="K1082:K1085"/>
    <mergeCell ref="L1082:L1085"/>
    <mergeCell ref="V1082:V1085"/>
    <mergeCell ref="W1082:W1085"/>
    <mergeCell ref="X1082:X1085"/>
    <mergeCell ref="Y1082:Y1085"/>
    <mergeCell ref="Z1082:Z1085"/>
    <mergeCell ref="AA1082:AA1085"/>
    <mergeCell ref="AB1082:AB1085"/>
    <mergeCell ref="AC1082:AC1085"/>
    <mergeCell ref="AD1082:AD1085"/>
    <mergeCell ref="AE1082:AE1085"/>
    <mergeCell ref="AF1082:AF1085"/>
    <mergeCell ref="AG1082:AG1085"/>
    <mergeCell ref="AH1082:AH1085"/>
    <mergeCell ref="AI1082:AI1085"/>
    <mergeCell ref="AJ1082:AJ1085"/>
    <mergeCell ref="A962:A965"/>
    <mergeCell ref="B962:B965"/>
    <mergeCell ref="C962:C965"/>
    <mergeCell ref="D962:D965"/>
    <mergeCell ref="E962:E965"/>
    <mergeCell ref="F962:F965"/>
    <mergeCell ref="G962:G965"/>
    <mergeCell ref="H962:H965"/>
    <mergeCell ref="I962:I965"/>
    <mergeCell ref="J962:J965"/>
    <mergeCell ref="K962:K965"/>
    <mergeCell ref="L962:L965"/>
    <mergeCell ref="V962:V965"/>
    <mergeCell ref="W962:W965"/>
    <mergeCell ref="X962:X965"/>
    <mergeCell ref="AG1074:AG1077"/>
    <mergeCell ref="Z910:Z913"/>
    <mergeCell ref="AA910:AA913"/>
    <mergeCell ref="AB910:AB913"/>
    <mergeCell ref="AC910:AC913"/>
    <mergeCell ref="AD910:AD913"/>
    <mergeCell ref="AE910:AE913"/>
    <mergeCell ref="AF910:AF913"/>
    <mergeCell ref="AG910:AG913"/>
    <mergeCell ref="AH910:AH913"/>
    <mergeCell ref="AI910:AI913"/>
    <mergeCell ref="AJ910:AJ913"/>
    <mergeCell ref="AK910:AK913"/>
    <mergeCell ref="AL910:AL913"/>
    <mergeCell ref="C926:C929"/>
    <mergeCell ref="D926:D929"/>
    <mergeCell ref="E926:E929"/>
    <mergeCell ref="F926:F929"/>
    <mergeCell ref="G926:G929"/>
    <mergeCell ref="H926:H929"/>
    <mergeCell ref="I926:I929"/>
    <mergeCell ref="J926:J929"/>
    <mergeCell ref="K926:K929"/>
    <mergeCell ref="L926:L929"/>
    <mergeCell ref="V926:V929"/>
    <mergeCell ref="W926:W929"/>
    <mergeCell ref="X926:X929"/>
    <mergeCell ref="Y926:Y929"/>
    <mergeCell ref="Z926:Z929"/>
    <mergeCell ref="AA926:AA929"/>
    <mergeCell ref="AB926:AB929"/>
    <mergeCell ref="AC926:AC929"/>
    <mergeCell ref="AD926:AD929"/>
    <mergeCell ref="AE926:AE929"/>
    <mergeCell ref="AF926:AF929"/>
    <mergeCell ref="AG926:AG929"/>
    <mergeCell ref="AH926:AH929"/>
    <mergeCell ref="AI926:AI929"/>
    <mergeCell ref="AJ926:AJ929"/>
    <mergeCell ref="AK926:AK929"/>
    <mergeCell ref="AL926:AL929"/>
    <mergeCell ref="AI1074:AI1077"/>
    <mergeCell ref="AJ1074:AJ1077"/>
    <mergeCell ref="AK1074:AK1077"/>
    <mergeCell ref="AL1074:AL1077"/>
    <mergeCell ref="K1066:K1069"/>
    <mergeCell ref="L1066:L1069"/>
    <mergeCell ref="V1066:V1069"/>
    <mergeCell ref="W1066:W1069"/>
    <mergeCell ref="X1066:X1069"/>
    <mergeCell ref="Y1066:Y1069"/>
    <mergeCell ref="Z1066:Z1069"/>
    <mergeCell ref="AA1066:AA1069"/>
    <mergeCell ref="AB1066:AB1069"/>
    <mergeCell ref="AC1066:AC1069"/>
    <mergeCell ref="AD1066:AD1069"/>
    <mergeCell ref="AE1066:AE1069"/>
    <mergeCell ref="AF1066:AF1069"/>
    <mergeCell ref="AG1066:AG1069"/>
    <mergeCell ref="AH1066:AH1069"/>
    <mergeCell ref="AI1066:AI1069"/>
    <mergeCell ref="AJ1066:AJ1069"/>
    <mergeCell ref="AK1066:AK1069"/>
    <mergeCell ref="AL1066:AL1069"/>
    <mergeCell ref="A1046:A1049"/>
    <mergeCell ref="B1046:B1049"/>
    <mergeCell ref="C1046:C1049"/>
    <mergeCell ref="D1046:D1049"/>
    <mergeCell ref="E1046:E1049"/>
    <mergeCell ref="F1046:F1049"/>
    <mergeCell ref="G1046:G1049"/>
    <mergeCell ref="H1046:H1049"/>
    <mergeCell ref="I1046:I1049"/>
    <mergeCell ref="J1046:J1049"/>
    <mergeCell ref="K1046:K1049"/>
    <mergeCell ref="L1046:L1049"/>
    <mergeCell ref="V1046:V1049"/>
    <mergeCell ref="W1046:W1049"/>
    <mergeCell ref="X1046:X1049"/>
    <mergeCell ref="Y1046:Y1049"/>
    <mergeCell ref="Z1046:Z1049"/>
    <mergeCell ref="AA1046:AA1049"/>
    <mergeCell ref="AB1046:AB1049"/>
    <mergeCell ref="AC1046:AC1049"/>
    <mergeCell ref="AD1046:AD1049"/>
    <mergeCell ref="AE1046:AE1049"/>
    <mergeCell ref="AF1046:AF1049"/>
    <mergeCell ref="AG1046:AG1049"/>
    <mergeCell ref="AH1046:AH1049"/>
    <mergeCell ref="AI1046:AI1049"/>
    <mergeCell ref="AJ1046:AJ1049"/>
    <mergeCell ref="AK1046:AK1049"/>
    <mergeCell ref="AL1046:AL1049"/>
    <mergeCell ref="X1058:X1061"/>
    <mergeCell ref="Y1058:Y1061"/>
    <mergeCell ref="Z1058:Z1061"/>
    <mergeCell ref="AA1058:AA1061"/>
    <mergeCell ref="A1050:A1053"/>
    <mergeCell ref="B1050:B1053"/>
    <mergeCell ref="C1050:C1053"/>
    <mergeCell ref="D1050:D1053"/>
    <mergeCell ref="E1050:E1053"/>
    <mergeCell ref="F1050:F1053"/>
    <mergeCell ref="AE1050:AE1053"/>
    <mergeCell ref="AF1050:AF1053"/>
    <mergeCell ref="AB986:AB989"/>
    <mergeCell ref="AC986:AC989"/>
    <mergeCell ref="AD986:AD989"/>
    <mergeCell ref="AE986:AE989"/>
    <mergeCell ref="AF986:AF989"/>
    <mergeCell ref="AG986:AG989"/>
    <mergeCell ref="AH986:AH989"/>
    <mergeCell ref="AI986:AI989"/>
    <mergeCell ref="AJ986:AJ989"/>
    <mergeCell ref="AK986:AK989"/>
    <mergeCell ref="AL986:AL989"/>
    <mergeCell ref="A1002:A1005"/>
    <mergeCell ref="B1002:B1005"/>
    <mergeCell ref="C1002:C1005"/>
    <mergeCell ref="D1002:D1005"/>
    <mergeCell ref="E1002:E1005"/>
    <mergeCell ref="E1038:E1041"/>
    <mergeCell ref="F1038:F1041"/>
    <mergeCell ref="G1038:G1041"/>
    <mergeCell ref="H1038:H1041"/>
    <mergeCell ref="I1038:I1041"/>
    <mergeCell ref="J1038:J1041"/>
    <mergeCell ref="K1038:K1041"/>
    <mergeCell ref="L1038:L1041"/>
    <mergeCell ref="V1038:V1041"/>
    <mergeCell ref="W1038:W1041"/>
    <mergeCell ref="X1038:X1041"/>
    <mergeCell ref="Y1038:Y1041"/>
    <mergeCell ref="Z1038:Z1041"/>
    <mergeCell ref="AE1074:AE1077"/>
    <mergeCell ref="AF1074:AF1077"/>
    <mergeCell ref="AF1058:AF1061"/>
    <mergeCell ref="AA1074:AA1077"/>
    <mergeCell ref="AB1074:AB1077"/>
    <mergeCell ref="AC1074:AC1077"/>
    <mergeCell ref="AD1074:AD1077"/>
    <mergeCell ref="AL1038:AL1041"/>
    <mergeCell ref="AE1030:AE1033"/>
    <mergeCell ref="AF1030:AF1033"/>
    <mergeCell ref="AG1030:AG1033"/>
    <mergeCell ref="AH1030:AH1033"/>
    <mergeCell ref="AI1030:AI1033"/>
    <mergeCell ref="AJ1030:AJ1033"/>
    <mergeCell ref="AK1030:AK1033"/>
    <mergeCell ref="AL1030:AL1033"/>
    <mergeCell ref="E1022:E1025"/>
    <mergeCell ref="F1022:F1025"/>
    <mergeCell ref="G1022:G1025"/>
    <mergeCell ref="H1022:H1025"/>
    <mergeCell ref="I1022:I1025"/>
    <mergeCell ref="J1022:J1025"/>
    <mergeCell ref="K1022:K1025"/>
    <mergeCell ref="L1022:L1025"/>
    <mergeCell ref="V1022:V1025"/>
    <mergeCell ref="W1022:W1025"/>
    <mergeCell ref="X1022:X1025"/>
    <mergeCell ref="Y1022:Y1025"/>
    <mergeCell ref="Z1022:Z1025"/>
    <mergeCell ref="AA1022:AA1025"/>
    <mergeCell ref="AB1022:AB1025"/>
    <mergeCell ref="AC1022:AC1025"/>
    <mergeCell ref="AD1022:AD1025"/>
    <mergeCell ref="AE1022:AE1025"/>
    <mergeCell ref="AF1022:AF1025"/>
    <mergeCell ref="AK1002:AK1005"/>
    <mergeCell ref="AL1002:AL1005"/>
    <mergeCell ref="C978:C981"/>
    <mergeCell ref="D978:D981"/>
    <mergeCell ref="E978:E981"/>
    <mergeCell ref="F978:F981"/>
    <mergeCell ref="G978:G981"/>
    <mergeCell ref="H978:H981"/>
    <mergeCell ref="I978:I981"/>
    <mergeCell ref="J978:J981"/>
    <mergeCell ref="A1014:A1017"/>
    <mergeCell ref="B1014:B1017"/>
    <mergeCell ref="C1014:C1017"/>
    <mergeCell ref="D1014:D1017"/>
    <mergeCell ref="E1014:E1017"/>
    <mergeCell ref="F1014:F1017"/>
    <mergeCell ref="G1014:G1017"/>
    <mergeCell ref="H1014:H1017"/>
    <mergeCell ref="I1014:I1017"/>
    <mergeCell ref="J1014:J1017"/>
    <mergeCell ref="K1014:K1017"/>
    <mergeCell ref="L1014:L1017"/>
    <mergeCell ref="V1014:V1017"/>
    <mergeCell ref="W1014:W1017"/>
    <mergeCell ref="X1014:X1017"/>
    <mergeCell ref="Y1014:Y1017"/>
    <mergeCell ref="Z1014:Z1017"/>
    <mergeCell ref="AA1014:AA1017"/>
    <mergeCell ref="AB1014:AB1017"/>
    <mergeCell ref="AC1014:AC1017"/>
    <mergeCell ref="AD1014:AD1017"/>
    <mergeCell ref="AE1014:AE1017"/>
    <mergeCell ref="AF1014:AF1017"/>
    <mergeCell ref="AG1014:AG1017"/>
    <mergeCell ref="AH1014:AH1017"/>
    <mergeCell ref="AI1014:AI1017"/>
    <mergeCell ref="AJ1014:AJ1017"/>
    <mergeCell ref="AK1014:AK1017"/>
    <mergeCell ref="AL1014:AL1017"/>
    <mergeCell ref="D986:D989"/>
    <mergeCell ref="E986:E989"/>
    <mergeCell ref="F986:F989"/>
    <mergeCell ref="G986:G989"/>
    <mergeCell ref="H986:H989"/>
    <mergeCell ref="I986:I989"/>
    <mergeCell ref="J986:J989"/>
    <mergeCell ref="K986:K989"/>
    <mergeCell ref="L986:L989"/>
    <mergeCell ref="V986:V989"/>
    <mergeCell ref="W986:W989"/>
    <mergeCell ref="X986:X989"/>
    <mergeCell ref="Y986:Y989"/>
    <mergeCell ref="Z986:Z989"/>
    <mergeCell ref="AA986:AA989"/>
    <mergeCell ref="Y978:Y981"/>
    <mergeCell ref="Z978:Z981"/>
    <mergeCell ref="AA978:AA981"/>
    <mergeCell ref="AB978:AB981"/>
    <mergeCell ref="AC978:AC981"/>
    <mergeCell ref="AD978:AD981"/>
    <mergeCell ref="AE978:AE981"/>
    <mergeCell ref="AF978:AF981"/>
    <mergeCell ref="AG978:AG981"/>
    <mergeCell ref="AH978:AH981"/>
    <mergeCell ref="F1002:F1005"/>
    <mergeCell ref="G1002:G1005"/>
    <mergeCell ref="H1002:H1005"/>
    <mergeCell ref="I1002:I1005"/>
    <mergeCell ref="AK1038:AK1041"/>
    <mergeCell ref="C1058:C1061"/>
    <mergeCell ref="D1058:D1061"/>
    <mergeCell ref="AL970:AL973"/>
    <mergeCell ref="A986:A989"/>
    <mergeCell ref="B986:B989"/>
    <mergeCell ref="C986:C989"/>
    <mergeCell ref="A1789:A1791"/>
    <mergeCell ref="B1789:B1791"/>
    <mergeCell ref="C1789:C1791"/>
    <mergeCell ref="D1789:D1791"/>
    <mergeCell ref="E1789:E1791"/>
    <mergeCell ref="F1789:F1791"/>
    <mergeCell ref="G1789:G1791"/>
    <mergeCell ref="H1789:H1791"/>
    <mergeCell ref="I1789:I1791"/>
    <mergeCell ref="J1789:J1791"/>
    <mergeCell ref="K1789:K1791"/>
    <mergeCell ref="L1789:L1791"/>
    <mergeCell ref="U1789:U1791"/>
    <mergeCell ref="V1789:V1791"/>
    <mergeCell ref="AL1789:AL1791"/>
    <mergeCell ref="AL1783:AL1785"/>
    <mergeCell ref="AL1740:AL1742"/>
    <mergeCell ref="AL1729:AL1731"/>
    <mergeCell ref="A1704:A1706"/>
    <mergeCell ref="B1704:B1706"/>
    <mergeCell ref="C1704:C1706"/>
    <mergeCell ref="D1704:D1706"/>
    <mergeCell ref="E1704:E1706"/>
    <mergeCell ref="F1704:F1706"/>
    <mergeCell ref="G1704:G1706"/>
    <mergeCell ref="H1704:H1706"/>
    <mergeCell ref="I1704:I1706"/>
    <mergeCell ref="J1704:J1706"/>
    <mergeCell ref="K1704:K1706"/>
    <mergeCell ref="L1704:L1706"/>
    <mergeCell ref="R1704:R1706"/>
    <mergeCell ref="S1704:S1706"/>
    <mergeCell ref="J1002:J1005"/>
    <mergeCell ref="K1002:K1005"/>
    <mergeCell ref="L1002:L1005"/>
    <mergeCell ref="V1002:V1005"/>
    <mergeCell ref="W1002:W1005"/>
    <mergeCell ref="X1002:X1005"/>
    <mergeCell ref="Y1002:Y1005"/>
    <mergeCell ref="Z1002:Z1005"/>
    <mergeCell ref="AL1765:AL1767"/>
    <mergeCell ref="U1777:U1779"/>
    <mergeCell ref="V1777:V1779"/>
    <mergeCell ref="W1777:W1779"/>
    <mergeCell ref="X1777:X1779"/>
    <mergeCell ref="Y1777:Y1779"/>
    <mergeCell ref="Z1777:Z1779"/>
    <mergeCell ref="AA1777:AA1779"/>
    <mergeCell ref="AB1777:AB1779"/>
    <mergeCell ref="AC1777:AC1779"/>
    <mergeCell ref="AD1777:AD1779"/>
    <mergeCell ref="AE1777:AE1779"/>
    <mergeCell ref="AF1777:AF1779"/>
    <mergeCell ref="AA1808:AA1810"/>
    <mergeCell ref="AB1808:AB1810"/>
    <mergeCell ref="AC1808:AC1810"/>
    <mergeCell ref="AD1808:AD1810"/>
    <mergeCell ref="AE1808:AE1810"/>
    <mergeCell ref="AF1808:AF1810"/>
    <mergeCell ref="AG1808:AG1810"/>
    <mergeCell ref="AH1808:AH1810"/>
    <mergeCell ref="AI1808:AI1810"/>
    <mergeCell ref="A1783:A1785"/>
    <mergeCell ref="B1783:B1785"/>
    <mergeCell ref="C1783:C1785"/>
    <mergeCell ref="D1783:D1785"/>
    <mergeCell ref="E1783:E1785"/>
    <mergeCell ref="F1783:F1785"/>
    <mergeCell ref="J1783:J1785"/>
    <mergeCell ref="K1783:K1785"/>
    <mergeCell ref="L1783:L1785"/>
    <mergeCell ref="U1783:U1785"/>
    <mergeCell ref="V1783:V1785"/>
    <mergeCell ref="W1783:W1785"/>
    <mergeCell ref="X1783:X1785"/>
    <mergeCell ref="Y1783:Y1785"/>
    <mergeCell ref="AK1783:AK1785"/>
    <mergeCell ref="U1799:U1801"/>
    <mergeCell ref="V1799:V1801"/>
    <mergeCell ref="W1799:W1801"/>
    <mergeCell ref="X1799:X1801"/>
    <mergeCell ref="Y1799:Y1801"/>
    <mergeCell ref="Z1799:Z1801"/>
    <mergeCell ref="AA1799:AA1801"/>
    <mergeCell ref="A970:A973"/>
    <mergeCell ref="B970:B973"/>
    <mergeCell ref="C970:C973"/>
    <mergeCell ref="D970:D973"/>
    <mergeCell ref="E970:E973"/>
    <mergeCell ref="F970:F973"/>
    <mergeCell ref="G970:G973"/>
    <mergeCell ref="H970:H973"/>
    <mergeCell ref="I970:I973"/>
    <mergeCell ref="J970:J973"/>
    <mergeCell ref="K970:K973"/>
    <mergeCell ref="L970:L973"/>
    <mergeCell ref="V970:V973"/>
    <mergeCell ref="W970:W973"/>
    <mergeCell ref="X970:X973"/>
    <mergeCell ref="Y970:Y973"/>
    <mergeCell ref="Z970:Z973"/>
    <mergeCell ref="AA970:AA973"/>
    <mergeCell ref="AB970:AB973"/>
    <mergeCell ref="AC970:AC973"/>
    <mergeCell ref="AD970:AD973"/>
    <mergeCell ref="AE970:AE973"/>
    <mergeCell ref="AF970:AF973"/>
    <mergeCell ref="AG970:AG973"/>
    <mergeCell ref="AH970:AH973"/>
    <mergeCell ref="AI970:AI973"/>
    <mergeCell ref="AJ970:AJ973"/>
    <mergeCell ref="AK970:AK973"/>
    <mergeCell ref="K978:K981"/>
    <mergeCell ref="L978:L981"/>
    <mergeCell ref="V978:V981"/>
    <mergeCell ref="W978:W981"/>
    <mergeCell ref="X978:X981"/>
    <mergeCell ref="AM1765:AM1767"/>
    <mergeCell ref="AT1765:AT1767"/>
    <mergeCell ref="AU1765:AU1767"/>
    <mergeCell ref="AD1765:AD1767"/>
    <mergeCell ref="AE1765:AE1767"/>
    <mergeCell ref="AF1765:AF1767"/>
    <mergeCell ref="AG1765:AG1767"/>
    <mergeCell ref="AH1765:AH1767"/>
    <mergeCell ref="AI1765:AI1767"/>
    <mergeCell ref="AJ1765:AJ1767"/>
    <mergeCell ref="AK1765:AK1767"/>
    <mergeCell ref="AL1771:AL1773"/>
    <mergeCell ref="AM1771:AM1773"/>
    <mergeCell ref="AN1765:AN1767"/>
    <mergeCell ref="AO1765:AO1767"/>
    <mergeCell ref="AP1765:AP1767"/>
    <mergeCell ref="AQ1765:AQ1767"/>
    <mergeCell ref="AR1765:AR1767"/>
    <mergeCell ref="AS1765:AS1767"/>
    <mergeCell ref="AO1756:AO1758"/>
    <mergeCell ref="AP1756:AP1758"/>
    <mergeCell ref="AQ1756:AQ1758"/>
    <mergeCell ref="AR1756:AR1758"/>
    <mergeCell ref="AS1756:AS1758"/>
    <mergeCell ref="AT1756:AT1758"/>
    <mergeCell ref="AU1756:AU1758"/>
    <mergeCell ref="AD1756:AD1758"/>
    <mergeCell ref="AE1756:AE1758"/>
    <mergeCell ref="AF1756:AF1758"/>
    <mergeCell ref="AG1756:AG1758"/>
    <mergeCell ref="A1819:I1819"/>
    <mergeCell ref="W1789:W1791"/>
    <mergeCell ref="X1789:X1791"/>
    <mergeCell ref="Y1789:Y1791"/>
    <mergeCell ref="Z1789:Z1791"/>
    <mergeCell ref="AA1789:AA1791"/>
    <mergeCell ref="AB1789:AB1791"/>
    <mergeCell ref="AC1789:AC1791"/>
    <mergeCell ref="AD1789:AD1791"/>
    <mergeCell ref="AE1789:AE1791"/>
    <mergeCell ref="AF1789:AF1791"/>
    <mergeCell ref="AG1789:AG1791"/>
    <mergeCell ref="AH1789:AH1791"/>
    <mergeCell ref="AI1789:AI1791"/>
    <mergeCell ref="AJ1789:AJ1791"/>
    <mergeCell ref="AK1789:AK1791"/>
    <mergeCell ref="G1783:G1785"/>
    <mergeCell ref="H1783:H1785"/>
    <mergeCell ref="I1783:I1785"/>
    <mergeCell ref="Z1783:Z1785"/>
    <mergeCell ref="AA1783:AA1785"/>
    <mergeCell ref="AB1783:AB1785"/>
    <mergeCell ref="AC1783:AC1785"/>
    <mergeCell ref="AD1783:AD1785"/>
    <mergeCell ref="AE1783:AE1785"/>
    <mergeCell ref="AF1783:AF1785"/>
    <mergeCell ref="AG1783:AG1785"/>
    <mergeCell ref="AH1783:AH1785"/>
    <mergeCell ref="AI1783:AI1785"/>
    <mergeCell ref="AJ1783:AJ1785"/>
    <mergeCell ref="X1808:X1810"/>
    <mergeCell ref="Y1808:Y1810"/>
    <mergeCell ref="Z1808:Z1810"/>
    <mergeCell ref="AU1777:AU1779"/>
    <mergeCell ref="AG1777:AG1779"/>
    <mergeCell ref="AH1777:AH1779"/>
    <mergeCell ref="AI1777:AI1779"/>
    <mergeCell ref="AJ1777:AJ1779"/>
    <mergeCell ref="AK1777:AK1779"/>
    <mergeCell ref="AN1771:AN1773"/>
    <mergeCell ref="AO1771:AO1773"/>
    <mergeCell ref="AP1771:AP1773"/>
    <mergeCell ref="AQ1771:AQ1773"/>
    <mergeCell ref="AR1771:AR1773"/>
    <mergeCell ref="AS1771:AS1773"/>
    <mergeCell ref="AT1771:AT1773"/>
    <mergeCell ref="AU1771:AU1773"/>
    <mergeCell ref="AD1771:AD1773"/>
    <mergeCell ref="AE1771:AE1773"/>
    <mergeCell ref="AF1771:AF1773"/>
    <mergeCell ref="AG1771:AG1773"/>
    <mergeCell ref="AH1771:AH1773"/>
    <mergeCell ref="AI1771:AI1773"/>
    <mergeCell ref="AJ1771:AJ1773"/>
    <mergeCell ref="AK1771:AK1773"/>
    <mergeCell ref="AN1783:AN1785"/>
    <mergeCell ref="AO1783:AO1785"/>
    <mergeCell ref="AP1783:AP1785"/>
    <mergeCell ref="AQ1783:AQ1785"/>
    <mergeCell ref="AR1783:AR1785"/>
    <mergeCell ref="AS1783:AS1785"/>
    <mergeCell ref="AT1783:AT1785"/>
    <mergeCell ref="AU1783:AU1785"/>
    <mergeCell ref="AV1783:AV1785"/>
    <mergeCell ref="AW1783:AW1785"/>
    <mergeCell ref="A1786:A1788"/>
    <mergeCell ref="B1786:B1788"/>
    <mergeCell ref="C1786:C1788"/>
    <mergeCell ref="D1786:D1788"/>
    <mergeCell ref="E1786:E1788"/>
    <mergeCell ref="F1786:F1788"/>
    <mergeCell ref="G1786:G1788"/>
    <mergeCell ref="H1786:H1788"/>
    <mergeCell ref="I1786:I1788"/>
    <mergeCell ref="J1786:J1788"/>
    <mergeCell ref="K1786:K1788"/>
    <mergeCell ref="L1786:L1788"/>
    <mergeCell ref="U1786:U1788"/>
    <mergeCell ref="V1786:V1788"/>
    <mergeCell ref="W1786:W1788"/>
    <mergeCell ref="X1786:X1788"/>
    <mergeCell ref="Y1786:Y1788"/>
    <mergeCell ref="Z1786:Z1788"/>
    <mergeCell ref="AA1786:AA1788"/>
    <mergeCell ref="AB1786:AB1788"/>
    <mergeCell ref="AC1786:AC1788"/>
    <mergeCell ref="AD1786:AD1788"/>
    <mergeCell ref="AE1786:AE1788"/>
    <mergeCell ref="AF1786:AF1788"/>
    <mergeCell ref="AG1786:AG1788"/>
    <mergeCell ref="AH1786:AH1788"/>
    <mergeCell ref="AI1786:AI1788"/>
    <mergeCell ref="AJ1786:AJ1788"/>
    <mergeCell ref="AK1786:AK1788"/>
    <mergeCell ref="AL1786:AL1788"/>
    <mergeCell ref="AM1786:AM1788"/>
    <mergeCell ref="AN1786:AN1788"/>
    <mergeCell ref="AO1786:AO1788"/>
    <mergeCell ref="AP1786:AP1788"/>
    <mergeCell ref="AQ1786:AQ1788"/>
    <mergeCell ref="AR1786:AR1788"/>
    <mergeCell ref="AV1777:AV1779"/>
    <mergeCell ref="AW1777:AW1779"/>
    <mergeCell ref="A1780:A1782"/>
    <mergeCell ref="B1780:B1782"/>
    <mergeCell ref="C1780:C1782"/>
    <mergeCell ref="D1780:D1782"/>
    <mergeCell ref="E1780:E1782"/>
    <mergeCell ref="F1780:F1782"/>
    <mergeCell ref="G1780:G1782"/>
    <mergeCell ref="H1780:H1782"/>
    <mergeCell ref="I1780:I1782"/>
    <mergeCell ref="J1780:J1782"/>
    <mergeCell ref="K1780:K1782"/>
    <mergeCell ref="L1780:L1782"/>
    <mergeCell ref="U1780:U1782"/>
    <mergeCell ref="V1780:V1782"/>
    <mergeCell ref="W1780:W1782"/>
    <mergeCell ref="X1780:X1782"/>
    <mergeCell ref="Y1780:Y1782"/>
    <mergeCell ref="Z1780:Z1782"/>
    <mergeCell ref="AA1780:AA1782"/>
    <mergeCell ref="AB1780:AB1782"/>
    <mergeCell ref="AC1780:AC1782"/>
    <mergeCell ref="AD1780:AD1782"/>
    <mergeCell ref="AE1780:AE1782"/>
    <mergeCell ref="AF1780:AF1782"/>
    <mergeCell ref="AG1780:AG1782"/>
    <mergeCell ref="AH1780:AH1782"/>
    <mergeCell ref="AI1780:AI1782"/>
    <mergeCell ref="AJ1780:AJ1782"/>
    <mergeCell ref="AK1780:AK1782"/>
    <mergeCell ref="AL1780:AL1782"/>
    <mergeCell ref="AM1780:AM1782"/>
    <mergeCell ref="AN1780:AN1782"/>
    <mergeCell ref="AO1780:AO1782"/>
    <mergeCell ref="AP1780:AP1782"/>
    <mergeCell ref="AQ1780:AQ1782"/>
    <mergeCell ref="AR1780:AR1782"/>
    <mergeCell ref="AS1780:AS1782"/>
    <mergeCell ref="AT1780:AT1782"/>
    <mergeCell ref="AU1780:AU1782"/>
    <mergeCell ref="AV1780:AV1782"/>
    <mergeCell ref="AW1780:AW1782"/>
    <mergeCell ref="A1777:A1779"/>
    <mergeCell ref="B1777:B1779"/>
    <mergeCell ref="C1777:C1779"/>
    <mergeCell ref="D1777:D1779"/>
    <mergeCell ref="E1777:E1779"/>
    <mergeCell ref="F1777:F1779"/>
    <mergeCell ref="G1777:G1779"/>
    <mergeCell ref="H1777:H1779"/>
    <mergeCell ref="I1777:I1779"/>
    <mergeCell ref="J1777:J1779"/>
    <mergeCell ref="K1777:K1779"/>
    <mergeCell ref="L1777:L1779"/>
    <mergeCell ref="AL1777:AL1779"/>
    <mergeCell ref="AM1777:AM1779"/>
    <mergeCell ref="AN1777:AN1779"/>
    <mergeCell ref="AO1777:AO1779"/>
    <mergeCell ref="AP1777:AP1779"/>
    <mergeCell ref="AQ1777:AQ1779"/>
    <mergeCell ref="AR1777:AR1779"/>
    <mergeCell ref="AS1777:AS1779"/>
    <mergeCell ref="AT1777:AT1779"/>
    <mergeCell ref="AV1771:AV1773"/>
    <mergeCell ref="AW1771:AW1773"/>
    <mergeCell ref="A1774:A1776"/>
    <mergeCell ref="B1774:B1776"/>
    <mergeCell ref="C1774:C1776"/>
    <mergeCell ref="D1774:D1776"/>
    <mergeCell ref="E1774:E1776"/>
    <mergeCell ref="F1774:F1776"/>
    <mergeCell ref="G1774:G1776"/>
    <mergeCell ref="H1774:H1776"/>
    <mergeCell ref="I1774:I1776"/>
    <mergeCell ref="J1774:J1776"/>
    <mergeCell ref="K1774:K1776"/>
    <mergeCell ref="L1774:L1776"/>
    <mergeCell ref="U1774:U1776"/>
    <mergeCell ref="V1774:V1776"/>
    <mergeCell ref="W1774:W1776"/>
    <mergeCell ref="X1774:X1776"/>
    <mergeCell ref="Y1774:Y1776"/>
    <mergeCell ref="Z1774:Z1776"/>
    <mergeCell ref="AA1774:AA1776"/>
    <mergeCell ref="AB1774:AB1776"/>
    <mergeCell ref="AC1774:AC1776"/>
    <mergeCell ref="AD1774:AD1776"/>
    <mergeCell ref="AE1774:AE1776"/>
    <mergeCell ref="AF1774:AF1776"/>
    <mergeCell ref="AG1774:AG1776"/>
    <mergeCell ref="AH1774:AH1776"/>
    <mergeCell ref="AI1774:AI1776"/>
    <mergeCell ref="AJ1774:AJ1776"/>
    <mergeCell ref="AK1774:AK1776"/>
    <mergeCell ref="AL1774:AL1776"/>
    <mergeCell ref="AM1774:AM1776"/>
    <mergeCell ref="AN1774:AN1776"/>
    <mergeCell ref="AO1774:AO1776"/>
    <mergeCell ref="AP1774:AP1776"/>
    <mergeCell ref="AQ1774:AQ1776"/>
    <mergeCell ref="AR1774:AR1776"/>
    <mergeCell ref="AS1774:AS1776"/>
    <mergeCell ref="AT1774:AT1776"/>
    <mergeCell ref="AU1774:AU1776"/>
    <mergeCell ref="AV1774:AV1776"/>
    <mergeCell ref="AW1774:AW1776"/>
    <mergeCell ref="A1771:A1773"/>
    <mergeCell ref="B1771:B1773"/>
    <mergeCell ref="C1771:C1773"/>
    <mergeCell ref="D1771:D1773"/>
    <mergeCell ref="E1771:E1773"/>
    <mergeCell ref="F1771:F1773"/>
    <mergeCell ref="G1771:G1773"/>
    <mergeCell ref="H1771:H1773"/>
    <mergeCell ref="I1771:I1773"/>
    <mergeCell ref="J1771:J1773"/>
    <mergeCell ref="K1771:K1773"/>
    <mergeCell ref="L1771:L1773"/>
    <mergeCell ref="U1771:U1773"/>
    <mergeCell ref="V1771:V1773"/>
    <mergeCell ref="W1771:W1773"/>
    <mergeCell ref="X1771:X1773"/>
    <mergeCell ref="Y1771:Y1773"/>
    <mergeCell ref="Z1771:Z1773"/>
    <mergeCell ref="AA1771:AA1773"/>
    <mergeCell ref="AB1771:AB1773"/>
    <mergeCell ref="AC1771:AC1773"/>
    <mergeCell ref="AV1765:AV1767"/>
    <mergeCell ref="AW1765:AW1767"/>
    <mergeCell ref="A1768:A1770"/>
    <mergeCell ref="B1768:B1770"/>
    <mergeCell ref="C1768:C1770"/>
    <mergeCell ref="D1768:D1770"/>
    <mergeCell ref="E1768:E1770"/>
    <mergeCell ref="F1768:F1770"/>
    <mergeCell ref="G1768:G1770"/>
    <mergeCell ref="H1768:H1770"/>
    <mergeCell ref="I1768:I1770"/>
    <mergeCell ref="J1768:J1770"/>
    <mergeCell ref="K1768:K1770"/>
    <mergeCell ref="L1768:L1770"/>
    <mergeCell ref="U1768:U1770"/>
    <mergeCell ref="V1768:V1770"/>
    <mergeCell ref="W1768:W1770"/>
    <mergeCell ref="X1768:X1770"/>
    <mergeCell ref="Y1768:Y1770"/>
    <mergeCell ref="Z1768:Z1770"/>
    <mergeCell ref="AA1768:AA1770"/>
    <mergeCell ref="AB1768:AB1770"/>
    <mergeCell ref="AC1768:AC1770"/>
    <mergeCell ref="AD1768:AD1770"/>
    <mergeCell ref="AE1768:AE1770"/>
    <mergeCell ref="AF1768:AF1770"/>
    <mergeCell ref="AG1768:AG1770"/>
    <mergeCell ref="AH1768:AH1770"/>
    <mergeCell ref="AI1768:AI1770"/>
    <mergeCell ref="AJ1768:AJ1770"/>
    <mergeCell ref="AK1768:AK1770"/>
    <mergeCell ref="AL1768:AL1770"/>
    <mergeCell ref="AM1768:AM1770"/>
    <mergeCell ref="AN1768:AN1770"/>
    <mergeCell ref="AO1768:AO1770"/>
    <mergeCell ref="AP1768:AP1770"/>
    <mergeCell ref="AQ1768:AQ1770"/>
    <mergeCell ref="AR1768:AR1770"/>
    <mergeCell ref="AS1768:AS1770"/>
    <mergeCell ref="AT1768:AT1770"/>
    <mergeCell ref="AU1768:AU1770"/>
    <mergeCell ref="AV1768:AV1770"/>
    <mergeCell ref="AW1768:AW1770"/>
    <mergeCell ref="A1765:A1767"/>
    <mergeCell ref="B1765:B1767"/>
    <mergeCell ref="C1765:C1767"/>
    <mergeCell ref="D1765:D1767"/>
    <mergeCell ref="E1765:E1767"/>
    <mergeCell ref="F1765:F1767"/>
    <mergeCell ref="G1765:G1767"/>
    <mergeCell ref="H1765:H1767"/>
    <mergeCell ref="I1765:I1767"/>
    <mergeCell ref="J1765:J1767"/>
    <mergeCell ref="K1765:K1767"/>
    <mergeCell ref="L1765:L1767"/>
    <mergeCell ref="U1765:U1767"/>
    <mergeCell ref="V1765:V1767"/>
    <mergeCell ref="W1765:W1767"/>
    <mergeCell ref="X1765:X1767"/>
    <mergeCell ref="Y1765:Y1767"/>
    <mergeCell ref="Z1765:Z1767"/>
    <mergeCell ref="AA1765:AA1767"/>
    <mergeCell ref="AB1765:AB1767"/>
    <mergeCell ref="AC1765:AC1767"/>
    <mergeCell ref="AV1756:AV1758"/>
    <mergeCell ref="AW1756:AW1758"/>
    <mergeCell ref="A1762:A1764"/>
    <mergeCell ref="B1762:B1764"/>
    <mergeCell ref="C1762:C1764"/>
    <mergeCell ref="D1762:D1764"/>
    <mergeCell ref="E1762:E1764"/>
    <mergeCell ref="F1762:F1764"/>
    <mergeCell ref="G1762:G1764"/>
    <mergeCell ref="H1762:H1764"/>
    <mergeCell ref="I1762:I1764"/>
    <mergeCell ref="J1762:J1764"/>
    <mergeCell ref="K1762:K1764"/>
    <mergeCell ref="L1762:L1764"/>
    <mergeCell ref="U1762:U1764"/>
    <mergeCell ref="V1762:V1764"/>
    <mergeCell ref="W1762:W1764"/>
    <mergeCell ref="X1762:X1764"/>
    <mergeCell ref="Y1762:Y1764"/>
    <mergeCell ref="Z1762:Z1764"/>
    <mergeCell ref="AA1762:AA1764"/>
    <mergeCell ref="AB1762:AB1764"/>
    <mergeCell ref="AC1762:AC1764"/>
    <mergeCell ref="AD1762:AD1764"/>
    <mergeCell ref="AE1762:AE1764"/>
    <mergeCell ref="AF1762:AF1764"/>
    <mergeCell ref="AG1762:AG1764"/>
    <mergeCell ref="AH1762:AH1764"/>
    <mergeCell ref="AI1762:AI1764"/>
    <mergeCell ref="AJ1762:AJ1764"/>
    <mergeCell ref="AK1762:AK1764"/>
    <mergeCell ref="AL1762:AL1764"/>
    <mergeCell ref="AM1762:AM1764"/>
    <mergeCell ref="AN1762:AN1764"/>
    <mergeCell ref="AO1762:AO1764"/>
    <mergeCell ref="AP1762:AP1764"/>
    <mergeCell ref="AQ1762:AQ1764"/>
    <mergeCell ref="AR1762:AR1764"/>
    <mergeCell ref="AS1762:AS1764"/>
    <mergeCell ref="AT1762:AT1764"/>
    <mergeCell ref="AU1762:AU1764"/>
    <mergeCell ref="AV1762:AV1764"/>
    <mergeCell ref="AW1762:AW1764"/>
    <mergeCell ref="A1756:A1758"/>
    <mergeCell ref="B1756:B1758"/>
    <mergeCell ref="C1756:C1758"/>
    <mergeCell ref="D1756:D1758"/>
    <mergeCell ref="E1756:E1758"/>
    <mergeCell ref="F1756:F1758"/>
    <mergeCell ref="G1756:G1758"/>
    <mergeCell ref="H1756:H1758"/>
    <mergeCell ref="I1756:I1758"/>
    <mergeCell ref="J1756:J1758"/>
    <mergeCell ref="K1756:K1758"/>
    <mergeCell ref="L1756:L1758"/>
    <mergeCell ref="U1756:U1758"/>
    <mergeCell ref="V1756:V1758"/>
    <mergeCell ref="W1756:W1758"/>
    <mergeCell ref="X1756:X1758"/>
    <mergeCell ref="Y1756:Y1758"/>
    <mergeCell ref="Z1756:Z1758"/>
    <mergeCell ref="AA1756:AA1758"/>
    <mergeCell ref="AB1756:AB1758"/>
    <mergeCell ref="AC1756:AC1758"/>
    <mergeCell ref="AH1756:AH1758"/>
    <mergeCell ref="AI1756:AI1758"/>
    <mergeCell ref="AJ1756:AJ1758"/>
    <mergeCell ref="AK1756:AK1758"/>
    <mergeCell ref="AI1748:AI1750"/>
    <mergeCell ref="AJ1748:AJ1750"/>
    <mergeCell ref="AK1748:AK1750"/>
    <mergeCell ref="AL1748:AL1750"/>
    <mergeCell ref="AM1748:AM1750"/>
    <mergeCell ref="AN1748:AN1750"/>
    <mergeCell ref="G1748:G1750"/>
    <mergeCell ref="H1748:H1750"/>
    <mergeCell ref="I1748:I1750"/>
    <mergeCell ref="J1748:J1750"/>
    <mergeCell ref="K1748:K1750"/>
    <mergeCell ref="L1748:L1750"/>
    <mergeCell ref="R1748:R1750"/>
    <mergeCell ref="S1748:S1750"/>
    <mergeCell ref="T1748:T1750"/>
    <mergeCell ref="U1748:U1750"/>
    <mergeCell ref="V1748:V1750"/>
    <mergeCell ref="W1748:W1750"/>
    <mergeCell ref="X1748:X1750"/>
    <mergeCell ref="Y1748:Y1750"/>
    <mergeCell ref="Z1748:Z1750"/>
    <mergeCell ref="AA1748:AA1750"/>
    <mergeCell ref="AB1748:AB1750"/>
    <mergeCell ref="AC1748:AC1750"/>
    <mergeCell ref="AD1748:AD1750"/>
    <mergeCell ref="AE1748:AE1750"/>
    <mergeCell ref="AF1748:AF1750"/>
    <mergeCell ref="AG1748:AG1750"/>
    <mergeCell ref="AH1748:AH1750"/>
    <mergeCell ref="AL1756:AL1758"/>
    <mergeCell ref="AM1756:AM1758"/>
    <mergeCell ref="AN1756:AN1758"/>
    <mergeCell ref="AO1748:AO1750"/>
    <mergeCell ref="AP1748:AP1750"/>
    <mergeCell ref="AQ1748:AQ1750"/>
    <mergeCell ref="AR1748:AR1750"/>
    <mergeCell ref="AS1748:AS1750"/>
    <mergeCell ref="AT1748:AT1750"/>
    <mergeCell ref="AU1748:AU1750"/>
    <mergeCell ref="AV1748:AV1750"/>
    <mergeCell ref="AW1748:AW1750"/>
    <mergeCell ref="A1751:A1753"/>
    <mergeCell ref="B1751:B1753"/>
    <mergeCell ref="C1751:C1753"/>
    <mergeCell ref="D1751:D1753"/>
    <mergeCell ref="E1751:E1753"/>
    <mergeCell ref="F1751:F1753"/>
    <mergeCell ref="G1751:G1753"/>
    <mergeCell ref="H1751:H1753"/>
    <mergeCell ref="I1751:I1753"/>
    <mergeCell ref="J1751:J1753"/>
    <mergeCell ref="K1751:K1753"/>
    <mergeCell ref="L1751:L1753"/>
    <mergeCell ref="R1751:R1753"/>
    <mergeCell ref="S1751:S1753"/>
    <mergeCell ref="T1751:T1753"/>
    <mergeCell ref="U1751:U1753"/>
    <mergeCell ref="V1751:V1753"/>
    <mergeCell ref="W1751:W1753"/>
    <mergeCell ref="X1751:X1753"/>
    <mergeCell ref="Y1751:Y1753"/>
    <mergeCell ref="Z1751:Z1753"/>
    <mergeCell ref="AA1751:AA1753"/>
    <mergeCell ref="AB1751:AB1753"/>
    <mergeCell ref="AC1751:AC1753"/>
    <mergeCell ref="AD1751:AD1753"/>
    <mergeCell ref="AE1751:AE1753"/>
    <mergeCell ref="AF1751:AF1753"/>
    <mergeCell ref="AG1751:AG1753"/>
    <mergeCell ref="AH1751:AH1753"/>
    <mergeCell ref="AI1751:AI1753"/>
    <mergeCell ref="AJ1751:AJ1753"/>
    <mergeCell ref="AK1751:AK1753"/>
    <mergeCell ref="AL1751:AL1753"/>
    <mergeCell ref="AM1751:AM1753"/>
    <mergeCell ref="AN1751:AN1753"/>
    <mergeCell ref="AO1751:AO1753"/>
    <mergeCell ref="AP1751:AP1753"/>
    <mergeCell ref="AQ1751:AQ1753"/>
    <mergeCell ref="AR1751:AR1753"/>
    <mergeCell ref="AS1751:AS1753"/>
    <mergeCell ref="AT1751:AT1753"/>
    <mergeCell ref="AU1751:AU1753"/>
    <mergeCell ref="AV1751:AV1753"/>
    <mergeCell ref="AW1751:AW1753"/>
    <mergeCell ref="A1748:A1750"/>
    <mergeCell ref="B1748:B1750"/>
    <mergeCell ref="C1748:C1750"/>
    <mergeCell ref="D1748:D1750"/>
    <mergeCell ref="E1748:E1750"/>
    <mergeCell ref="F1748:F1750"/>
    <mergeCell ref="AI1740:AI1742"/>
    <mergeCell ref="AJ1740:AJ1742"/>
    <mergeCell ref="AK1740:AK1742"/>
    <mergeCell ref="AN1740:AN1742"/>
    <mergeCell ref="AO1740:AO1742"/>
    <mergeCell ref="AP1740:AP1742"/>
    <mergeCell ref="AQ1740:AQ1742"/>
    <mergeCell ref="AR1740:AR1742"/>
    <mergeCell ref="AS1740:AS1742"/>
    <mergeCell ref="AT1740:AT1742"/>
    <mergeCell ref="AU1740:AU1742"/>
    <mergeCell ref="AV1740:AV1742"/>
    <mergeCell ref="AW1740:AW1742"/>
    <mergeCell ref="A1743:A1745"/>
    <mergeCell ref="B1743:B1745"/>
    <mergeCell ref="C1743:C1745"/>
    <mergeCell ref="D1743:D1745"/>
    <mergeCell ref="E1743:E1745"/>
    <mergeCell ref="F1743:F1745"/>
    <mergeCell ref="G1743:G1745"/>
    <mergeCell ref="H1743:H1745"/>
    <mergeCell ref="I1743:I1745"/>
    <mergeCell ref="J1743:J1745"/>
    <mergeCell ref="K1743:K1745"/>
    <mergeCell ref="L1743:L1745"/>
    <mergeCell ref="R1743:R1745"/>
    <mergeCell ref="S1743:S1745"/>
    <mergeCell ref="T1743:T1745"/>
    <mergeCell ref="U1743:U1745"/>
    <mergeCell ref="V1743:V1745"/>
    <mergeCell ref="W1743:W1745"/>
    <mergeCell ref="X1743:X1745"/>
    <mergeCell ref="Y1743:Y1745"/>
    <mergeCell ref="Z1743:Z1745"/>
    <mergeCell ref="AA1743:AA1745"/>
    <mergeCell ref="AB1743:AB1745"/>
    <mergeCell ref="AC1743:AC1745"/>
    <mergeCell ref="AD1743:AD1745"/>
    <mergeCell ref="AE1743:AE1745"/>
    <mergeCell ref="AF1743:AF1745"/>
    <mergeCell ref="AG1743:AG1745"/>
    <mergeCell ref="AH1743:AH1745"/>
    <mergeCell ref="AI1743:AI1745"/>
    <mergeCell ref="AJ1743:AJ1745"/>
    <mergeCell ref="AK1743:AK1745"/>
    <mergeCell ref="AL1743:AL1745"/>
    <mergeCell ref="AM1743:AM1745"/>
    <mergeCell ref="AN1743:AN1745"/>
    <mergeCell ref="AO1743:AO1745"/>
    <mergeCell ref="AP1743:AP1745"/>
    <mergeCell ref="AQ1743:AQ1745"/>
    <mergeCell ref="AR1743:AR1745"/>
    <mergeCell ref="AS1743:AS1745"/>
    <mergeCell ref="AT1743:AT1745"/>
    <mergeCell ref="AU1743:AU1745"/>
    <mergeCell ref="AV1743:AV1745"/>
    <mergeCell ref="AW1743:AW1745"/>
    <mergeCell ref="A1740:A1742"/>
    <mergeCell ref="B1740:B1742"/>
    <mergeCell ref="C1740:C1742"/>
    <mergeCell ref="D1740:D1742"/>
    <mergeCell ref="E1740:E1742"/>
    <mergeCell ref="F1740:F1742"/>
    <mergeCell ref="AO1737:AO1739"/>
    <mergeCell ref="AP1737:AP1739"/>
    <mergeCell ref="AQ1737:AQ1739"/>
    <mergeCell ref="AR1737:AR1739"/>
    <mergeCell ref="AS1737:AS1739"/>
    <mergeCell ref="AT1737:AT1739"/>
    <mergeCell ref="AU1737:AU1739"/>
    <mergeCell ref="AV1737:AV1739"/>
    <mergeCell ref="AW1737:AW1739"/>
    <mergeCell ref="A1729:A1731"/>
    <mergeCell ref="B1729:B1731"/>
    <mergeCell ref="C1729:C1731"/>
    <mergeCell ref="D1729:D1731"/>
    <mergeCell ref="G1740:G1742"/>
    <mergeCell ref="H1740:H1742"/>
    <mergeCell ref="I1740:I1742"/>
    <mergeCell ref="J1740:J1742"/>
    <mergeCell ref="K1740:K1742"/>
    <mergeCell ref="L1740:L1742"/>
    <mergeCell ref="R1740:R1742"/>
    <mergeCell ref="S1740:S1742"/>
    <mergeCell ref="T1740:T1742"/>
    <mergeCell ref="U1740:U1742"/>
    <mergeCell ref="V1740:V1742"/>
    <mergeCell ref="W1740:W1742"/>
    <mergeCell ref="X1740:X1742"/>
    <mergeCell ref="Y1740:Y1742"/>
    <mergeCell ref="Z1740:Z1742"/>
    <mergeCell ref="AA1740:AA1742"/>
    <mergeCell ref="AB1740:AB1742"/>
    <mergeCell ref="AC1740:AC1742"/>
    <mergeCell ref="AD1740:AD1742"/>
    <mergeCell ref="AE1740:AE1742"/>
    <mergeCell ref="AF1740:AF1742"/>
    <mergeCell ref="AG1740:AG1742"/>
    <mergeCell ref="AH1740:AH1742"/>
    <mergeCell ref="AI1729:AI1731"/>
    <mergeCell ref="AJ1729:AJ1731"/>
    <mergeCell ref="AK1729:AK1731"/>
    <mergeCell ref="E1729:E1731"/>
    <mergeCell ref="F1729:F1731"/>
    <mergeCell ref="G1729:G1731"/>
    <mergeCell ref="H1729:H1731"/>
    <mergeCell ref="I1729:I1731"/>
    <mergeCell ref="J1729:J1731"/>
    <mergeCell ref="K1729:K1731"/>
    <mergeCell ref="L1729:L1731"/>
    <mergeCell ref="R1729:R1731"/>
    <mergeCell ref="S1729:S1731"/>
    <mergeCell ref="T1729:T1731"/>
    <mergeCell ref="U1729:U1731"/>
    <mergeCell ref="V1729:V1731"/>
    <mergeCell ref="W1729:W1731"/>
    <mergeCell ref="X1729:X1731"/>
    <mergeCell ref="Y1729:Y1731"/>
    <mergeCell ref="Z1729:Z1731"/>
    <mergeCell ref="AA1729:AA1731"/>
    <mergeCell ref="AB1729:AB1731"/>
    <mergeCell ref="AC1729:AC1731"/>
    <mergeCell ref="AD1729:AD1731"/>
    <mergeCell ref="AE1729:AE1731"/>
    <mergeCell ref="AF1729:AF1731"/>
    <mergeCell ref="AG1729:AG1731"/>
    <mergeCell ref="AH1729:AH1731"/>
    <mergeCell ref="AM1726:AM1728"/>
    <mergeCell ref="AN1726:AN1728"/>
    <mergeCell ref="AO1726:AO1728"/>
    <mergeCell ref="AP1726:AP1728"/>
    <mergeCell ref="AQ1726:AQ1728"/>
    <mergeCell ref="AR1726:AR1728"/>
    <mergeCell ref="AS1726:AS1728"/>
    <mergeCell ref="AT1726:AT1728"/>
    <mergeCell ref="AU1726:AU1728"/>
    <mergeCell ref="AV1726:AV1728"/>
    <mergeCell ref="AW1726:AW1728"/>
    <mergeCell ref="A1720:A1722"/>
    <mergeCell ref="B1720:B1722"/>
    <mergeCell ref="C1720:C1722"/>
    <mergeCell ref="D1720:D1722"/>
    <mergeCell ref="E1720:E1722"/>
    <mergeCell ref="F1720:F1722"/>
    <mergeCell ref="G1720:G1722"/>
    <mergeCell ref="H1720:H1722"/>
    <mergeCell ref="AN1729:AN1731"/>
    <mergeCell ref="AO1729:AO1731"/>
    <mergeCell ref="AP1729:AP1731"/>
    <mergeCell ref="AQ1729:AQ1731"/>
    <mergeCell ref="AR1729:AR1731"/>
    <mergeCell ref="AS1729:AS1731"/>
    <mergeCell ref="AT1729:AT1731"/>
    <mergeCell ref="AU1729:AU1731"/>
    <mergeCell ref="AV1729:AV1731"/>
    <mergeCell ref="AW1729:AW1731"/>
    <mergeCell ref="A1737:A1739"/>
    <mergeCell ref="B1737:B1739"/>
    <mergeCell ref="C1737:C1739"/>
    <mergeCell ref="D1737:D1739"/>
    <mergeCell ref="E1737:E1739"/>
    <mergeCell ref="F1737:F1739"/>
    <mergeCell ref="G1737:G1739"/>
    <mergeCell ref="H1737:H1739"/>
    <mergeCell ref="I1737:I1739"/>
    <mergeCell ref="J1737:J1739"/>
    <mergeCell ref="K1737:K1739"/>
    <mergeCell ref="L1737:L1739"/>
    <mergeCell ref="R1737:R1739"/>
    <mergeCell ref="S1737:S1739"/>
    <mergeCell ref="T1737:T1739"/>
    <mergeCell ref="U1737:U1739"/>
    <mergeCell ref="V1737:V1739"/>
    <mergeCell ref="W1737:W1739"/>
    <mergeCell ref="X1737:X1739"/>
    <mergeCell ref="Y1737:Y1739"/>
    <mergeCell ref="Z1737:Z1739"/>
    <mergeCell ref="AA1737:AA1739"/>
    <mergeCell ref="AB1737:AB1739"/>
    <mergeCell ref="AC1737:AC1739"/>
    <mergeCell ref="AD1737:AD1739"/>
    <mergeCell ref="AE1737:AE1739"/>
    <mergeCell ref="AF1737:AF1739"/>
    <mergeCell ref="AG1737:AG1739"/>
    <mergeCell ref="AH1737:AH1739"/>
    <mergeCell ref="AI1737:AI1739"/>
    <mergeCell ref="AJ1737:AJ1739"/>
    <mergeCell ref="AK1737:AK1739"/>
    <mergeCell ref="AL1737:AL1739"/>
    <mergeCell ref="AM1737:AM1739"/>
    <mergeCell ref="AN1737:AN1739"/>
    <mergeCell ref="A1726:A1728"/>
    <mergeCell ref="B1726:B1728"/>
    <mergeCell ref="C1726:C1728"/>
    <mergeCell ref="D1726:D1728"/>
    <mergeCell ref="E1726:E1728"/>
    <mergeCell ref="F1726:F1728"/>
    <mergeCell ref="G1726:G1728"/>
    <mergeCell ref="H1726:H1728"/>
    <mergeCell ref="I1726:I1728"/>
    <mergeCell ref="J1726:J1728"/>
    <mergeCell ref="K1726:K1728"/>
    <mergeCell ref="L1726:L1728"/>
    <mergeCell ref="R1726:R1728"/>
    <mergeCell ref="S1726:S1728"/>
    <mergeCell ref="T1726:T1728"/>
    <mergeCell ref="U1726:U1728"/>
    <mergeCell ref="V1726:V1728"/>
    <mergeCell ref="W1726:W1728"/>
    <mergeCell ref="X1726:X1728"/>
    <mergeCell ref="Y1726:Y1728"/>
    <mergeCell ref="Z1726:Z1728"/>
    <mergeCell ref="AA1726:AA1728"/>
    <mergeCell ref="AB1726:AB1728"/>
    <mergeCell ref="AC1726:AC1728"/>
    <mergeCell ref="AD1726:AD1728"/>
    <mergeCell ref="AE1726:AE1728"/>
    <mergeCell ref="AF1726:AF1728"/>
    <mergeCell ref="AG1726:AG1728"/>
    <mergeCell ref="AH1726:AH1728"/>
    <mergeCell ref="AI1726:AI1728"/>
    <mergeCell ref="AJ1726:AJ1728"/>
    <mergeCell ref="AK1726:AK1728"/>
    <mergeCell ref="AL1726:AL1728"/>
    <mergeCell ref="AT1707:AT1709"/>
    <mergeCell ref="AU1707:AU1709"/>
    <mergeCell ref="AV1707:AV1709"/>
    <mergeCell ref="AW1707:AW1709"/>
    <mergeCell ref="I1720:I1722"/>
    <mergeCell ref="J1720:J1722"/>
    <mergeCell ref="K1720:K1722"/>
    <mergeCell ref="L1720:L1722"/>
    <mergeCell ref="R1720:R1722"/>
    <mergeCell ref="S1720:S1722"/>
    <mergeCell ref="T1720:T1722"/>
    <mergeCell ref="U1720:U1722"/>
    <mergeCell ref="V1720:V1722"/>
    <mergeCell ref="W1720:W1722"/>
    <mergeCell ref="X1720:X1722"/>
    <mergeCell ref="Y1720:Y1722"/>
    <mergeCell ref="Z1720:Z1722"/>
    <mergeCell ref="AA1720:AA1722"/>
    <mergeCell ref="AB1720:AB1722"/>
    <mergeCell ref="AC1720:AC1722"/>
    <mergeCell ref="AD1720:AD1722"/>
    <mergeCell ref="AE1720:AE1722"/>
    <mergeCell ref="AF1720:AF1722"/>
    <mergeCell ref="AG1720:AG1722"/>
    <mergeCell ref="AH1720:AH1722"/>
    <mergeCell ref="AN1704:AN1706"/>
    <mergeCell ref="AO1704:AO1706"/>
    <mergeCell ref="AP1704:AP1706"/>
    <mergeCell ref="AI1720:AI1722"/>
    <mergeCell ref="AJ1720:AJ1722"/>
    <mergeCell ref="AK1720:AK1722"/>
    <mergeCell ref="AL1720:AL1722"/>
    <mergeCell ref="AM1720:AM1722"/>
    <mergeCell ref="AN1720:AN1722"/>
    <mergeCell ref="AO1720:AO1722"/>
    <mergeCell ref="AP1720:AP1722"/>
    <mergeCell ref="AQ1720:AQ1722"/>
    <mergeCell ref="AR1720:AR1722"/>
    <mergeCell ref="AS1720:AS1722"/>
    <mergeCell ref="AT1720:AT1722"/>
    <mergeCell ref="AU1720:AU1722"/>
    <mergeCell ref="AV1720:AV1722"/>
    <mergeCell ref="AW1720:AW1722"/>
    <mergeCell ref="Y1704:Y1706"/>
    <mergeCell ref="Z1704:Z1706"/>
    <mergeCell ref="AA1704:AA1706"/>
    <mergeCell ref="AB1704:AB1706"/>
    <mergeCell ref="AC1704:AC1706"/>
    <mergeCell ref="AD1704:AD1706"/>
    <mergeCell ref="AE1704:AE1706"/>
    <mergeCell ref="AF1704:AF1706"/>
    <mergeCell ref="AG1704:AG1706"/>
    <mergeCell ref="AH1704:AH1706"/>
    <mergeCell ref="AI1704:AI1706"/>
    <mergeCell ref="AJ1704:AJ1706"/>
    <mergeCell ref="AK1704:AK1706"/>
    <mergeCell ref="AL1704:AL1706"/>
    <mergeCell ref="AM1704:AM1706"/>
    <mergeCell ref="AN866:AN869"/>
    <mergeCell ref="AO866:AO869"/>
    <mergeCell ref="AP866:AP869"/>
    <mergeCell ref="AQ866:AQ869"/>
    <mergeCell ref="AN858:AN861"/>
    <mergeCell ref="AO858:AO861"/>
    <mergeCell ref="AP858:AP861"/>
    <mergeCell ref="AQ858:AQ861"/>
    <mergeCell ref="AN850:AN853"/>
    <mergeCell ref="AO850:AO853"/>
    <mergeCell ref="AP850:AP853"/>
    <mergeCell ref="AQ850:AQ853"/>
    <mergeCell ref="AN842:AN845"/>
    <mergeCell ref="AO842:AO845"/>
    <mergeCell ref="AN902:AN905"/>
    <mergeCell ref="AO902:AO905"/>
    <mergeCell ref="AP842:AP845"/>
    <mergeCell ref="AQ842:AQ845"/>
    <mergeCell ref="AR1704:AR1706"/>
    <mergeCell ref="AS1704:AS1706"/>
    <mergeCell ref="AT1704:AT1706"/>
    <mergeCell ref="AU1704:AU1706"/>
    <mergeCell ref="AV1704:AV1706"/>
    <mergeCell ref="AW1704:AW1706"/>
    <mergeCell ref="A1707:A1709"/>
    <mergeCell ref="B1707:B1709"/>
    <mergeCell ref="C1707:C1709"/>
    <mergeCell ref="D1707:D1709"/>
    <mergeCell ref="E1707:E1709"/>
    <mergeCell ref="F1707:F1709"/>
    <mergeCell ref="G1707:G1709"/>
    <mergeCell ref="H1707:H1709"/>
    <mergeCell ref="I1707:I1709"/>
    <mergeCell ref="J1707:J1709"/>
    <mergeCell ref="K1707:K1709"/>
    <mergeCell ref="L1707:L1709"/>
    <mergeCell ref="R1707:R1709"/>
    <mergeCell ref="S1707:S1709"/>
    <mergeCell ref="T1707:T1709"/>
    <mergeCell ref="U1707:U1709"/>
    <mergeCell ref="V1707:V1709"/>
    <mergeCell ref="W1707:W1709"/>
    <mergeCell ref="X1707:X1709"/>
    <mergeCell ref="Y1707:Y1709"/>
    <mergeCell ref="Z1707:Z1709"/>
    <mergeCell ref="AA1707:AA1709"/>
    <mergeCell ref="AB1707:AB1709"/>
    <mergeCell ref="AC1707:AC1709"/>
    <mergeCell ref="AD1707:AD1709"/>
    <mergeCell ref="AE1707:AE1709"/>
    <mergeCell ref="AF1707:AF1709"/>
    <mergeCell ref="AG1707:AG1709"/>
    <mergeCell ref="AH1707:AH1709"/>
    <mergeCell ref="AI1707:AI1709"/>
    <mergeCell ref="AJ1707:AJ1709"/>
    <mergeCell ref="AK1707:AK1709"/>
    <mergeCell ref="AL1707:AL1709"/>
    <mergeCell ref="AM1707:AM1709"/>
    <mergeCell ref="AN1707:AN1709"/>
    <mergeCell ref="AO1707:AO1709"/>
    <mergeCell ref="AP1707:AP1709"/>
    <mergeCell ref="AQ1707:AQ1709"/>
    <mergeCell ref="AR1707:AR1709"/>
    <mergeCell ref="AS1707:AS1709"/>
    <mergeCell ref="AW870:AW873"/>
    <mergeCell ref="C870:C873"/>
    <mergeCell ref="D870:D873"/>
    <mergeCell ref="E870:E873"/>
    <mergeCell ref="F870:F873"/>
    <mergeCell ref="G870:G873"/>
    <mergeCell ref="H870:H873"/>
    <mergeCell ref="I870:I873"/>
    <mergeCell ref="J870:J873"/>
    <mergeCell ref="K870:K873"/>
    <mergeCell ref="L870:L873"/>
    <mergeCell ref="V870:V873"/>
    <mergeCell ref="W870:W873"/>
    <mergeCell ref="X870:X873"/>
    <mergeCell ref="Y870:Y873"/>
    <mergeCell ref="Z870:Z873"/>
    <mergeCell ref="AA870:AA873"/>
    <mergeCell ref="AB870:AB873"/>
    <mergeCell ref="AC870:AC873"/>
    <mergeCell ref="AD870:AD873"/>
    <mergeCell ref="AE870:AE873"/>
    <mergeCell ref="AF870:AF873"/>
    <mergeCell ref="AG870:AG873"/>
    <mergeCell ref="AH870:AH873"/>
    <mergeCell ref="AI870:AI873"/>
    <mergeCell ref="AJ870:AJ873"/>
    <mergeCell ref="AK870:AK873"/>
    <mergeCell ref="AL870:AL873"/>
    <mergeCell ref="AM870:AM873"/>
    <mergeCell ref="AQ1704:AQ1706"/>
    <mergeCell ref="AN870:AN873"/>
    <mergeCell ref="AO870:AO873"/>
    <mergeCell ref="AP870:AP873"/>
    <mergeCell ref="AQ870:AQ873"/>
    <mergeCell ref="AP902:AP905"/>
    <mergeCell ref="AQ902:AQ905"/>
    <mergeCell ref="AN874:AN877"/>
    <mergeCell ref="AO874:AO877"/>
    <mergeCell ref="AP874:AP877"/>
    <mergeCell ref="AQ874:AQ877"/>
    <mergeCell ref="F990:F993"/>
    <mergeCell ref="G990:G993"/>
    <mergeCell ref="H990:H993"/>
    <mergeCell ref="I990:I993"/>
    <mergeCell ref="J990:J993"/>
    <mergeCell ref="K990:K993"/>
    <mergeCell ref="L990:L993"/>
    <mergeCell ref="V990:V993"/>
    <mergeCell ref="W990:W993"/>
    <mergeCell ref="X990:X993"/>
    <mergeCell ref="Y990:Y993"/>
    <mergeCell ref="Z990:Z993"/>
    <mergeCell ref="AA990:AA993"/>
    <mergeCell ref="AB990:AB993"/>
    <mergeCell ref="AC990:AC993"/>
    <mergeCell ref="AD990:AD993"/>
    <mergeCell ref="AE990:AE993"/>
    <mergeCell ref="AF990:AF993"/>
    <mergeCell ref="AG990:AG993"/>
    <mergeCell ref="AH990:AH993"/>
    <mergeCell ref="AI990:AI993"/>
    <mergeCell ref="AJ990:AJ993"/>
    <mergeCell ref="AK990:AK993"/>
    <mergeCell ref="AL990:AL993"/>
    <mergeCell ref="I902:I905"/>
    <mergeCell ref="J902:J905"/>
    <mergeCell ref="K902:K905"/>
    <mergeCell ref="L902:L905"/>
    <mergeCell ref="V902:V905"/>
    <mergeCell ref="W902:W905"/>
    <mergeCell ref="X902:X905"/>
    <mergeCell ref="Y902:Y905"/>
    <mergeCell ref="Z902:Z905"/>
    <mergeCell ref="AA902:AA905"/>
    <mergeCell ref="AB902:AB905"/>
    <mergeCell ref="AC902:AC905"/>
    <mergeCell ref="AD902:AD905"/>
    <mergeCell ref="AE902:AE905"/>
    <mergeCell ref="AF902:AF905"/>
    <mergeCell ref="AG902:AG905"/>
    <mergeCell ref="AH902:AH905"/>
    <mergeCell ref="AI902:AI905"/>
    <mergeCell ref="AJ902:AJ905"/>
    <mergeCell ref="AK902:AK905"/>
    <mergeCell ref="AL902:AL905"/>
    <mergeCell ref="AM890:AM893"/>
    <mergeCell ref="AN890:AN893"/>
    <mergeCell ref="AO890:AO893"/>
    <mergeCell ref="G890:G893"/>
    <mergeCell ref="K890:K893"/>
    <mergeCell ref="L890:L893"/>
    <mergeCell ref="V890:V893"/>
    <mergeCell ref="W890:W893"/>
    <mergeCell ref="X890:X893"/>
    <mergeCell ref="Y890:Y893"/>
    <mergeCell ref="Z890:Z893"/>
    <mergeCell ref="AA890:AA893"/>
    <mergeCell ref="AB890:AB893"/>
    <mergeCell ref="AC890:AC893"/>
    <mergeCell ref="AD890:AD893"/>
    <mergeCell ref="AE890:AE893"/>
    <mergeCell ref="AF890:AF893"/>
    <mergeCell ref="AG890:AG893"/>
    <mergeCell ref="AH890:AH893"/>
    <mergeCell ref="AI890:AI893"/>
    <mergeCell ref="AJ890:AJ893"/>
    <mergeCell ref="AK890:AK893"/>
    <mergeCell ref="AL890:AL893"/>
    <mergeCell ref="AM894:AM897"/>
    <mergeCell ref="AN894:AN897"/>
    <mergeCell ref="AO894:AO897"/>
    <mergeCell ref="A890:A893"/>
    <mergeCell ref="B890:B893"/>
    <mergeCell ref="C890:C893"/>
    <mergeCell ref="D890:D893"/>
    <mergeCell ref="E890:E893"/>
    <mergeCell ref="F890:F893"/>
    <mergeCell ref="H890:H893"/>
    <mergeCell ref="I890:I893"/>
    <mergeCell ref="J890:J893"/>
    <mergeCell ref="AR902:AR905"/>
    <mergeCell ref="AS902:AS905"/>
    <mergeCell ref="AT902:AT905"/>
    <mergeCell ref="AU902:AU905"/>
    <mergeCell ref="AV902:AV905"/>
    <mergeCell ref="AW902:AW905"/>
    <mergeCell ref="A906:A909"/>
    <mergeCell ref="B906:B909"/>
    <mergeCell ref="C906:C909"/>
    <mergeCell ref="D906:D909"/>
    <mergeCell ref="E906:E909"/>
    <mergeCell ref="F906:F909"/>
    <mergeCell ref="G906:G909"/>
    <mergeCell ref="H906:H909"/>
    <mergeCell ref="I906:I909"/>
    <mergeCell ref="J906:J909"/>
    <mergeCell ref="K906:K909"/>
    <mergeCell ref="L906:L909"/>
    <mergeCell ref="V906:V909"/>
    <mergeCell ref="W906:W909"/>
    <mergeCell ref="X906:X909"/>
    <mergeCell ref="Y906:Y909"/>
    <mergeCell ref="Z906:Z909"/>
    <mergeCell ref="AA906:AA909"/>
    <mergeCell ref="AB906:AB909"/>
    <mergeCell ref="AC906:AC909"/>
    <mergeCell ref="AD906:AD909"/>
    <mergeCell ref="AE906:AE909"/>
    <mergeCell ref="AF906:AF909"/>
    <mergeCell ref="AG906:AG909"/>
    <mergeCell ref="AH906:AH909"/>
    <mergeCell ref="AI906:AI909"/>
    <mergeCell ref="AJ906:AJ909"/>
    <mergeCell ref="AK906:AK909"/>
    <mergeCell ref="AL906:AL909"/>
    <mergeCell ref="AM906:AM909"/>
    <mergeCell ref="AN906:AN909"/>
    <mergeCell ref="AO906:AO909"/>
    <mergeCell ref="AP906:AP909"/>
    <mergeCell ref="AQ906:AQ909"/>
    <mergeCell ref="AR906:AR909"/>
    <mergeCell ref="AS906:AS909"/>
    <mergeCell ref="AT906:AT909"/>
    <mergeCell ref="AU906:AU909"/>
    <mergeCell ref="AV906:AV909"/>
    <mergeCell ref="AW906:AW909"/>
    <mergeCell ref="A902:A905"/>
    <mergeCell ref="B902:B905"/>
    <mergeCell ref="C902:C905"/>
    <mergeCell ref="D902:D905"/>
    <mergeCell ref="E902:E905"/>
    <mergeCell ref="F902:F905"/>
    <mergeCell ref="AM902:AM905"/>
    <mergeCell ref="G902:G905"/>
    <mergeCell ref="H902:H905"/>
    <mergeCell ref="W882:W885"/>
    <mergeCell ref="X882:X885"/>
    <mergeCell ref="Y882:Y885"/>
    <mergeCell ref="Z882:Z885"/>
    <mergeCell ref="AA882:AA885"/>
    <mergeCell ref="AB882:AB885"/>
    <mergeCell ref="AC882:AC885"/>
    <mergeCell ref="AD882:AD885"/>
    <mergeCell ref="AE882:AE885"/>
    <mergeCell ref="AF882:AF885"/>
    <mergeCell ref="AG882:AG885"/>
    <mergeCell ref="AH882:AH885"/>
    <mergeCell ref="AI882:AI885"/>
    <mergeCell ref="AJ882:AJ885"/>
    <mergeCell ref="AK882:AK885"/>
    <mergeCell ref="AL882:AL885"/>
    <mergeCell ref="AP890:AP893"/>
    <mergeCell ref="AQ890:AQ893"/>
    <mergeCell ref="AR890:AR893"/>
    <mergeCell ref="AS890:AS893"/>
    <mergeCell ref="AT890:AT893"/>
    <mergeCell ref="AU890:AU893"/>
    <mergeCell ref="AV890:AV893"/>
    <mergeCell ref="AW890:AW893"/>
    <mergeCell ref="A898:A901"/>
    <mergeCell ref="B898:B901"/>
    <mergeCell ref="C898:C901"/>
    <mergeCell ref="D898:D901"/>
    <mergeCell ref="E898:E901"/>
    <mergeCell ref="F898:F901"/>
    <mergeCell ref="G898:G901"/>
    <mergeCell ref="H898:H901"/>
    <mergeCell ref="I898:I901"/>
    <mergeCell ref="J898:J901"/>
    <mergeCell ref="K898:K901"/>
    <mergeCell ref="L898:L901"/>
    <mergeCell ref="V898:V901"/>
    <mergeCell ref="W898:W901"/>
    <mergeCell ref="X898:X901"/>
    <mergeCell ref="Y898:Y901"/>
    <mergeCell ref="Z898:Z901"/>
    <mergeCell ref="AA898:AA901"/>
    <mergeCell ref="AB898:AB901"/>
    <mergeCell ref="AC898:AC901"/>
    <mergeCell ref="AD898:AD901"/>
    <mergeCell ref="AE898:AE901"/>
    <mergeCell ref="AF898:AF901"/>
    <mergeCell ref="AG898:AG901"/>
    <mergeCell ref="AH898:AH901"/>
    <mergeCell ref="AI898:AI901"/>
    <mergeCell ref="AJ898:AJ901"/>
    <mergeCell ref="AK898:AK901"/>
    <mergeCell ref="AL898:AL901"/>
    <mergeCell ref="AM898:AM901"/>
    <mergeCell ref="AN898:AN901"/>
    <mergeCell ref="AO898:AO901"/>
    <mergeCell ref="AP898:AP901"/>
    <mergeCell ref="AQ898:AQ901"/>
    <mergeCell ref="AR898:AR901"/>
    <mergeCell ref="AS898:AS901"/>
    <mergeCell ref="AT898:AT901"/>
    <mergeCell ref="AU898:AU901"/>
    <mergeCell ref="AV898:AV901"/>
    <mergeCell ref="AW898:AW901"/>
    <mergeCell ref="AT882:AT885"/>
    <mergeCell ref="AU882:AU885"/>
    <mergeCell ref="AV882:AV885"/>
    <mergeCell ref="AW882:AW885"/>
    <mergeCell ref="A886:A889"/>
    <mergeCell ref="B886:B889"/>
    <mergeCell ref="C886:C889"/>
    <mergeCell ref="D886:D889"/>
    <mergeCell ref="E886:E889"/>
    <mergeCell ref="F886:F889"/>
    <mergeCell ref="G886:G889"/>
    <mergeCell ref="H886:H889"/>
    <mergeCell ref="I886:I889"/>
    <mergeCell ref="J886:J889"/>
    <mergeCell ref="K886:K889"/>
    <mergeCell ref="L886:L889"/>
    <mergeCell ref="V886:V889"/>
    <mergeCell ref="W886:W889"/>
    <mergeCell ref="X886:X889"/>
    <mergeCell ref="Y886:Y889"/>
    <mergeCell ref="Z886:Z889"/>
    <mergeCell ref="AA886:AA889"/>
    <mergeCell ref="AB886:AB889"/>
    <mergeCell ref="AC886:AC889"/>
    <mergeCell ref="AD886:AD889"/>
    <mergeCell ref="AE886:AE889"/>
    <mergeCell ref="AF886:AF889"/>
    <mergeCell ref="AG886:AG889"/>
    <mergeCell ref="AH886:AH889"/>
    <mergeCell ref="AI886:AI889"/>
    <mergeCell ref="AJ886:AJ889"/>
    <mergeCell ref="AK886:AK889"/>
    <mergeCell ref="AL886:AL889"/>
    <mergeCell ref="AM886:AM889"/>
    <mergeCell ref="AN886:AN889"/>
    <mergeCell ref="AO886:AO889"/>
    <mergeCell ref="AP886:AP889"/>
    <mergeCell ref="AQ886:AQ889"/>
    <mergeCell ref="AR886:AR889"/>
    <mergeCell ref="AS886:AS889"/>
    <mergeCell ref="AT886:AT889"/>
    <mergeCell ref="AU886:AU889"/>
    <mergeCell ref="AV886:AV889"/>
    <mergeCell ref="AW886:AW889"/>
    <mergeCell ref="A882:A885"/>
    <mergeCell ref="B882:B885"/>
    <mergeCell ref="C882:C885"/>
    <mergeCell ref="D882:D885"/>
    <mergeCell ref="E882:E885"/>
    <mergeCell ref="F882:F885"/>
    <mergeCell ref="G882:G885"/>
    <mergeCell ref="H882:H885"/>
    <mergeCell ref="I882:I885"/>
    <mergeCell ref="AM882:AM885"/>
    <mergeCell ref="AN882:AN885"/>
    <mergeCell ref="AO882:AO885"/>
    <mergeCell ref="AP882:AP885"/>
    <mergeCell ref="AQ882:AQ885"/>
    <mergeCell ref="AR882:AR885"/>
    <mergeCell ref="AS882:AS885"/>
    <mergeCell ref="J882:J885"/>
    <mergeCell ref="K882:K885"/>
    <mergeCell ref="L882:L885"/>
    <mergeCell ref="V882:V885"/>
    <mergeCell ref="AS874:AS877"/>
    <mergeCell ref="AT874:AT877"/>
    <mergeCell ref="AU874:AU877"/>
    <mergeCell ref="AV874:AV877"/>
    <mergeCell ref="AW874:AW877"/>
    <mergeCell ref="A878:A881"/>
    <mergeCell ref="B878:B881"/>
    <mergeCell ref="C878:C881"/>
    <mergeCell ref="D878:D881"/>
    <mergeCell ref="E878:E881"/>
    <mergeCell ref="F878:F881"/>
    <mergeCell ref="G878:G881"/>
    <mergeCell ref="H878:H881"/>
    <mergeCell ref="I878:I881"/>
    <mergeCell ref="J878:J881"/>
    <mergeCell ref="K878:K881"/>
    <mergeCell ref="L878:L881"/>
    <mergeCell ref="V878:V881"/>
    <mergeCell ref="W878:W881"/>
    <mergeCell ref="X878:X881"/>
    <mergeCell ref="Y878:Y881"/>
    <mergeCell ref="Z878:Z881"/>
    <mergeCell ref="AA878:AA881"/>
    <mergeCell ref="AB878:AB881"/>
    <mergeCell ref="AC878:AC881"/>
    <mergeCell ref="AD878:AD881"/>
    <mergeCell ref="AE878:AE881"/>
    <mergeCell ref="AF878:AF881"/>
    <mergeCell ref="AG878:AG881"/>
    <mergeCell ref="AH878:AH881"/>
    <mergeCell ref="AI878:AI881"/>
    <mergeCell ref="AJ878:AJ881"/>
    <mergeCell ref="AK878:AK881"/>
    <mergeCell ref="AL878:AL881"/>
    <mergeCell ref="AM878:AM881"/>
    <mergeCell ref="AN878:AN881"/>
    <mergeCell ref="AO878:AO881"/>
    <mergeCell ref="AP878:AP881"/>
    <mergeCell ref="AQ878:AQ881"/>
    <mergeCell ref="AR878:AR881"/>
    <mergeCell ref="AS878:AS881"/>
    <mergeCell ref="AT878:AT881"/>
    <mergeCell ref="AU878:AU881"/>
    <mergeCell ref="AV878:AV881"/>
    <mergeCell ref="AW878:AW881"/>
    <mergeCell ref="A874:A877"/>
    <mergeCell ref="B874:B877"/>
    <mergeCell ref="C874:C877"/>
    <mergeCell ref="D874:D877"/>
    <mergeCell ref="E874:E877"/>
    <mergeCell ref="F874:F877"/>
    <mergeCell ref="G874:G877"/>
    <mergeCell ref="H874:H877"/>
    <mergeCell ref="AR866:AR869"/>
    <mergeCell ref="AS866:AS869"/>
    <mergeCell ref="AT866:AT869"/>
    <mergeCell ref="AU866:AU869"/>
    <mergeCell ref="AV866:AV869"/>
    <mergeCell ref="AW866:AW869"/>
    <mergeCell ref="A870:A873"/>
    <mergeCell ref="B870:B873"/>
    <mergeCell ref="A866:A869"/>
    <mergeCell ref="B866:B869"/>
    <mergeCell ref="AR870:AR873"/>
    <mergeCell ref="AS870:AS873"/>
    <mergeCell ref="AT870:AT873"/>
    <mergeCell ref="AU870:AU873"/>
    <mergeCell ref="AV870:AV873"/>
    <mergeCell ref="I874:I877"/>
    <mergeCell ref="J874:J877"/>
    <mergeCell ref="K874:K877"/>
    <mergeCell ref="L874:L877"/>
    <mergeCell ref="W874:W877"/>
    <mergeCell ref="X874:X877"/>
    <mergeCell ref="Y874:Y877"/>
    <mergeCell ref="Z874:Z877"/>
    <mergeCell ref="AA874:AA877"/>
    <mergeCell ref="AB874:AB877"/>
    <mergeCell ref="AC874:AC877"/>
    <mergeCell ref="AD874:AD877"/>
    <mergeCell ref="AE874:AE877"/>
    <mergeCell ref="AF874:AF877"/>
    <mergeCell ref="AG874:AG877"/>
    <mergeCell ref="AH874:AH877"/>
    <mergeCell ref="AI874:AI877"/>
    <mergeCell ref="AJ874:AJ877"/>
    <mergeCell ref="AK874:AK877"/>
    <mergeCell ref="AL874:AL877"/>
    <mergeCell ref="AM866:AM869"/>
    <mergeCell ref="C866:C869"/>
    <mergeCell ref="D866:D869"/>
    <mergeCell ref="E866:E869"/>
    <mergeCell ref="F866:F869"/>
    <mergeCell ref="G866:G869"/>
    <mergeCell ref="H866:H869"/>
    <mergeCell ref="I866:I869"/>
    <mergeCell ref="J866:J869"/>
    <mergeCell ref="K866:K869"/>
    <mergeCell ref="L866:L869"/>
    <mergeCell ref="W866:W869"/>
    <mergeCell ref="X866:X869"/>
    <mergeCell ref="Y866:Y869"/>
    <mergeCell ref="Z866:Z869"/>
    <mergeCell ref="AA866:AA869"/>
    <mergeCell ref="AB866:AB869"/>
    <mergeCell ref="AC866:AC869"/>
    <mergeCell ref="AD866:AD869"/>
    <mergeCell ref="AE866:AE869"/>
    <mergeCell ref="AF866:AF869"/>
    <mergeCell ref="AG866:AG869"/>
    <mergeCell ref="AH866:AH869"/>
    <mergeCell ref="AI866:AI869"/>
    <mergeCell ref="AJ866:AJ869"/>
    <mergeCell ref="AK866:AK869"/>
    <mergeCell ref="AL866:AL869"/>
    <mergeCell ref="AM874:AM877"/>
    <mergeCell ref="AR874:AR877"/>
    <mergeCell ref="AR858:AR861"/>
    <mergeCell ref="AS858:AS861"/>
    <mergeCell ref="AT858:AT861"/>
    <mergeCell ref="AU858:AU861"/>
    <mergeCell ref="AV858:AV861"/>
    <mergeCell ref="AW858:AW861"/>
    <mergeCell ref="A862:A865"/>
    <mergeCell ref="B862:B865"/>
    <mergeCell ref="C862:C865"/>
    <mergeCell ref="D862:D865"/>
    <mergeCell ref="E862:E865"/>
    <mergeCell ref="F862:F865"/>
    <mergeCell ref="G862:G865"/>
    <mergeCell ref="H862:H865"/>
    <mergeCell ref="I862:I865"/>
    <mergeCell ref="J862:J865"/>
    <mergeCell ref="K862:K865"/>
    <mergeCell ref="L862:L865"/>
    <mergeCell ref="V862:V865"/>
    <mergeCell ref="W862:W865"/>
    <mergeCell ref="X862:X865"/>
    <mergeCell ref="Y862:Y865"/>
    <mergeCell ref="Z862:Z865"/>
    <mergeCell ref="AA862:AA865"/>
    <mergeCell ref="AB862:AB865"/>
    <mergeCell ref="AC862:AC865"/>
    <mergeCell ref="AD862:AD865"/>
    <mergeCell ref="AE862:AE865"/>
    <mergeCell ref="AF862:AF865"/>
    <mergeCell ref="AG862:AG865"/>
    <mergeCell ref="AH862:AH865"/>
    <mergeCell ref="AI862:AI865"/>
    <mergeCell ref="AJ862:AJ865"/>
    <mergeCell ref="AK862:AK865"/>
    <mergeCell ref="AL862:AL865"/>
    <mergeCell ref="AM862:AM865"/>
    <mergeCell ref="AN862:AN865"/>
    <mergeCell ref="AO862:AO865"/>
    <mergeCell ref="AP862:AP865"/>
    <mergeCell ref="AQ862:AQ865"/>
    <mergeCell ref="AR862:AR865"/>
    <mergeCell ref="AS862:AS865"/>
    <mergeCell ref="AT862:AT865"/>
    <mergeCell ref="AU862:AU865"/>
    <mergeCell ref="AV862:AV865"/>
    <mergeCell ref="AW862:AW865"/>
    <mergeCell ref="A858:A861"/>
    <mergeCell ref="B858:B861"/>
    <mergeCell ref="C858:C861"/>
    <mergeCell ref="D858:D861"/>
    <mergeCell ref="E858:E861"/>
    <mergeCell ref="F858:F861"/>
    <mergeCell ref="G858:G861"/>
    <mergeCell ref="H858:H861"/>
    <mergeCell ref="I858:I861"/>
    <mergeCell ref="J858:J861"/>
    <mergeCell ref="K858:K861"/>
    <mergeCell ref="L858:L861"/>
    <mergeCell ref="W858:W861"/>
    <mergeCell ref="X858:X861"/>
    <mergeCell ref="Y858:Y861"/>
    <mergeCell ref="Z858:Z861"/>
    <mergeCell ref="AA858:AA861"/>
    <mergeCell ref="AB858:AB861"/>
    <mergeCell ref="AC858:AC861"/>
    <mergeCell ref="AD858:AD861"/>
    <mergeCell ref="AE858:AE861"/>
    <mergeCell ref="AF858:AF861"/>
    <mergeCell ref="AG858:AG861"/>
    <mergeCell ref="AH858:AH861"/>
    <mergeCell ref="AI858:AI861"/>
    <mergeCell ref="AJ858:AJ861"/>
    <mergeCell ref="AK858:AK861"/>
    <mergeCell ref="AL858:AL861"/>
    <mergeCell ref="AM850:AM853"/>
    <mergeCell ref="F850:F853"/>
    <mergeCell ref="G850:G853"/>
    <mergeCell ref="H850:H853"/>
    <mergeCell ref="I850:I853"/>
    <mergeCell ref="J850:J853"/>
    <mergeCell ref="K850:K853"/>
    <mergeCell ref="L850:L853"/>
    <mergeCell ref="V850:V853"/>
    <mergeCell ref="W850:W853"/>
    <mergeCell ref="X850:X853"/>
    <mergeCell ref="Y850:Y853"/>
    <mergeCell ref="Z850:Z853"/>
    <mergeCell ref="AA850:AA853"/>
    <mergeCell ref="AB850:AB853"/>
    <mergeCell ref="AC850:AC853"/>
    <mergeCell ref="AD850:AD853"/>
    <mergeCell ref="AE850:AE853"/>
    <mergeCell ref="AF850:AF853"/>
    <mergeCell ref="AG850:AG853"/>
    <mergeCell ref="AH850:AH853"/>
    <mergeCell ref="AI850:AI853"/>
    <mergeCell ref="AJ850:AJ853"/>
    <mergeCell ref="AK850:AK853"/>
    <mergeCell ref="AL850:AL853"/>
    <mergeCell ref="AM858:AM861"/>
    <mergeCell ref="AR850:AR853"/>
    <mergeCell ref="AS850:AS853"/>
    <mergeCell ref="AT850:AT853"/>
    <mergeCell ref="AU850:AU853"/>
    <mergeCell ref="AV850:AV853"/>
    <mergeCell ref="AW850:AW853"/>
    <mergeCell ref="A854:A857"/>
    <mergeCell ref="B854:B857"/>
    <mergeCell ref="C854:C857"/>
    <mergeCell ref="D854:D857"/>
    <mergeCell ref="E854:E857"/>
    <mergeCell ref="F854:F857"/>
    <mergeCell ref="G854:G857"/>
    <mergeCell ref="H854:H857"/>
    <mergeCell ref="I854:I857"/>
    <mergeCell ref="J854:J857"/>
    <mergeCell ref="K854:K857"/>
    <mergeCell ref="L854:L857"/>
    <mergeCell ref="V854:V857"/>
    <mergeCell ref="W854:W857"/>
    <mergeCell ref="X854:X857"/>
    <mergeCell ref="Y854:Y857"/>
    <mergeCell ref="Z854:Z857"/>
    <mergeCell ref="AA854:AA857"/>
    <mergeCell ref="AB854:AB857"/>
    <mergeCell ref="AC854:AC857"/>
    <mergeCell ref="AD854:AD857"/>
    <mergeCell ref="AE854:AE857"/>
    <mergeCell ref="AF854:AF857"/>
    <mergeCell ref="AG854:AG857"/>
    <mergeCell ref="AH854:AH857"/>
    <mergeCell ref="AI854:AI857"/>
    <mergeCell ref="AJ854:AJ857"/>
    <mergeCell ref="AK854:AK857"/>
    <mergeCell ref="AL854:AL857"/>
    <mergeCell ref="AM854:AM857"/>
    <mergeCell ref="AN854:AN857"/>
    <mergeCell ref="AO854:AO857"/>
    <mergeCell ref="AP854:AP857"/>
    <mergeCell ref="AQ854:AQ857"/>
    <mergeCell ref="AR854:AR857"/>
    <mergeCell ref="AS854:AS857"/>
    <mergeCell ref="AT854:AT857"/>
    <mergeCell ref="AU854:AU857"/>
    <mergeCell ref="AV854:AV857"/>
    <mergeCell ref="AW854:AW857"/>
    <mergeCell ref="A850:A853"/>
    <mergeCell ref="B850:B853"/>
    <mergeCell ref="C850:C853"/>
    <mergeCell ref="D850:D853"/>
    <mergeCell ref="E850:E853"/>
    <mergeCell ref="AR842:AR845"/>
    <mergeCell ref="AS842:AS845"/>
    <mergeCell ref="AT842:AT845"/>
    <mergeCell ref="AU842:AU845"/>
    <mergeCell ref="AV842:AV845"/>
    <mergeCell ref="AW842:AW845"/>
    <mergeCell ref="A846:A849"/>
    <mergeCell ref="B846:B849"/>
    <mergeCell ref="C846:C849"/>
    <mergeCell ref="D846:D849"/>
    <mergeCell ref="E846:E849"/>
    <mergeCell ref="F846:F849"/>
    <mergeCell ref="G846:G849"/>
    <mergeCell ref="H846:H849"/>
    <mergeCell ref="I846:I849"/>
    <mergeCell ref="J846:J849"/>
    <mergeCell ref="K846:K849"/>
    <mergeCell ref="L846:L849"/>
    <mergeCell ref="W846:W849"/>
    <mergeCell ref="X846:X849"/>
    <mergeCell ref="Y846:Y849"/>
    <mergeCell ref="Z846:Z849"/>
    <mergeCell ref="AA846:AA849"/>
    <mergeCell ref="AB846:AB849"/>
    <mergeCell ref="AC846:AC849"/>
    <mergeCell ref="AD846:AD849"/>
    <mergeCell ref="AE846:AE849"/>
    <mergeCell ref="AF846:AF849"/>
    <mergeCell ref="AG846:AG849"/>
    <mergeCell ref="AH846:AH849"/>
    <mergeCell ref="AI846:AI849"/>
    <mergeCell ref="AJ846:AJ849"/>
    <mergeCell ref="AK846:AK849"/>
    <mergeCell ref="AL846:AL849"/>
    <mergeCell ref="AM846:AM849"/>
    <mergeCell ref="AN846:AN849"/>
    <mergeCell ref="AO846:AO849"/>
    <mergeCell ref="AP846:AP849"/>
    <mergeCell ref="AQ846:AQ849"/>
    <mergeCell ref="AR846:AR849"/>
    <mergeCell ref="AS846:AS849"/>
    <mergeCell ref="AT846:AT849"/>
    <mergeCell ref="AU846:AU849"/>
    <mergeCell ref="AV846:AV849"/>
    <mergeCell ref="AW846:AW849"/>
    <mergeCell ref="A842:A845"/>
    <mergeCell ref="B842:B845"/>
    <mergeCell ref="C842:C845"/>
    <mergeCell ref="D842:D845"/>
    <mergeCell ref="E842:E845"/>
    <mergeCell ref="F842:F845"/>
    <mergeCell ref="G842:G845"/>
    <mergeCell ref="H842:H845"/>
    <mergeCell ref="I842:I845"/>
    <mergeCell ref="J842:J845"/>
    <mergeCell ref="K842:K845"/>
    <mergeCell ref="L842:L845"/>
    <mergeCell ref="V842:V845"/>
    <mergeCell ref="W842:W845"/>
    <mergeCell ref="X842:X845"/>
    <mergeCell ref="Y842:Y845"/>
    <mergeCell ref="Z842:Z845"/>
    <mergeCell ref="AA842:AA845"/>
    <mergeCell ref="AB842:AB845"/>
    <mergeCell ref="AC842:AC845"/>
    <mergeCell ref="AD842:AD845"/>
    <mergeCell ref="AE842:AE845"/>
    <mergeCell ref="AF842:AF845"/>
    <mergeCell ref="AG842:AG845"/>
    <mergeCell ref="AH842:AH845"/>
    <mergeCell ref="AI842:AI845"/>
    <mergeCell ref="AJ842:AJ845"/>
    <mergeCell ref="AK842:AK845"/>
    <mergeCell ref="AL842:AL845"/>
    <mergeCell ref="AM834:AM837"/>
    <mergeCell ref="F834:F837"/>
    <mergeCell ref="G834:G837"/>
    <mergeCell ref="H834:H837"/>
    <mergeCell ref="I834:I837"/>
    <mergeCell ref="J834:J837"/>
    <mergeCell ref="K834:K837"/>
    <mergeCell ref="L834:L837"/>
    <mergeCell ref="V834:V837"/>
    <mergeCell ref="W834:W837"/>
    <mergeCell ref="X834:X837"/>
    <mergeCell ref="Y834:Y837"/>
    <mergeCell ref="Z834:Z837"/>
    <mergeCell ref="AA834:AA837"/>
    <mergeCell ref="AB834:AB837"/>
    <mergeCell ref="AC834:AC837"/>
    <mergeCell ref="AD834:AD837"/>
    <mergeCell ref="AE834:AE837"/>
    <mergeCell ref="AF834:AF837"/>
    <mergeCell ref="AG834:AG837"/>
    <mergeCell ref="AH834:AH837"/>
    <mergeCell ref="AI834:AI837"/>
    <mergeCell ref="AJ834:AJ837"/>
    <mergeCell ref="AK834:AK837"/>
    <mergeCell ref="AL834:AL837"/>
    <mergeCell ref="AM842:AM845"/>
    <mergeCell ref="AW794:AW797"/>
    <mergeCell ref="AN834:AN837"/>
    <mergeCell ref="AO834:AO837"/>
    <mergeCell ref="AP834:AP837"/>
    <mergeCell ref="AQ834:AQ837"/>
    <mergeCell ref="AR834:AR837"/>
    <mergeCell ref="AS834:AS837"/>
    <mergeCell ref="AT834:AT837"/>
    <mergeCell ref="AU834:AU837"/>
    <mergeCell ref="AV834:AV837"/>
    <mergeCell ref="AW834:AW837"/>
    <mergeCell ref="A838:A841"/>
    <mergeCell ref="B838:B841"/>
    <mergeCell ref="C838:C841"/>
    <mergeCell ref="D838:D841"/>
    <mergeCell ref="E838:E841"/>
    <mergeCell ref="F838:F841"/>
    <mergeCell ref="G838:G841"/>
    <mergeCell ref="H838:H841"/>
    <mergeCell ref="I838:I841"/>
    <mergeCell ref="J838:J841"/>
    <mergeCell ref="K838:K841"/>
    <mergeCell ref="L838:L841"/>
    <mergeCell ref="V838:V841"/>
    <mergeCell ref="W838:W841"/>
    <mergeCell ref="X838:X841"/>
    <mergeCell ref="Y838:Y841"/>
    <mergeCell ref="Z838:Z841"/>
    <mergeCell ref="AA838:AA841"/>
    <mergeCell ref="AB838:AB841"/>
    <mergeCell ref="AC838:AC841"/>
    <mergeCell ref="AD838:AD841"/>
    <mergeCell ref="AE838:AE841"/>
    <mergeCell ref="AF838:AF841"/>
    <mergeCell ref="AG838:AG841"/>
    <mergeCell ref="AH838:AH841"/>
    <mergeCell ref="AI838:AI841"/>
    <mergeCell ref="AJ838:AJ841"/>
    <mergeCell ref="AK838:AK841"/>
    <mergeCell ref="AL838:AL841"/>
    <mergeCell ref="AM838:AM841"/>
    <mergeCell ref="AN838:AN841"/>
    <mergeCell ref="AO838:AO841"/>
    <mergeCell ref="AP838:AP841"/>
    <mergeCell ref="AQ838:AQ841"/>
    <mergeCell ref="AR838:AR841"/>
    <mergeCell ref="AS838:AS841"/>
    <mergeCell ref="AT838:AT841"/>
    <mergeCell ref="AU838:AU841"/>
    <mergeCell ref="AV838:AV841"/>
    <mergeCell ref="AW838:AW841"/>
    <mergeCell ref="A834:A837"/>
    <mergeCell ref="B834:B837"/>
    <mergeCell ref="C834:C837"/>
    <mergeCell ref="D834:D837"/>
    <mergeCell ref="E834:E837"/>
    <mergeCell ref="A794:A797"/>
    <mergeCell ref="B794:B797"/>
    <mergeCell ref="C794:C797"/>
    <mergeCell ref="D794:D797"/>
    <mergeCell ref="E794:E797"/>
    <mergeCell ref="F794:F797"/>
    <mergeCell ref="G794:G797"/>
    <mergeCell ref="AN798:AN801"/>
    <mergeCell ref="AO798:AO801"/>
    <mergeCell ref="F786:F789"/>
    <mergeCell ref="G786:G789"/>
    <mergeCell ref="AP798:AP801"/>
    <mergeCell ref="AQ798:AQ801"/>
    <mergeCell ref="AR798:AR801"/>
    <mergeCell ref="AS798:AS801"/>
    <mergeCell ref="AT798:AT801"/>
    <mergeCell ref="AU798:AU801"/>
    <mergeCell ref="AV798:AV801"/>
    <mergeCell ref="AW798:AW801"/>
    <mergeCell ref="A830:A833"/>
    <mergeCell ref="B830:B833"/>
    <mergeCell ref="C830:C833"/>
    <mergeCell ref="D830:D833"/>
    <mergeCell ref="E830:E833"/>
    <mergeCell ref="F830:F833"/>
    <mergeCell ref="G830:G833"/>
    <mergeCell ref="H830:H833"/>
    <mergeCell ref="I830:I833"/>
    <mergeCell ref="J830:J833"/>
    <mergeCell ref="K830:K833"/>
    <mergeCell ref="L830:L833"/>
    <mergeCell ref="V830:V833"/>
    <mergeCell ref="W830:W833"/>
    <mergeCell ref="X830:X833"/>
    <mergeCell ref="Y830:Y833"/>
    <mergeCell ref="Z830:Z833"/>
    <mergeCell ref="AA830:AA833"/>
    <mergeCell ref="AB830:AB833"/>
    <mergeCell ref="AC830:AC833"/>
    <mergeCell ref="AD830:AD833"/>
    <mergeCell ref="AE830:AE833"/>
    <mergeCell ref="AF830:AF833"/>
    <mergeCell ref="AG830:AG833"/>
    <mergeCell ref="AH830:AH833"/>
    <mergeCell ref="AI830:AI833"/>
    <mergeCell ref="AJ830:AJ833"/>
    <mergeCell ref="AK830:AK833"/>
    <mergeCell ref="AL830:AL833"/>
    <mergeCell ref="AM830:AM833"/>
    <mergeCell ref="AN830:AN833"/>
    <mergeCell ref="AO830:AO833"/>
    <mergeCell ref="AP830:AP833"/>
    <mergeCell ref="AQ830:AQ833"/>
    <mergeCell ref="AR830:AR833"/>
    <mergeCell ref="AS830:AS833"/>
    <mergeCell ref="AT830:AT833"/>
    <mergeCell ref="AU830:AU833"/>
    <mergeCell ref="AV830:AV833"/>
    <mergeCell ref="AW830:AW833"/>
    <mergeCell ref="A798:A801"/>
    <mergeCell ref="B798:B801"/>
    <mergeCell ref="C798:C801"/>
    <mergeCell ref="D798:D801"/>
    <mergeCell ref="E798:E801"/>
    <mergeCell ref="Z794:Z797"/>
    <mergeCell ref="AA794:AA797"/>
    <mergeCell ref="AB794:AB797"/>
    <mergeCell ref="AC794:AC797"/>
    <mergeCell ref="AD794:AD797"/>
    <mergeCell ref="AE794:AE797"/>
    <mergeCell ref="AF794:AF797"/>
    <mergeCell ref="AG794:AG797"/>
    <mergeCell ref="C712:C715"/>
    <mergeCell ref="D712:D715"/>
    <mergeCell ref="E712:E715"/>
    <mergeCell ref="F798:F801"/>
    <mergeCell ref="G798:G801"/>
    <mergeCell ref="H798:H801"/>
    <mergeCell ref="I798:I801"/>
    <mergeCell ref="J798:J801"/>
    <mergeCell ref="K798:K801"/>
    <mergeCell ref="L798:L801"/>
    <mergeCell ref="W798:W801"/>
    <mergeCell ref="X798:X801"/>
    <mergeCell ref="Y798:Y801"/>
    <mergeCell ref="Z798:Z801"/>
    <mergeCell ref="AA798:AA801"/>
    <mergeCell ref="AB798:AB801"/>
    <mergeCell ref="AC798:AC801"/>
    <mergeCell ref="AD798:AD801"/>
    <mergeCell ref="AE798:AE801"/>
    <mergeCell ref="AF798:AF801"/>
    <mergeCell ref="AG798:AG801"/>
    <mergeCell ref="AH798:AH801"/>
    <mergeCell ref="AI798:AI801"/>
    <mergeCell ref="AJ798:AJ801"/>
    <mergeCell ref="AK798:AK801"/>
    <mergeCell ref="AL798:AL801"/>
    <mergeCell ref="AM712:AM715"/>
    <mergeCell ref="AN712:AN715"/>
    <mergeCell ref="AO712:AO715"/>
    <mergeCell ref="F712:F715"/>
    <mergeCell ref="G712:G715"/>
    <mergeCell ref="H712:H715"/>
    <mergeCell ref="I712:I715"/>
    <mergeCell ref="J712:J715"/>
    <mergeCell ref="K712:K715"/>
    <mergeCell ref="L712:L715"/>
    <mergeCell ref="V712:V715"/>
    <mergeCell ref="W712:W715"/>
    <mergeCell ref="X712:X715"/>
    <mergeCell ref="Y712:Y715"/>
    <mergeCell ref="Z712:Z715"/>
    <mergeCell ref="AA712:AA715"/>
    <mergeCell ref="AB712:AB715"/>
    <mergeCell ref="AC712:AC715"/>
    <mergeCell ref="AD712:AD715"/>
    <mergeCell ref="AE712:AE715"/>
    <mergeCell ref="AF712:AF715"/>
    <mergeCell ref="AG712:AG715"/>
    <mergeCell ref="AH712:AH715"/>
    <mergeCell ref="AI712:AI715"/>
    <mergeCell ref="AJ712:AJ715"/>
    <mergeCell ref="AK712:AK715"/>
    <mergeCell ref="AL712:AL715"/>
    <mergeCell ref="AM798:AM801"/>
    <mergeCell ref="H794:H797"/>
    <mergeCell ref="I794:I797"/>
    <mergeCell ref="J794:J797"/>
    <mergeCell ref="K794:K797"/>
    <mergeCell ref="L794:L797"/>
    <mergeCell ref="V794:V797"/>
    <mergeCell ref="W794:W797"/>
    <mergeCell ref="X794:X797"/>
    <mergeCell ref="Y794:Y797"/>
    <mergeCell ref="AH794:AH797"/>
    <mergeCell ref="AI794:AI797"/>
    <mergeCell ref="AJ794:AJ797"/>
    <mergeCell ref="AK794:AK797"/>
    <mergeCell ref="AL794:AL797"/>
    <mergeCell ref="AM794:AM797"/>
    <mergeCell ref="AN794:AN797"/>
    <mergeCell ref="AO794:AO797"/>
    <mergeCell ref="AP794:AP797"/>
    <mergeCell ref="AP786:AP789"/>
    <mergeCell ref="AQ786:AQ789"/>
    <mergeCell ref="AR786:AR789"/>
    <mergeCell ref="AS786:AS789"/>
    <mergeCell ref="AT786:AT789"/>
    <mergeCell ref="AU786:AU789"/>
    <mergeCell ref="AV786:AV789"/>
    <mergeCell ref="AI786:AI789"/>
    <mergeCell ref="AJ786:AJ789"/>
    <mergeCell ref="AK786:AK789"/>
    <mergeCell ref="AL786:AL789"/>
    <mergeCell ref="AQ794:AQ797"/>
    <mergeCell ref="AR794:AR797"/>
    <mergeCell ref="AS794:AS797"/>
    <mergeCell ref="AT794:AT797"/>
    <mergeCell ref="AU794:AU797"/>
    <mergeCell ref="AV794:AV797"/>
    <mergeCell ref="AW786:AW789"/>
    <mergeCell ref="A790:A793"/>
    <mergeCell ref="B790:B793"/>
    <mergeCell ref="C790:C793"/>
    <mergeCell ref="D790:D793"/>
    <mergeCell ref="E790:E793"/>
    <mergeCell ref="F790:F793"/>
    <mergeCell ref="G790:G793"/>
    <mergeCell ref="H790:H793"/>
    <mergeCell ref="I790:I793"/>
    <mergeCell ref="J790:J793"/>
    <mergeCell ref="K790:K793"/>
    <mergeCell ref="L790:L793"/>
    <mergeCell ref="V790:V793"/>
    <mergeCell ref="W790:W793"/>
    <mergeCell ref="X790:X793"/>
    <mergeCell ref="Y790:Y793"/>
    <mergeCell ref="Z790:Z793"/>
    <mergeCell ref="AA790:AA793"/>
    <mergeCell ref="AB790:AB793"/>
    <mergeCell ref="AC790:AC793"/>
    <mergeCell ref="AD790:AD793"/>
    <mergeCell ref="AE790:AE793"/>
    <mergeCell ref="AF790:AF793"/>
    <mergeCell ref="AG790:AG793"/>
    <mergeCell ref="AH790:AH793"/>
    <mergeCell ref="AI790:AI793"/>
    <mergeCell ref="AJ790:AJ793"/>
    <mergeCell ref="AK790:AK793"/>
    <mergeCell ref="AL790:AL793"/>
    <mergeCell ref="AM790:AM793"/>
    <mergeCell ref="AN790:AN793"/>
    <mergeCell ref="AO790:AO793"/>
    <mergeCell ref="AP790:AP793"/>
    <mergeCell ref="AQ790:AQ793"/>
    <mergeCell ref="AR790:AR793"/>
    <mergeCell ref="AS790:AS793"/>
    <mergeCell ref="AT790:AT793"/>
    <mergeCell ref="AU790:AU793"/>
    <mergeCell ref="AV790:AV793"/>
    <mergeCell ref="AW790:AW793"/>
    <mergeCell ref="A786:A789"/>
    <mergeCell ref="B786:B789"/>
    <mergeCell ref="C786:C789"/>
    <mergeCell ref="D786:D789"/>
    <mergeCell ref="E786:E789"/>
    <mergeCell ref="H786:H789"/>
    <mergeCell ref="I786:I789"/>
    <mergeCell ref="J786:J789"/>
    <mergeCell ref="K786:K789"/>
    <mergeCell ref="L786:L789"/>
    <mergeCell ref="V786:V789"/>
    <mergeCell ref="W786:W789"/>
    <mergeCell ref="X786:X789"/>
    <mergeCell ref="Y786:Y789"/>
    <mergeCell ref="Z786:Z789"/>
    <mergeCell ref="AA786:AA789"/>
    <mergeCell ref="AB786:AB789"/>
    <mergeCell ref="AC786:AC789"/>
    <mergeCell ref="AD786:AD789"/>
    <mergeCell ref="AE786:AE789"/>
    <mergeCell ref="AF786:AF789"/>
    <mergeCell ref="AG786:AG789"/>
    <mergeCell ref="AH786:AH789"/>
    <mergeCell ref="AM778:AM781"/>
    <mergeCell ref="AN778:AN781"/>
    <mergeCell ref="AO778:AO781"/>
    <mergeCell ref="F778:F781"/>
    <mergeCell ref="G778:G781"/>
    <mergeCell ref="H778:H781"/>
    <mergeCell ref="I778:I781"/>
    <mergeCell ref="J778:J781"/>
    <mergeCell ref="K778:K781"/>
    <mergeCell ref="L778:L781"/>
    <mergeCell ref="V778:V781"/>
    <mergeCell ref="W778:W781"/>
    <mergeCell ref="X778:X781"/>
    <mergeCell ref="Y778:Y781"/>
    <mergeCell ref="Z778:Z781"/>
    <mergeCell ref="AA778:AA781"/>
    <mergeCell ref="AB778:AB781"/>
    <mergeCell ref="AC778:AC781"/>
    <mergeCell ref="AD778:AD781"/>
    <mergeCell ref="AE778:AE781"/>
    <mergeCell ref="AF778:AF781"/>
    <mergeCell ref="AG778:AG781"/>
    <mergeCell ref="AH778:AH781"/>
    <mergeCell ref="AI778:AI781"/>
    <mergeCell ref="AJ778:AJ781"/>
    <mergeCell ref="AK778:AK781"/>
    <mergeCell ref="AL778:AL781"/>
    <mergeCell ref="AM786:AM789"/>
    <mergeCell ref="AN786:AN789"/>
    <mergeCell ref="AO786:AO789"/>
    <mergeCell ref="C778:C781"/>
    <mergeCell ref="D778:D781"/>
    <mergeCell ref="E778:E781"/>
    <mergeCell ref="AT774:AT777"/>
    <mergeCell ref="AU774:AU777"/>
    <mergeCell ref="AV774:AV777"/>
    <mergeCell ref="AQ774:AQ777"/>
    <mergeCell ref="AR774:AR777"/>
    <mergeCell ref="AS774:AS777"/>
    <mergeCell ref="AW774:AW777"/>
    <mergeCell ref="A772:A773"/>
    <mergeCell ref="B772:B773"/>
    <mergeCell ref="C772:C773"/>
    <mergeCell ref="D772:D773"/>
    <mergeCell ref="E772:E773"/>
    <mergeCell ref="F772:F773"/>
    <mergeCell ref="G772:G773"/>
    <mergeCell ref="AP778:AP781"/>
    <mergeCell ref="AQ778:AQ781"/>
    <mergeCell ref="AR778:AR781"/>
    <mergeCell ref="AS778:AS781"/>
    <mergeCell ref="AT778:AT781"/>
    <mergeCell ref="AU778:AU781"/>
    <mergeCell ref="AV778:AV781"/>
    <mergeCell ref="AW778:AW781"/>
    <mergeCell ref="A782:A785"/>
    <mergeCell ref="B782:B785"/>
    <mergeCell ref="C782:C785"/>
    <mergeCell ref="D782:D785"/>
    <mergeCell ref="E782:E785"/>
    <mergeCell ref="F782:F785"/>
    <mergeCell ref="G782:G785"/>
    <mergeCell ref="H782:H785"/>
    <mergeCell ref="I782:I785"/>
    <mergeCell ref="J782:J785"/>
    <mergeCell ref="K782:K785"/>
    <mergeCell ref="L782:L785"/>
    <mergeCell ref="V782:V785"/>
    <mergeCell ref="W782:W785"/>
    <mergeCell ref="X782:X785"/>
    <mergeCell ref="Y782:Y785"/>
    <mergeCell ref="Z782:Z785"/>
    <mergeCell ref="AA782:AA785"/>
    <mergeCell ref="AB782:AB785"/>
    <mergeCell ref="AC782:AC785"/>
    <mergeCell ref="AD782:AD785"/>
    <mergeCell ref="AE782:AE785"/>
    <mergeCell ref="AF782:AF785"/>
    <mergeCell ref="AG782:AG785"/>
    <mergeCell ref="AH782:AH785"/>
    <mergeCell ref="AI782:AI785"/>
    <mergeCell ref="AJ782:AJ785"/>
    <mergeCell ref="AK782:AK785"/>
    <mergeCell ref="AL782:AL785"/>
    <mergeCell ref="AM782:AM785"/>
    <mergeCell ref="AN782:AN785"/>
    <mergeCell ref="AO782:AO785"/>
    <mergeCell ref="AP782:AP785"/>
    <mergeCell ref="AQ782:AQ785"/>
    <mergeCell ref="AR782:AR785"/>
    <mergeCell ref="AS782:AS785"/>
    <mergeCell ref="AT782:AT785"/>
    <mergeCell ref="AU782:AU785"/>
    <mergeCell ref="AV782:AV785"/>
    <mergeCell ref="AW782:AW785"/>
    <mergeCell ref="A778:A781"/>
    <mergeCell ref="B778:B781"/>
    <mergeCell ref="AQ772:AQ773"/>
    <mergeCell ref="AR772:AR773"/>
    <mergeCell ref="AS772:AS773"/>
    <mergeCell ref="A774:A777"/>
    <mergeCell ref="B774:B777"/>
    <mergeCell ref="C774:C777"/>
    <mergeCell ref="D774:D777"/>
    <mergeCell ref="E774:E777"/>
    <mergeCell ref="F774:F777"/>
    <mergeCell ref="G774:G777"/>
    <mergeCell ref="H774:H777"/>
    <mergeCell ref="I774:I777"/>
    <mergeCell ref="J774:J777"/>
    <mergeCell ref="K774:K777"/>
    <mergeCell ref="L774:L777"/>
    <mergeCell ref="V774:V777"/>
    <mergeCell ref="W774:W777"/>
    <mergeCell ref="X774:X777"/>
    <mergeCell ref="Y774:Y777"/>
    <mergeCell ref="Z774:Z777"/>
    <mergeCell ref="AA774:AA777"/>
    <mergeCell ref="AB774:AB777"/>
    <mergeCell ref="AC774:AC777"/>
    <mergeCell ref="AD774:AD777"/>
    <mergeCell ref="AE774:AE777"/>
    <mergeCell ref="AF774:AF777"/>
    <mergeCell ref="AG774:AG777"/>
    <mergeCell ref="AH774:AH777"/>
    <mergeCell ref="AI774:AI777"/>
    <mergeCell ref="AJ774:AJ777"/>
    <mergeCell ref="AK774:AK777"/>
    <mergeCell ref="AL774:AL777"/>
    <mergeCell ref="AM774:AM777"/>
    <mergeCell ref="AN774:AN777"/>
    <mergeCell ref="AO774:AO777"/>
    <mergeCell ref="AP774:AP777"/>
    <mergeCell ref="H772:H773"/>
    <mergeCell ref="I772:I773"/>
    <mergeCell ref="J772:J773"/>
    <mergeCell ref="K772:K773"/>
    <mergeCell ref="L772:L773"/>
    <mergeCell ref="Z772:Z773"/>
    <mergeCell ref="AA772:AA773"/>
    <mergeCell ref="AB772:AB773"/>
    <mergeCell ref="AC772:AC773"/>
    <mergeCell ref="AD772:AD773"/>
    <mergeCell ref="AE772:AE773"/>
    <mergeCell ref="AH772:AH773"/>
    <mergeCell ref="AI772:AI773"/>
    <mergeCell ref="AT772:AT773"/>
    <mergeCell ref="AU772:AU773"/>
    <mergeCell ref="AJ772:AJ773"/>
    <mergeCell ref="AK772:AK773"/>
    <mergeCell ref="AL772:AL773"/>
    <mergeCell ref="AM772:AM773"/>
    <mergeCell ref="AN772:AN773"/>
    <mergeCell ref="AO772:AO773"/>
    <mergeCell ref="AU764:AU767"/>
    <mergeCell ref="AV764:AV767"/>
    <mergeCell ref="AW764:AW767"/>
    <mergeCell ref="A768:A771"/>
    <mergeCell ref="B768:B771"/>
    <mergeCell ref="C768:C771"/>
    <mergeCell ref="D768:D771"/>
    <mergeCell ref="E768:E771"/>
    <mergeCell ref="F768:F771"/>
    <mergeCell ref="G768:G771"/>
    <mergeCell ref="H768:H771"/>
    <mergeCell ref="I768:I771"/>
    <mergeCell ref="J768:J771"/>
    <mergeCell ref="K768:K771"/>
    <mergeCell ref="L768:L771"/>
    <mergeCell ref="V768:V771"/>
    <mergeCell ref="W768:W771"/>
    <mergeCell ref="X768:X771"/>
    <mergeCell ref="Y768:Y771"/>
    <mergeCell ref="Z768:Z771"/>
    <mergeCell ref="AA768:AA771"/>
    <mergeCell ref="AB768:AB771"/>
    <mergeCell ref="AC768:AC771"/>
    <mergeCell ref="AD768:AD771"/>
    <mergeCell ref="AE768:AE771"/>
    <mergeCell ref="AF768:AF771"/>
    <mergeCell ref="AG768:AG771"/>
    <mergeCell ref="AH768:AH771"/>
    <mergeCell ref="AI768:AI771"/>
    <mergeCell ref="AJ768:AJ771"/>
    <mergeCell ref="AK768:AK771"/>
    <mergeCell ref="AL768:AL771"/>
    <mergeCell ref="AM768:AM771"/>
    <mergeCell ref="AN768:AN771"/>
    <mergeCell ref="AV772:AV773"/>
    <mergeCell ref="AW772:AW773"/>
    <mergeCell ref="AP772:AP773"/>
    <mergeCell ref="AP768:AP771"/>
    <mergeCell ref="AQ768:AQ771"/>
    <mergeCell ref="AR768:AR771"/>
    <mergeCell ref="AS768:AS771"/>
    <mergeCell ref="AT768:AT771"/>
    <mergeCell ref="AU768:AU771"/>
    <mergeCell ref="AV768:AV771"/>
    <mergeCell ref="AW768:AW771"/>
    <mergeCell ref="A764:A767"/>
    <mergeCell ref="B764:B767"/>
    <mergeCell ref="C764:C767"/>
    <mergeCell ref="D764:D767"/>
    <mergeCell ref="E764:E767"/>
    <mergeCell ref="F764:F767"/>
    <mergeCell ref="G764:G767"/>
    <mergeCell ref="H764:H767"/>
    <mergeCell ref="I764:I767"/>
    <mergeCell ref="J764:J767"/>
    <mergeCell ref="K764:K767"/>
    <mergeCell ref="AP760:AP763"/>
    <mergeCell ref="AQ760:AQ763"/>
    <mergeCell ref="AR760:AR763"/>
    <mergeCell ref="AS760:AS763"/>
    <mergeCell ref="AH760:AH763"/>
    <mergeCell ref="AI760:AI763"/>
    <mergeCell ref="AJ760:AJ763"/>
    <mergeCell ref="AK760:AK763"/>
    <mergeCell ref="AL760:AL763"/>
    <mergeCell ref="AM760:AM763"/>
    <mergeCell ref="AT760:AT763"/>
    <mergeCell ref="AU760:AU763"/>
    <mergeCell ref="AV760:AV763"/>
    <mergeCell ref="AW760:AW763"/>
    <mergeCell ref="V758:V759"/>
    <mergeCell ref="W758:W759"/>
    <mergeCell ref="X758:X759"/>
    <mergeCell ref="Y758:Y759"/>
    <mergeCell ref="AN760:AN763"/>
    <mergeCell ref="AO760:AO763"/>
    <mergeCell ref="AP764:AP767"/>
    <mergeCell ref="AQ764:AQ767"/>
    <mergeCell ref="AR764:AR767"/>
    <mergeCell ref="AS764:AS767"/>
    <mergeCell ref="AT764:AT767"/>
    <mergeCell ref="AE756:AE759"/>
    <mergeCell ref="AH756:AH759"/>
    <mergeCell ref="AI756:AI759"/>
    <mergeCell ref="AJ756:AJ759"/>
    <mergeCell ref="AK756:AK759"/>
    <mergeCell ref="AL756:AL759"/>
    <mergeCell ref="AM756:AM759"/>
    <mergeCell ref="AN756:AN759"/>
    <mergeCell ref="AO756:AO759"/>
    <mergeCell ref="AP756:AP759"/>
    <mergeCell ref="AQ756:AQ759"/>
    <mergeCell ref="AR756:AR759"/>
    <mergeCell ref="AS756:AS759"/>
    <mergeCell ref="AT756:AT759"/>
    <mergeCell ref="AU756:AU759"/>
    <mergeCell ref="AV756:AV759"/>
    <mergeCell ref="AW756:AW759"/>
    <mergeCell ref="Y764:Y767"/>
    <mergeCell ref="Z764:Z767"/>
    <mergeCell ref="AA764:AA767"/>
    <mergeCell ref="AB764:AB767"/>
    <mergeCell ref="AC764:AC767"/>
    <mergeCell ref="AD764:AD767"/>
    <mergeCell ref="AE764:AE767"/>
    <mergeCell ref="AF764:AF767"/>
    <mergeCell ref="AG764:AG767"/>
    <mergeCell ref="AH764:AH767"/>
    <mergeCell ref="AI764:AI767"/>
    <mergeCell ref="AJ764:AJ767"/>
    <mergeCell ref="AK764:AK767"/>
    <mergeCell ref="AL764:AL767"/>
    <mergeCell ref="AM764:AM767"/>
    <mergeCell ref="AN764:AN767"/>
    <mergeCell ref="AO764:AO767"/>
    <mergeCell ref="L764:L767"/>
    <mergeCell ref="V764:V767"/>
    <mergeCell ref="W764:W767"/>
    <mergeCell ref="X764:X767"/>
    <mergeCell ref="AO768:AO771"/>
    <mergeCell ref="A760:A763"/>
    <mergeCell ref="B760:B763"/>
    <mergeCell ref="C760:C763"/>
    <mergeCell ref="A756:A759"/>
    <mergeCell ref="B756:B759"/>
    <mergeCell ref="C756:C759"/>
    <mergeCell ref="D756:D759"/>
    <mergeCell ref="E756:E759"/>
    <mergeCell ref="F756:F759"/>
    <mergeCell ref="G756:G759"/>
    <mergeCell ref="H756:H759"/>
    <mergeCell ref="I756:I759"/>
    <mergeCell ref="K756:K759"/>
    <mergeCell ref="L756:L759"/>
    <mergeCell ref="J760:J763"/>
    <mergeCell ref="K760:K763"/>
    <mergeCell ref="L760:L763"/>
    <mergeCell ref="Z756:Z759"/>
    <mergeCell ref="AA756:AA759"/>
    <mergeCell ref="AB756:AB759"/>
    <mergeCell ref="AC756:AC759"/>
    <mergeCell ref="V760:V763"/>
    <mergeCell ref="W760:W763"/>
    <mergeCell ref="AD756:AD759"/>
    <mergeCell ref="D760:D763"/>
    <mergeCell ref="E760:E763"/>
    <mergeCell ref="F760:F763"/>
    <mergeCell ref="G760:G763"/>
    <mergeCell ref="H760:H763"/>
    <mergeCell ref="I760:I763"/>
    <mergeCell ref="X760:X763"/>
    <mergeCell ref="Y760:Y763"/>
    <mergeCell ref="Z760:Z763"/>
    <mergeCell ref="AA760:AA763"/>
    <mergeCell ref="AB760:AB763"/>
    <mergeCell ref="AC760:AC763"/>
    <mergeCell ref="AD760:AD763"/>
    <mergeCell ref="AE760:AE763"/>
    <mergeCell ref="AF760:AF763"/>
    <mergeCell ref="AG760:AG763"/>
    <mergeCell ref="AP748:AP751"/>
    <mergeCell ref="AQ748:AQ751"/>
    <mergeCell ref="AR748:AR751"/>
    <mergeCell ref="AS748:AS751"/>
    <mergeCell ref="AT748:AT751"/>
    <mergeCell ref="AU748:AU751"/>
    <mergeCell ref="AV748:AV751"/>
    <mergeCell ref="AW748:AW751"/>
    <mergeCell ref="A752:A755"/>
    <mergeCell ref="B752:B755"/>
    <mergeCell ref="C752:C755"/>
    <mergeCell ref="D752:D755"/>
    <mergeCell ref="E752:E755"/>
    <mergeCell ref="F752:F755"/>
    <mergeCell ref="G752:G755"/>
    <mergeCell ref="H752:H755"/>
    <mergeCell ref="I752:I755"/>
    <mergeCell ref="J752:J755"/>
    <mergeCell ref="K752:K755"/>
    <mergeCell ref="L752:L755"/>
    <mergeCell ref="V752:V755"/>
    <mergeCell ref="W752:W755"/>
    <mergeCell ref="X752:X755"/>
    <mergeCell ref="Y752:Y755"/>
    <mergeCell ref="Z752:Z755"/>
    <mergeCell ref="AA752:AA755"/>
    <mergeCell ref="AB752:AB755"/>
    <mergeCell ref="AC752:AC755"/>
    <mergeCell ref="AD752:AD755"/>
    <mergeCell ref="AE752:AE755"/>
    <mergeCell ref="AF752:AF755"/>
    <mergeCell ref="AG752:AG755"/>
    <mergeCell ref="AH752:AH755"/>
    <mergeCell ref="AI752:AI755"/>
    <mergeCell ref="AJ752:AJ755"/>
    <mergeCell ref="AK752:AK755"/>
    <mergeCell ref="AL752:AL755"/>
    <mergeCell ref="AM752:AM755"/>
    <mergeCell ref="AN752:AN755"/>
    <mergeCell ref="AO752:AO755"/>
    <mergeCell ref="AP752:AP755"/>
    <mergeCell ref="AQ752:AQ755"/>
    <mergeCell ref="AR752:AR755"/>
    <mergeCell ref="AS752:AS755"/>
    <mergeCell ref="AT752:AT755"/>
    <mergeCell ref="AU752:AU755"/>
    <mergeCell ref="AV752:AV755"/>
    <mergeCell ref="AW752:AW755"/>
    <mergeCell ref="A748:A751"/>
    <mergeCell ref="B748:B751"/>
    <mergeCell ref="C748:C751"/>
    <mergeCell ref="D748:D751"/>
    <mergeCell ref="E748:E751"/>
    <mergeCell ref="F748:F751"/>
    <mergeCell ref="G748:G751"/>
    <mergeCell ref="H748:H751"/>
    <mergeCell ref="I748:I751"/>
    <mergeCell ref="J748:J751"/>
    <mergeCell ref="K748:K751"/>
    <mergeCell ref="L748:L751"/>
    <mergeCell ref="V748:V751"/>
    <mergeCell ref="W748:W751"/>
    <mergeCell ref="X748:X751"/>
    <mergeCell ref="Y748:Y751"/>
    <mergeCell ref="Z748:Z751"/>
    <mergeCell ref="AA748:AA751"/>
    <mergeCell ref="AB748:AB751"/>
    <mergeCell ref="AC748:AC751"/>
    <mergeCell ref="AD748:AD751"/>
    <mergeCell ref="AE748:AE751"/>
    <mergeCell ref="AF748:AF751"/>
    <mergeCell ref="AG748:AG751"/>
    <mergeCell ref="AH748:AH751"/>
    <mergeCell ref="AI748:AI751"/>
    <mergeCell ref="AJ748:AJ751"/>
    <mergeCell ref="AK748:AK751"/>
    <mergeCell ref="AL748:AL751"/>
    <mergeCell ref="AM740:AM743"/>
    <mergeCell ref="AN740:AN743"/>
    <mergeCell ref="AO740:AO743"/>
    <mergeCell ref="G740:G743"/>
    <mergeCell ref="H740:H743"/>
    <mergeCell ref="I740:I743"/>
    <mergeCell ref="J740:J743"/>
    <mergeCell ref="K740:K743"/>
    <mergeCell ref="L740:L743"/>
    <mergeCell ref="V740:V743"/>
    <mergeCell ref="W740:W743"/>
    <mergeCell ref="X740:X743"/>
    <mergeCell ref="Y740:Y743"/>
    <mergeCell ref="Z740:Z743"/>
    <mergeCell ref="AA740:AA743"/>
    <mergeCell ref="AB740:AB743"/>
    <mergeCell ref="AC740:AC743"/>
    <mergeCell ref="AD740:AD743"/>
    <mergeCell ref="AE740:AE743"/>
    <mergeCell ref="AF740:AF743"/>
    <mergeCell ref="AG740:AG743"/>
    <mergeCell ref="AH740:AH743"/>
    <mergeCell ref="AI740:AI743"/>
    <mergeCell ref="AJ740:AJ743"/>
    <mergeCell ref="AK740:AK743"/>
    <mergeCell ref="AL740:AL743"/>
    <mergeCell ref="AM748:AM751"/>
    <mergeCell ref="AN748:AN751"/>
    <mergeCell ref="AO748:AO751"/>
    <mergeCell ref="AP740:AP743"/>
    <mergeCell ref="AQ740:AQ743"/>
    <mergeCell ref="AR740:AR743"/>
    <mergeCell ref="AS740:AS743"/>
    <mergeCell ref="AT740:AT743"/>
    <mergeCell ref="AU740:AU743"/>
    <mergeCell ref="AV740:AV743"/>
    <mergeCell ref="AW740:AW743"/>
    <mergeCell ref="A744:A747"/>
    <mergeCell ref="B744:B747"/>
    <mergeCell ref="C744:C747"/>
    <mergeCell ref="D744:D747"/>
    <mergeCell ref="E744:E747"/>
    <mergeCell ref="F744:F747"/>
    <mergeCell ref="G744:G747"/>
    <mergeCell ref="H744:H747"/>
    <mergeCell ref="I744:I747"/>
    <mergeCell ref="J744:J747"/>
    <mergeCell ref="K744:K747"/>
    <mergeCell ref="L744:L747"/>
    <mergeCell ref="V744:V747"/>
    <mergeCell ref="W744:W747"/>
    <mergeCell ref="X744:X747"/>
    <mergeCell ref="Y744:Y747"/>
    <mergeCell ref="Z744:Z747"/>
    <mergeCell ref="AA744:AA747"/>
    <mergeCell ref="AB744:AB747"/>
    <mergeCell ref="AC744:AC747"/>
    <mergeCell ref="AD744:AD747"/>
    <mergeCell ref="AE744:AE747"/>
    <mergeCell ref="AF744:AF747"/>
    <mergeCell ref="AG744:AG747"/>
    <mergeCell ref="AH744:AH747"/>
    <mergeCell ref="AI744:AI747"/>
    <mergeCell ref="AJ744:AJ747"/>
    <mergeCell ref="AK744:AK747"/>
    <mergeCell ref="AL744:AL747"/>
    <mergeCell ref="AM744:AM747"/>
    <mergeCell ref="AN744:AN747"/>
    <mergeCell ref="AO744:AO747"/>
    <mergeCell ref="AP744:AP747"/>
    <mergeCell ref="AQ744:AQ747"/>
    <mergeCell ref="AR744:AR747"/>
    <mergeCell ref="AS744:AS747"/>
    <mergeCell ref="AT744:AT747"/>
    <mergeCell ref="AU744:AU747"/>
    <mergeCell ref="AV744:AV747"/>
    <mergeCell ref="AW744:AW747"/>
    <mergeCell ref="A740:A743"/>
    <mergeCell ref="B740:B743"/>
    <mergeCell ref="C740:C743"/>
    <mergeCell ref="D740:D743"/>
    <mergeCell ref="E740:E743"/>
    <mergeCell ref="F740:F743"/>
    <mergeCell ref="AP732:AP735"/>
    <mergeCell ref="AQ732:AQ735"/>
    <mergeCell ref="AR732:AR735"/>
    <mergeCell ref="AS732:AS735"/>
    <mergeCell ref="AT732:AT735"/>
    <mergeCell ref="AU732:AU735"/>
    <mergeCell ref="AV732:AV735"/>
    <mergeCell ref="AW732:AW735"/>
    <mergeCell ref="A736:A739"/>
    <mergeCell ref="B736:B739"/>
    <mergeCell ref="C736:C739"/>
    <mergeCell ref="D736:D739"/>
    <mergeCell ref="E736:E739"/>
    <mergeCell ref="F736:F739"/>
    <mergeCell ref="G736:G739"/>
    <mergeCell ref="H736:H739"/>
    <mergeCell ref="I736:I739"/>
    <mergeCell ref="J736:J739"/>
    <mergeCell ref="K736:K739"/>
    <mergeCell ref="L736:L739"/>
    <mergeCell ref="V736:V739"/>
    <mergeCell ref="W736:W739"/>
    <mergeCell ref="X736:X739"/>
    <mergeCell ref="Y736:Y739"/>
    <mergeCell ref="Z736:Z739"/>
    <mergeCell ref="AA736:AA739"/>
    <mergeCell ref="AB736:AB739"/>
    <mergeCell ref="AC736:AC739"/>
    <mergeCell ref="AD736:AD739"/>
    <mergeCell ref="AE736:AE739"/>
    <mergeCell ref="AF736:AF739"/>
    <mergeCell ref="AG736:AG739"/>
    <mergeCell ref="AH736:AH739"/>
    <mergeCell ref="AI736:AI739"/>
    <mergeCell ref="AJ736:AJ739"/>
    <mergeCell ref="AK736:AK739"/>
    <mergeCell ref="AL736:AL739"/>
    <mergeCell ref="AM736:AM739"/>
    <mergeCell ref="AN736:AN739"/>
    <mergeCell ref="AO736:AO739"/>
    <mergeCell ref="AP736:AP739"/>
    <mergeCell ref="AQ736:AQ739"/>
    <mergeCell ref="AR736:AR739"/>
    <mergeCell ref="AS736:AS739"/>
    <mergeCell ref="AT736:AT739"/>
    <mergeCell ref="AU736:AU739"/>
    <mergeCell ref="AV736:AV739"/>
    <mergeCell ref="AW736:AW739"/>
    <mergeCell ref="A732:A735"/>
    <mergeCell ref="B732:B735"/>
    <mergeCell ref="C732:C735"/>
    <mergeCell ref="D732:D735"/>
    <mergeCell ref="E732:E735"/>
    <mergeCell ref="F732:F735"/>
    <mergeCell ref="G732:G735"/>
    <mergeCell ref="H732:H735"/>
    <mergeCell ref="I732:I735"/>
    <mergeCell ref="J732:J735"/>
    <mergeCell ref="K732:K735"/>
    <mergeCell ref="L732:L735"/>
    <mergeCell ref="V732:V735"/>
    <mergeCell ref="W732:W735"/>
    <mergeCell ref="X732:X735"/>
    <mergeCell ref="Y732:Y735"/>
    <mergeCell ref="Z732:Z735"/>
    <mergeCell ref="AA732:AA735"/>
    <mergeCell ref="AB732:AB735"/>
    <mergeCell ref="AC732:AC735"/>
    <mergeCell ref="AD732:AD735"/>
    <mergeCell ref="AE732:AE735"/>
    <mergeCell ref="AF732:AF735"/>
    <mergeCell ref="AG732:AG735"/>
    <mergeCell ref="AH732:AH735"/>
    <mergeCell ref="AI732:AI735"/>
    <mergeCell ref="AJ732:AJ735"/>
    <mergeCell ref="AK732:AK735"/>
    <mergeCell ref="AL732:AL735"/>
    <mergeCell ref="AM732:AM735"/>
    <mergeCell ref="AN732:AN735"/>
    <mergeCell ref="AO732:AO735"/>
    <mergeCell ref="A728:A731"/>
    <mergeCell ref="B728:B731"/>
    <mergeCell ref="C728:C731"/>
    <mergeCell ref="D728:D731"/>
    <mergeCell ref="E728:E731"/>
    <mergeCell ref="F728:F731"/>
    <mergeCell ref="G728:G731"/>
    <mergeCell ref="H728:H731"/>
    <mergeCell ref="I728:I731"/>
    <mergeCell ref="J728:J731"/>
    <mergeCell ref="K728:K731"/>
    <mergeCell ref="L728:L731"/>
    <mergeCell ref="V728:V731"/>
    <mergeCell ref="W728:W731"/>
    <mergeCell ref="X728:X731"/>
    <mergeCell ref="Y728:Y731"/>
    <mergeCell ref="Z728:Z731"/>
    <mergeCell ref="AA728:AA731"/>
    <mergeCell ref="AB728:AB731"/>
    <mergeCell ref="AC728:AC731"/>
    <mergeCell ref="AD728:AD731"/>
    <mergeCell ref="AE728:AE731"/>
    <mergeCell ref="AF728:AF731"/>
    <mergeCell ref="AG728:AG731"/>
    <mergeCell ref="AH728:AH731"/>
    <mergeCell ref="AI728:AI731"/>
    <mergeCell ref="AJ728:AJ731"/>
    <mergeCell ref="AK728:AK731"/>
    <mergeCell ref="AL728:AL731"/>
    <mergeCell ref="AM728:AM731"/>
    <mergeCell ref="AN728:AN731"/>
    <mergeCell ref="AO728:AO731"/>
    <mergeCell ref="AP728:AP731"/>
    <mergeCell ref="AQ728:AQ731"/>
    <mergeCell ref="AR728:AR731"/>
    <mergeCell ref="AS728:AS731"/>
    <mergeCell ref="AT728:AT731"/>
    <mergeCell ref="AU728:AU731"/>
    <mergeCell ref="AV728:AV731"/>
    <mergeCell ref="AW728:AW731"/>
    <mergeCell ref="AP720:AP723"/>
    <mergeCell ref="AQ720:AQ723"/>
    <mergeCell ref="AR720:AR723"/>
    <mergeCell ref="AS720:AS723"/>
    <mergeCell ref="AT720:AT723"/>
    <mergeCell ref="AU720:AU723"/>
    <mergeCell ref="AV720:AV723"/>
    <mergeCell ref="AW720:AW723"/>
    <mergeCell ref="A724:A727"/>
    <mergeCell ref="B724:B727"/>
    <mergeCell ref="C724:C727"/>
    <mergeCell ref="D724:D727"/>
    <mergeCell ref="E724:E727"/>
    <mergeCell ref="F724:F727"/>
    <mergeCell ref="G724:G727"/>
    <mergeCell ref="H724:H727"/>
    <mergeCell ref="I724:I727"/>
    <mergeCell ref="J724:J727"/>
    <mergeCell ref="K724:K727"/>
    <mergeCell ref="L724:L727"/>
    <mergeCell ref="V724:V727"/>
    <mergeCell ref="W724:W727"/>
    <mergeCell ref="X724:X727"/>
    <mergeCell ref="Y724:Y727"/>
    <mergeCell ref="Z724:Z727"/>
    <mergeCell ref="AA724:AA727"/>
    <mergeCell ref="AB724:AB727"/>
    <mergeCell ref="AC724:AC727"/>
    <mergeCell ref="AD724:AD727"/>
    <mergeCell ref="AE724:AE727"/>
    <mergeCell ref="AF724:AF727"/>
    <mergeCell ref="AG724:AG727"/>
    <mergeCell ref="AH724:AH727"/>
    <mergeCell ref="AI724:AI727"/>
    <mergeCell ref="AJ724:AJ727"/>
    <mergeCell ref="AK724:AK727"/>
    <mergeCell ref="AL724:AL727"/>
    <mergeCell ref="AM724:AM727"/>
    <mergeCell ref="AN724:AN727"/>
    <mergeCell ref="AO724:AO727"/>
    <mergeCell ref="AP724:AP727"/>
    <mergeCell ref="AQ724:AQ727"/>
    <mergeCell ref="Y704:Y707"/>
    <mergeCell ref="Z704:Z707"/>
    <mergeCell ref="AA704:AA707"/>
    <mergeCell ref="AB704:AB707"/>
    <mergeCell ref="AC704:AC707"/>
    <mergeCell ref="AD704:AD707"/>
    <mergeCell ref="AE704:AE707"/>
    <mergeCell ref="AF704:AF707"/>
    <mergeCell ref="AG704:AG707"/>
    <mergeCell ref="AH704:AH707"/>
    <mergeCell ref="AI704:AI707"/>
    <mergeCell ref="AJ704:AJ707"/>
    <mergeCell ref="AK704:AK707"/>
    <mergeCell ref="AL704:AL707"/>
    <mergeCell ref="AM720:AM723"/>
    <mergeCell ref="AN720:AN723"/>
    <mergeCell ref="AO720:AO723"/>
    <mergeCell ref="AR724:AR727"/>
    <mergeCell ref="AS724:AS727"/>
    <mergeCell ref="AT724:AT727"/>
    <mergeCell ref="AU724:AU727"/>
    <mergeCell ref="AV724:AV727"/>
    <mergeCell ref="AW724:AW727"/>
    <mergeCell ref="A720:A723"/>
    <mergeCell ref="B720:B723"/>
    <mergeCell ref="C720:C723"/>
    <mergeCell ref="D720:D723"/>
    <mergeCell ref="E720:E723"/>
    <mergeCell ref="F720:F723"/>
    <mergeCell ref="G720:G723"/>
    <mergeCell ref="H720:H723"/>
    <mergeCell ref="I720:I723"/>
    <mergeCell ref="J720:J723"/>
    <mergeCell ref="K720:K723"/>
    <mergeCell ref="L720:L723"/>
    <mergeCell ref="V720:V723"/>
    <mergeCell ref="W720:W723"/>
    <mergeCell ref="X720:X723"/>
    <mergeCell ref="Y720:Y723"/>
    <mergeCell ref="Z720:Z723"/>
    <mergeCell ref="AA720:AA723"/>
    <mergeCell ref="AB720:AB723"/>
    <mergeCell ref="AC720:AC723"/>
    <mergeCell ref="AD720:AD723"/>
    <mergeCell ref="AE720:AE723"/>
    <mergeCell ref="AF720:AF723"/>
    <mergeCell ref="AG720:AG723"/>
    <mergeCell ref="AH720:AH723"/>
    <mergeCell ref="AI720:AI723"/>
    <mergeCell ref="AJ720:AJ723"/>
    <mergeCell ref="AK720:AK723"/>
    <mergeCell ref="AL720:AL723"/>
    <mergeCell ref="AP712:AP715"/>
    <mergeCell ref="AQ712:AQ715"/>
    <mergeCell ref="AR712:AR715"/>
    <mergeCell ref="AS712:AS715"/>
    <mergeCell ref="AT712:AT715"/>
    <mergeCell ref="AU712:AU715"/>
    <mergeCell ref="AV712:AV715"/>
    <mergeCell ref="AW712:AW715"/>
    <mergeCell ref="AP704:AP707"/>
    <mergeCell ref="AQ704:AQ707"/>
    <mergeCell ref="A712:A715"/>
    <mergeCell ref="B712:B715"/>
    <mergeCell ref="AR704:AR707"/>
    <mergeCell ref="AS704:AS707"/>
    <mergeCell ref="AT704:AT707"/>
    <mergeCell ref="AU704:AU707"/>
    <mergeCell ref="AV704:AV707"/>
    <mergeCell ref="AW704:AW707"/>
    <mergeCell ref="A708:A711"/>
    <mergeCell ref="B708:B711"/>
    <mergeCell ref="C708:C711"/>
    <mergeCell ref="D708:D711"/>
    <mergeCell ref="E708:E711"/>
    <mergeCell ref="F708:F711"/>
    <mergeCell ref="G708:G711"/>
    <mergeCell ref="H708:H711"/>
    <mergeCell ref="I708:I711"/>
    <mergeCell ref="J708:J711"/>
    <mergeCell ref="K708:K711"/>
    <mergeCell ref="L708:L711"/>
    <mergeCell ref="V708:V711"/>
    <mergeCell ref="W708:W711"/>
    <mergeCell ref="X708:X711"/>
    <mergeCell ref="Y708:Y711"/>
    <mergeCell ref="Z708:Z711"/>
    <mergeCell ref="AA708:AA711"/>
    <mergeCell ref="AB708:AB711"/>
    <mergeCell ref="AC708:AC711"/>
    <mergeCell ref="AD708:AD711"/>
    <mergeCell ref="AE708:AE711"/>
    <mergeCell ref="AF708:AF711"/>
    <mergeCell ref="AG708:AG711"/>
    <mergeCell ref="AH708:AH711"/>
    <mergeCell ref="AI708:AI711"/>
    <mergeCell ref="AJ708:AJ711"/>
    <mergeCell ref="AK708:AK711"/>
    <mergeCell ref="AL708:AL711"/>
    <mergeCell ref="AM708:AM711"/>
    <mergeCell ref="AN708:AN711"/>
    <mergeCell ref="AO708:AO711"/>
    <mergeCell ref="AP708:AP711"/>
    <mergeCell ref="AQ708:AQ711"/>
    <mergeCell ref="AR708:AR711"/>
    <mergeCell ref="AS708:AS711"/>
    <mergeCell ref="AT708:AT711"/>
    <mergeCell ref="AU708:AU711"/>
    <mergeCell ref="AV708:AV711"/>
    <mergeCell ref="AW708:AW711"/>
    <mergeCell ref="A704:A707"/>
    <mergeCell ref="B704:B707"/>
    <mergeCell ref="C704:C707"/>
    <mergeCell ref="D704:D707"/>
    <mergeCell ref="E704:E707"/>
    <mergeCell ref="F704:F707"/>
    <mergeCell ref="AM704:AM707"/>
    <mergeCell ref="AN704:AN707"/>
    <mergeCell ref="AO704:AO707"/>
    <mergeCell ref="G704:G707"/>
    <mergeCell ref="H704:H707"/>
    <mergeCell ref="I704:I707"/>
    <mergeCell ref="J704:J707"/>
    <mergeCell ref="K704:K707"/>
    <mergeCell ref="L704:L707"/>
    <mergeCell ref="V704:V707"/>
    <mergeCell ref="W704:W707"/>
    <mergeCell ref="X704:X707"/>
    <mergeCell ref="AR700:AR703"/>
    <mergeCell ref="AS700:AS703"/>
    <mergeCell ref="AT700:AT703"/>
    <mergeCell ref="AU700:AU703"/>
    <mergeCell ref="AV700:AV703"/>
    <mergeCell ref="AW700:AW703"/>
    <mergeCell ref="AM692:AM695"/>
    <mergeCell ref="AN692:AN695"/>
    <mergeCell ref="AO692:AO695"/>
    <mergeCell ref="G692:G695"/>
    <mergeCell ref="H692:H695"/>
    <mergeCell ref="I692:I695"/>
    <mergeCell ref="J692:J695"/>
    <mergeCell ref="K692:K695"/>
    <mergeCell ref="L692:L695"/>
    <mergeCell ref="V692:V695"/>
    <mergeCell ref="W692:W695"/>
    <mergeCell ref="X692:X695"/>
    <mergeCell ref="Y692:Y695"/>
    <mergeCell ref="Z692:Z695"/>
    <mergeCell ref="AA692:AA695"/>
    <mergeCell ref="AB692:AB695"/>
    <mergeCell ref="AC692:AC695"/>
    <mergeCell ref="AD692:AD695"/>
    <mergeCell ref="AE692:AE695"/>
    <mergeCell ref="AF692:AF695"/>
    <mergeCell ref="AG692:AG695"/>
    <mergeCell ref="AH692:AH695"/>
    <mergeCell ref="AI692:AI695"/>
    <mergeCell ref="AJ692:AJ695"/>
    <mergeCell ref="AK692:AK695"/>
    <mergeCell ref="AL692:AL695"/>
    <mergeCell ref="AP692:AP695"/>
    <mergeCell ref="AQ692:AQ695"/>
    <mergeCell ref="AR692:AR695"/>
    <mergeCell ref="AS692:AS695"/>
    <mergeCell ref="AT692:AT695"/>
    <mergeCell ref="AU692:AU695"/>
    <mergeCell ref="AV692:AV695"/>
    <mergeCell ref="AW692:AW695"/>
    <mergeCell ref="AM696:AM699"/>
    <mergeCell ref="AN696:AN699"/>
    <mergeCell ref="AO696:AO699"/>
    <mergeCell ref="AP696:AP699"/>
    <mergeCell ref="AQ696:AQ699"/>
    <mergeCell ref="AR696:AR699"/>
    <mergeCell ref="AS696:AS699"/>
    <mergeCell ref="AT696:AT699"/>
    <mergeCell ref="AU696:AU699"/>
    <mergeCell ref="AV696:AV699"/>
    <mergeCell ref="AW696:AW699"/>
    <mergeCell ref="G700:G703"/>
    <mergeCell ref="H700:H703"/>
    <mergeCell ref="I700:I703"/>
    <mergeCell ref="J700:J703"/>
    <mergeCell ref="K700:K703"/>
    <mergeCell ref="L700:L703"/>
    <mergeCell ref="V700:V703"/>
    <mergeCell ref="W700:W703"/>
    <mergeCell ref="X700:X703"/>
    <mergeCell ref="Y700:Y703"/>
    <mergeCell ref="Z700:Z703"/>
    <mergeCell ref="AA700:AA703"/>
    <mergeCell ref="AB700:AB703"/>
    <mergeCell ref="A696:A699"/>
    <mergeCell ref="B696:B699"/>
    <mergeCell ref="C696:C699"/>
    <mergeCell ref="D696:D699"/>
    <mergeCell ref="E696:E699"/>
    <mergeCell ref="F696:F699"/>
    <mergeCell ref="G696:G699"/>
    <mergeCell ref="H696:H699"/>
    <mergeCell ref="I696:I699"/>
    <mergeCell ref="J696:J699"/>
    <mergeCell ref="K696:K699"/>
    <mergeCell ref="L696:L699"/>
    <mergeCell ref="V696:V699"/>
    <mergeCell ref="W696:W699"/>
    <mergeCell ref="X696:X699"/>
    <mergeCell ref="Y696:Y699"/>
    <mergeCell ref="Z696:Z699"/>
    <mergeCell ref="AA696:AA699"/>
    <mergeCell ref="AB696:AB699"/>
    <mergeCell ref="AC696:AC699"/>
    <mergeCell ref="AD696:AD699"/>
    <mergeCell ref="AE696:AE699"/>
    <mergeCell ref="AF696:AF699"/>
    <mergeCell ref="AG696:AG699"/>
    <mergeCell ref="AH696:AH699"/>
    <mergeCell ref="AI696:AI699"/>
    <mergeCell ref="AJ696:AJ699"/>
    <mergeCell ref="AK696:AK699"/>
    <mergeCell ref="AL696:AL699"/>
    <mergeCell ref="AN700:AN703"/>
    <mergeCell ref="AO700:AO703"/>
    <mergeCell ref="AP700:AP703"/>
    <mergeCell ref="AQ700:AQ703"/>
    <mergeCell ref="A700:A703"/>
    <mergeCell ref="B700:B703"/>
    <mergeCell ref="C700:C703"/>
    <mergeCell ref="D700:D703"/>
    <mergeCell ref="E700:E703"/>
    <mergeCell ref="F700:F703"/>
    <mergeCell ref="AC700:AC703"/>
    <mergeCell ref="AD700:AD703"/>
    <mergeCell ref="AE700:AE703"/>
    <mergeCell ref="AF700:AF703"/>
    <mergeCell ref="AG700:AG703"/>
    <mergeCell ref="AH700:AH703"/>
    <mergeCell ref="AI700:AI703"/>
    <mergeCell ref="AJ700:AJ703"/>
    <mergeCell ref="AK700:AK703"/>
    <mergeCell ref="AL700:AL703"/>
    <mergeCell ref="AM700:AM703"/>
    <mergeCell ref="A692:A695"/>
    <mergeCell ref="B692:B695"/>
    <mergeCell ref="C692:C695"/>
    <mergeCell ref="D692:D695"/>
    <mergeCell ref="E692:E695"/>
    <mergeCell ref="F692:F695"/>
    <mergeCell ref="AP684:AP687"/>
    <mergeCell ref="AQ684:AQ687"/>
    <mergeCell ref="AR684:AR687"/>
    <mergeCell ref="AS684:AS687"/>
    <mergeCell ref="AT684:AT687"/>
    <mergeCell ref="AU684:AU687"/>
    <mergeCell ref="AV684:AV687"/>
    <mergeCell ref="AW684:AW687"/>
    <mergeCell ref="A688:A691"/>
    <mergeCell ref="B688:B691"/>
    <mergeCell ref="C688:C691"/>
    <mergeCell ref="D688:D691"/>
    <mergeCell ref="E688:E691"/>
    <mergeCell ref="F688:F691"/>
    <mergeCell ref="G688:G691"/>
    <mergeCell ref="H688:H691"/>
    <mergeCell ref="I688:I691"/>
    <mergeCell ref="J688:J691"/>
    <mergeCell ref="K688:K691"/>
    <mergeCell ref="L688:L691"/>
    <mergeCell ref="V688:V691"/>
    <mergeCell ref="W688:W691"/>
    <mergeCell ref="X688:X691"/>
    <mergeCell ref="Y688:Y691"/>
    <mergeCell ref="Z688:Z691"/>
    <mergeCell ref="AA688:AA691"/>
    <mergeCell ref="AB688:AB691"/>
    <mergeCell ref="AC688:AC691"/>
    <mergeCell ref="AD688:AD691"/>
    <mergeCell ref="AE688:AE691"/>
    <mergeCell ref="AF688:AF691"/>
    <mergeCell ref="AG688:AG691"/>
    <mergeCell ref="AH688:AH691"/>
    <mergeCell ref="AI688:AI691"/>
    <mergeCell ref="AJ688:AJ691"/>
    <mergeCell ref="AK688:AK691"/>
    <mergeCell ref="AL688:AL691"/>
    <mergeCell ref="AM688:AM691"/>
    <mergeCell ref="AN688:AN691"/>
    <mergeCell ref="AO688:AO691"/>
    <mergeCell ref="AP688:AP691"/>
    <mergeCell ref="AQ688:AQ691"/>
    <mergeCell ref="AR688:AR691"/>
    <mergeCell ref="AS688:AS691"/>
    <mergeCell ref="AT688:AT691"/>
    <mergeCell ref="AU688:AU691"/>
    <mergeCell ref="W676:W679"/>
    <mergeCell ref="X676:X679"/>
    <mergeCell ref="Y676:Y679"/>
    <mergeCell ref="Z676:Z679"/>
    <mergeCell ref="AA676:AA679"/>
    <mergeCell ref="AB676:AB679"/>
    <mergeCell ref="AC676:AC679"/>
    <mergeCell ref="AD676:AD679"/>
    <mergeCell ref="AE676:AE679"/>
    <mergeCell ref="AF676:AF679"/>
    <mergeCell ref="AG676:AG679"/>
    <mergeCell ref="AH676:AH679"/>
    <mergeCell ref="AI676:AI679"/>
    <mergeCell ref="AJ676:AJ679"/>
    <mergeCell ref="AK676:AK679"/>
    <mergeCell ref="AL676:AL679"/>
    <mergeCell ref="AM684:AM687"/>
    <mergeCell ref="AN684:AN687"/>
    <mergeCell ref="AO684:AO687"/>
    <mergeCell ref="AV688:AV691"/>
    <mergeCell ref="AW688:AW691"/>
    <mergeCell ref="A684:A687"/>
    <mergeCell ref="B684:B687"/>
    <mergeCell ref="C684:C687"/>
    <mergeCell ref="D684:D687"/>
    <mergeCell ref="E684:E687"/>
    <mergeCell ref="F684:F687"/>
    <mergeCell ref="G684:G687"/>
    <mergeCell ref="H684:H687"/>
    <mergeCell ref="I684:I687"/>
    <mergeCell ref="J684:J687"/>
    <mergeCell ref="K684:K687"/>
    <mergeCell ref="L684:L687"/>
    <mergeCell ref="V684:V687"/>
    <mergeCell ref="W684:W687"/>
    <mergeCell ref="X684:X687"/>
    <mergeCell ref="Y684:Y687"/>
    <mergeCell ref="Z684:Z687"/>
    <mergeCell ref="AA684:AA687"/>
    <mergeCell ref="AB684:AB687"/>
    <mergeCell ref="AC684:AC687"/>
    <mergeCell ref="AD684:AD687"/>
    <mergeCell ref="AE684:AE687"/>
    <mergeCell ref="AF684:AF687"/>
    <mergeCell ref="AG684:AG687"/>
    <mergeCell ref="AH684:AH687"/>
    <mergeCell ref="AI684:AI687"/>
    <mergeCell ref="AJ684:AJ687"/>
    <mergeCell ref="AK684:AK687"/>
    <mergeCell ref="AL684:AL687"/>
    <mergeCell ref="AP676:AP679"/>
    <mergeCell ref="AQ676:AQ679"/>
    <mergeCell ref="AR676:AR679"/>
    <mergeCell ref="AS676:AS679"/>
    <mergeCell ref="AT676:AT679"/>
    <mergeCell ref="AU676:AU679"/>
    <mergeCell ref="AV676:AV679"/>
    <mergeCell ref="AW676:AW679"/>
    <mergeCell ref="A680:A683"/>
    <mergeCell ref="B680:B683"/>
    <mergeCell ref="C680:C683"/>
    <mergeCell ref="D680:D683"/>
    <mergeCell ref="E680:E683"/>
    <mergeCell ref="F680:F683"/>
    <mergeCell ref="G680:G683"/>
    <mergeCell ref="H680:H683"/>
    <mergeCell ref="I680:I683"/>
    <mergeCell ref="J680:J683"/>
    <mergeCell ref="K680:K683"/>
    <mergeCell ref="L680:L683"/>
    <mergeCell ref="V680:V683"/>
    <mergeCell ref="W680:W683"/>
    <mergeCell ref="X680:X683"/>
    <mergeCell ref="Y680:Y683"/>
    <mergeCell ref="Z680:Z683"/>
    <mergeCell ref="AA680:AA683"/>
    <mergeCell ref="AB680:AB683"/>
    <mergeCell ref="AC680:AC683"/>
    <mergeCell ref="AD680:AD683"/>
    <mergeCell ref="AE680:AE683"/>
    <mergeCell ref="AF680:AF683"/>
    <mergeCell ref="AG680:AG683"/>
    <mergeCell ref="AH680:AH683"/>
    <mergeCell ref="AI680:AI683"/>
    <mergeCell ref="AJ680:AJ683"/>
    <mergeCell ref="AK680:AK683"/>
    <mergeCell ref="AL680:AL683"/>
    <mergeCell ref="AM680:AM683"/>
    <mergeCell ref="AN680:AN683"/>
    <mergeCell ref="AO680:AO683"/>
    <mergeCell ref="AP680:AP683"/>
    <mergeCell ref="AQ680:AQ683"/>
    <mergeCell ref="AR680:AR683"/>
    <mergeCell ref="AS680:AS683"/>
    <mergeCell ref="AT680:AT683"/>
    <mergeCell ref="AU680:AU683"/>
    <mergeCell ref="AV680:AV683"/>
    <mergeCell ref="AW680:AW683"/>
    <mergeCell ref="A676:A679"/>
    <mergeCell ref="B676:B679"/>
    <mergeCell ref="C676:C679"/>
    <mergeCell ref="D676:D679"/>
    <mergeCell ref="E676:E679"/>
    <mergeCell ref="F676:F679"/>
    <mergeCell ref="AM676:AM679"/>
    <mergeCell ref="AN676:AN679"/>
    <mergeCell ref="AO676:AO679"/>
    <mergeCell ref="G676:G679"/>
    <mergeCell ref="H676:H679"/>
    <mergeCell ref="I676:I679"/>
    <mergeCell ref="J676:J679"/>
    <mergeCell ref="K676:K679"/>
    <mergeCell ref="L676:L679"/>
    <mergeCell ref="V676:V679"/>
    <mergeCell ref="A664:A667"/>
    <mergeCell ref="B664:B667"/>
    <mergeCell ref="C664:C667"/>
    <mergeCell ref="D664:D667"/>
    <mergeCell ref="E664:E667"/>
    <mergeCell ref="F664:F667"/>
    <mergeCell ref="A668:A671"/>
    <mergeCell ref="B668:B671"/>
    <mergeCell ref="C668:C671"/>
    <mergeCell ref="D668:D671"/>
    <mergeCell ref="E668:E671"/>
    <mergeCell ref="F668:F671"/>
    <mergeCell ref="G668:G671"/>
    <mergeCell ref="H668:H671"/>
    <mergeCell ref="I668:I671"/>
    <mergeCell ref="J668:J671"/>
    <mergeCell ref="K668:K671"/>
    <mergeCell ref="L668:L671"/>
    <mergeCell ref="V668:V671"/>
    <mergeCell ref="W668:W671"/>
    <mergeCell ref="X668:X671"/>
    <mergeCell ref="Y668:Y671"/>
    <mergeCell ref="Z668:Z671"/>
    <mergeCell ref="AA668:AA671"/>
    <mergeCell ref="AB668:AB671"/>
    <mergeCell ref="AC668:AC671"/>
    <mergeCell ref="AD668:AD671"/>
    <mergeCell ref="AE668:AE671"/>
    <mergeCell ref="AF668:AF671"/>
    <mergeCell ref="AG668:AG671"/>
    <mergeCell ref="AH668:AH671"/>
    <mergeCell ref="AI668:AI671"/>
    <mergeCell ref="AJ668:AJ671"/>
    <mergeCell ref="H672:H675"/>
    <mergeCell ref="I672:I675"/>
    <mergeCell ref="J672:J675"/>
    <mergeCell ref="K672:K675"/>
    <mergeCell ref="L672:L675"/>
    <mergeCell ref="V672:V675"/>
    <mergeCell ref="W672:W675"/>
    <mergeCell ref="X672:X675"/>
    <mergeCell ref="Y672:Y675"/>
    <mergeCell ref="Z672:Z675"/>
    <mergeCell ref="AA672:AA675"/>
    <mergeCell ref="AB672:AB675"/>
    <mergeCell ref="AC672:AC675"/>
    <mergeCell ref="AD672:AD675"/>
    <mergeCell ref="AE672:AE675"/>
    <mergeCell ref="AF672:AF675"/>
    <mergeCell ref="AG672:AG675"/>
    <mergeCell ref="AH672:AH675"/>
    <mergeCell ref="AI672:AI675"/>
    <mergeCell ref="AJ672:AJ675"/>
    <mergeCell ref="AK672:AK675"/>
    <mergeCell ref="AL672:AL675"/>
    <mergeCell ref="AM672:AM675"/>
    <mergeCell ref="AN672:AN675"/>
    <mergeCell ref="AO672:AO675"/>
    <mergeCell ref="AP672:AP675"/>
    <mergeCell ref="AQ664:AQ667"/>
    <mergeCell ref="AR664:AR667"/>
    <mergeCell ref="AS664:AS667"/>
    <mergeCell ref="AT664:AT667"/>
    <mergeCell ref="AU664:AU667"/>
    <mergeCell ref="AV664:AV667"/>
    <mergeCell ref="AW664:AW667"/>
    <mergeCell ref="AK668:AK671"/>
    <mergeCell ref="AL668:AL671"/>
    <mergeCell ref="AM668:AM671"/>
    <mergeCell ref="AN668:AN671"/>
    <mergeCell ref="AO668:AO671"/>
    <mergeCell ref="AP668:AP671"/>
    <mergeCell ref="AQ668:AQ671"/>
    <mergeCell ref="AR668:AR671"/>
    <mergeCell ref="AS668:AS671"/>
    <mergeCell ref="AT668:AT671"/>
    <mergeCell ref="AU668:AU671"/>
    <mergeCell ref="AV668:AV671"/>
    <mergeCell ref="AW668:AW671"/>
    <mergeCell ref="AQ672:AQ675"/>
    <mergeCell ref="AR672:AR675"/>
    <mergeCell ref="AS672:AS675"/>
    <mergeCell ref="AT672:AT675"/>
    <mergeCell ref="AU672:AU675"/>
    <mergeCell ref="AV672:AV675"/>
    <mergeCell ref="AW672:AW675"/>
    <mergeCell ref="AK660:AK663"/>
    <mergeCell ref="AL660:AL663"/>
    <mergeCell ref="AM660:AM663"/>
    <mergeCell ref="AN660:AN663"/>
    <mergeCell ref="AO660:AO663"/>
    <mergeCell ref="AP660:AP663"/>
    <mergeCell ref="AQ660:AQ663"/>
    <mergeCell ref="AR660:AR663"/>
    <mergeCell ref="AS660:AS663"/>
    <mergeCell ref="AT660:AT663"/>
    <mergeCell ref="AU660:AU663"/>
    <mergeCell ref="AV660:AV663"/>
    <mergeCell ref="AW660:AW663"/>
    <mergeCell ref="A656:A659"/>
    <mergeCell ref="B656:B659"/>
    <mergeCell ref="C656:C659"/>
    <mergeCell ref="D656:D659"/>
    <mergeCell ref="E656:E659"/>
    <mergeCell ref="F656:F659"/>
    <mergeCell ref="G656:G659"/>
    <mergeCell ref="H656:H659"/>
    <mergeCell ref="I656:I659"/>
    <mergeCell ref="J656:J659"/>
    <mergeCell ref="K656:K659"/>
    <mergeCell ref="L656:L659"/>
    <mergeCell ref="V656:V659"/>
    <mergeCell ref="W656:W659"/>
    <mergeCell ref="X656:X659"/>
    <mergeCell ref="Y656:Y659"/>
    <mergeCell ref="Z656:Z659"/>
    <mergeCell ref="A672:A675"/>
    <mergeCell ref="B672:B675"/>
    <mergeCell ref="C672:C675"/>
    <mergeCell ref="D672:D675"/>
    <mergeCell ref="E672:E675"/>
    <mergeCell ref="F672:F675"/>
    <mergeCell ref="G664:G667"/>
    <mergeCell ref="H664:H667"/>
    <mergeCell ref="I664:I667"/>
    <mergeCell ref="J664:J667"/>
    <mergeCell ref="K664:K667"/>
    <mergeCell ref="L664:L667"/>
    <mergeCell ref="V664:V667"/>
    <mergeCell ref="W664:W667"/>
    <mergeCell ref="X664:X667"/>
    <mergeCell ref="Y664:Y667"/>
    <mergeCell ref="Z664:Z667"/>
    <mergeCell ref="AA664:AA667"/>
    <mergeCell ref="AB664:AB667"/>
    <mergeCell ref="AC664:AC667"/>
    <mergeCell ref="AD664:AD667"/>
    <mergeCell ref="AE664:AE667"/>
    <mergeCell ref="AF664:AF667"/>
    <mergeCell ref="AG664:AG667"/>
    <mergeCell ref="AH664:AH667"/>
    <mergeCell ref="AI664:AI667"/>
    <mergeCell ref="AJ664:AJ667"/>
    <mergeCell ref="AK664:AK667"/>
    <mergeCell ref="AL664:AL667"/>
    <mergeCell ref="AM664:AM667"/>
    <mergeCell ref="AN664:AN667"/>
    <mergeCell ref="AO664:AO667"/>
    <mergeCell ref="AP664:AP667"/>
    <mergeCell ref="G672:G675"/>
    <mergeCell ref="A652:A655"/>
    <mergeCell ref="B652:B655"/>
    <mergeCell ref="C652:C655"/>
    <mergeCell ref="D652:D655"/>
    <mergeCell ref="E652:E655"/>
    <mergeCell ref="F652:F655"/>
    <mergeCell ref="A660:A663"/>
    <mergeCell ref="B660:B663"/>
    <mergeCell ref="C660:C663"/>
    <mergeCell ref="D660:D663"/>
    <mergeCell ref="E660:E663"/>
    <mergeCell ref="F660:F663"/>
    <mergeCell ref="G660:G663"/>
    <mergeCell ref="H660:H663"/>
    <mergeCell ref="I660:I663"/>
    <mergeCell ref="J660:J663"/>
    <mergeCell ref="K660:K663"/>
    <mergeCell ref="L660:L663"/>
    <mergeCell ref="V660:V663"/>
    <mergeCell ref="W660:W663"/>
    <mergeCell ref="X660:X663"/>
    <mergeCell ref="Y660:Y663"/>
    <mergeCell ref="Z660:Z663"/>
    <mergeCell ref="AA660:AA663"/>
    <mergeCell ref="AB660:AB663"/>
    <mergeCell ref="AC660:AC663"/>
    <mergeCell ref="AD660:AD663"/>
    <mergeCell ref="AE660:AE663"/>
    <mergeCell ref="AF660:AF663"/>
    <mergeCell ref="AG660:AG663"/>
    <mergeCell ref="AH660:AH663"/>
    <mergeCell ref="AI660:AI663"/>
    <mergeCell ref="AJ660:AJ663"/>
    <mergeCell ref="AA656:AA659"/>
    <mergeCell ref="AB656:AB659"/>
    <mergeCell ref="AC656:AC659"/>
    <mergeCell ref="AD656:AD659"/>
    <mergeCell ref="AE656:AE659"/>
    <mergeCell ref="AF656:AF659"/>
    <mergeCell ref="AG656:AG659"/>
    <mergeCell ref="AH656:AH659"/>
    <mergeCell ref="AI656:AI659"/>
    <mergeCell ref="AJ656:AJ659"/>
    <mergeCell ref="AK656:AK659"/>
    <mergeCell ref="AL656:AL659"/>
    <mergeCell ref="AM656:AM659"/>
    <mergeCell ref="AN656:AN659"/>
    <mergeCell ref="AO656:AO659"/>
    <mergeCell ref="AP656:AP659"/>
    <mergeCell ref="AQ648:AQ651"/>
    <mergeCell ref="AR648:AR651"/>
    <mergeCell ref="AS648:AS651"/>
    <mergeCell ref="AT648:AT651"/>
    <mergeCell ref="AU648:AU651"/>
    <mergeCell ref="AV648:AV651"/>
    <mergeCell ref="AW648:AW651"/>
    <mergeCell ref="G652:G655"/>
    <mergeCell ref="H652:H655"/>
    <mergeCell ref="I652:I655"/>
    <mergeCell ref="J652:J655"/>
    <mergeCell ref="K652:K655"/>
    <mergeCell ref="L652:L655"/>
    <mergeCell ref="V652:V655"/>
    <mergeCell ref="W652:W655"/>
    <mergeCell ref="X652:X655"/>
    <mergeCell ref="Y652:Y655"/>
    <mergeCell ref="Z652:Z655"/>
    <mergeCell ref="AA652:AA655"/>
    <mergeCell ref="AB652:AB655"/>
    <mergeCell ref="AC652:AC655"/>
    <mergeCell ref="AD652:AD655"/>
    <mergeCell ref="AE652:AE655"/>
    <mergeCell ref="AF652:AF655"/>
    <mergeCell ref="AG652:AG655"/>
    <mergeCell ref="AH652:AH655"/>
    <mergeCell ref="AI652:AI655"/>
    <mergeCell ref="AJ652:AJ655"/>
    <mergeCell ref="AK652:AK655"/>
    <mergeCell ref="AL652:AL655"/>
    <mergeCell ref="AM652:AM655"/>
    <mergeCell ref="AN652:AN655"/>
    <mergeCell ref="AO652:AO655"/>
    <mergeCell ref="AP652:AP655"/>
    <mergeCell ref="AW652:AW655"/>
    <mergeCell ref="AQ652:AQ655"/>
    <mergeCell ref="AR652:AR655"/>
    <mergeCell ref="AS652:AS655"/>
    <mergeCell ref="AT652:AT655"/>
    <mergeCell ref="AU652:AU655"/>
    <mergeCell ref="AV652:AV655"/>
    <mergeCell ref="AQ656:AQ659"/>
    <mergeCell ref="AR656:AR659"/>
    <mergeCell ref="AS656:AS659"/>
    <mergeCell ref="AT656:AT659"/>
    <mergeCell ref="AU656:AU659"/>
    <mergeCell ref="AV656:AV659"/>
    <mergeCell ref="AW656:AW659"/>
    <mergeCell ref="A648:A651"/>
    <mergeCell ref="B648:B651"/>
    <mergeCell ref="C648:C651"/>
    <mergeCell ref="D648:D651"/>
    <mergeCell ref="E648:E651"/>
    <mergeCell ref="F648:F651"/>
    <mergeCell ref="G648:G651"/>
    <mergeCell ref="H648:H651"/>
    <mergeCell ref="I648:I651"/>
    <mergeCell ref="J648:J651"/>
    <mergeCell ref="K648:K651"/>
    <mergeCell ref="L648:L651"/>
    <mergeCell ref="V648:V651"/>
    <mergeCell ref="W648:W651"/>
    <mergeCell ref="X648:X651"/>
    <mergeCell ref="Y648:Y651"/>
    <mergeCell ref="Z648:Z651"/>
    <mergeCell ref="AA648:AA651"/>
    <mergeCell ref="AB648:AB651"/>
    <mergeCell ref="AC648:AC651"/>
    <mergeCell ref="AD648:AD651"/>
    <mergeCell ref="AE648:AE651"/>
    <mergeCell ref="AF648:AF651"/>
    <mergeCell ref="AG648:AG651"/>
    <mergeCell ref="AH648:AH651"/>
    <mergeCell ref="AI648:AI651"/>
    <mergeCell ref="AJ648:AJ651"/>
    <mergeCell ref="AK648:AK651"/>
    <mergeCell ref="AL648:AL651"/>
    <mergeCell ref="AM648:AM651"/>
    <mergeCell ref="AN648:AN651"/>
    <mergeCell ref="AO648:AO651"/>
    <mergeCell ref="AP648:AP651"/>
    <mergeCell ref="AO640:AO643"/>
    <mergeCell ref="AP640:AP643"/>
    <mergeCell ref="AQ640:AQ643"/>
    <mergeCell ref="AR640:AR643"/>
    <mergeCell ref="AS640:AS643"/>
    <mergeCell ref="AT640:AT643"/>
    <mergeCell ref="AU640:AU643"/>
    <mergeCell ref="AV640:AV643"/>
    <mergeCell ref="AW640:AW643"/>
    <mergeCell ref="A644:A647"/>
    <mergeCell ref="B644:B647"/>
    <mergeCell ref="C644:C647"/>
    <mergeCell ref="D644:D647"/>
    <mergeCell ref="E644:E647"/>
    <mergeCell ref="F644:F647"/>
    <mergeCell ref="G644:G647"/>
    <mergeCell ref="H644:H647"/>
    <mergeCell ref="I644:I647"/>
    <mergeCell ref="J644:J647"/>
    <mergeCell ref="K644:K647"/>
    <mergeCell ref="L644:L647"/>
    <mergeCell ref="V644:V647"/>
    <mergeCell ref="W644:W647"/>
    <mergeCell ref="X644:X647"/>
    <mergeCell ref="Y644:Y647"/>
    <mergeCell ref="Z644:Z647"/>
    <mergeCell ref="AA644:AA647"/>
    <mergeCell ref="AB644:AB647"/>
    <mergeCell ref="AC644:AC647"/>
    <mergeCell ref="AD644:AD647"/>
    <mergeCell ref="AE644:AE647"/>
    <mergeCell ref="AF644:AF647"/>
    <mergeCell ref="AG644:AG647"/>
    <mergeCell ref="AH644:AH647"/>
    <mergeCell ref="AI644:AI647"/>
    <mergeCell ref="AJ644:AJ647"/>
    <mergeCell ref="AK644:AK647"/>
    <mergeCell ref="AL644:AL647"/>
    <mergeCell ref="AM644:AM647"/>
    <mergeCell ref="AN644:AN647"/>
    <mergeCell ref="AO644:AO647"/>
    <mergeCell ref="AP644:AP647"/>
    <mergeCell ref="AQ644:AQ647"/>
    <mergeCell ref="AR644:AR647"/>
    <mergeCell ref="AS644:AS647"/>
    <mergeCell ref="AT644:AT647"/>
    <mergeCell ref="AU644:AU647"/>
    <mergeCell ref="AV644:AV647"/>
    <mergeCell ref="AW644:AW647"/>
    <mergeCell ref="A640:A643"/>
    <mergeCell ref="B640:B643"/>
    <mergeCell ref="C640:C643"/>
    <mergeCell ref="D640:D643"/>
    <mergeCell ref="E640:E643"/>
    <mergeCell ref="F640:F643"/>
    <mergeCell ref="G640:G643"/>
    <mergeCell ref="H640:H643"/>
    <mergeCell ref="I640:I643"/>
    <mergeCell ref="J640:J643"/>
    <mergeCell ref="K640:K643"/>
    <mergeCell ref="L640:L643"/>
    <mergeCell ref="V640:V643"/>
    <mergeCell ref="W640:W643"/>
    <mergeCell ref="X640:X643"/>
    <mergeCell ref="Y640:Y643"/>
    <mergeCell ref="Z640:Z643"/>
    <mergeCell ref="AA640:AA643"/>
    <mergeCell ref="AB640:AB643"/>
    <mergeCell ref="AC640:AC643"/>
    <mergeCell ref="AD640:AD643"/>
    <mergeCell ref="AE640:AE643"/>
    <mergeCell ref="AF640:AF643"/>
    <mergeCell ref="AG640:AG643"/>
    <mergeCell ref="AH640:AH643"/>
    <mergeCell ref="AI640:AI643"/>
    <mergeCell ref="AJ640:AJ643"/>
    <mergeCell ref="AK640:AK643"/>
    <mergeCell ref="AL640:AL643"/>
    <mergeCell ref="AL632:AL635"/>
    <mergeCell ref="AM632:AM635"/>
    <mergeCell ref="AN632:AN635"/>
    <mergeCell ref="AM640:AM643"/>
    <mergeCell ref="AN640:AN643"/>
    <mergeCell ref="G632:G635"/>
    <mergeCell ref="H632:H635"/>
    <mergeCell ref="I632:I635"/>
    <mergeCell ref="J632:J635"/>
    <mergeCell ref="K632:K635"/>
    <mergeCell ref="L632:L635"/>
    <mergeCell ref="V632:V635"/>
    <mergeCell ref="W632:W635"/>
    <mergeCell ref="X632:X635"/>
    <mergeCell ref="Y632:Y635"/>
    <mergeCell ref="Z632:Z635"/>
    <mergeCell ref="AA632:AA635"/>
    <mergeCell ref="AB632:AB635"/>
    <mergeCell ref="AC632:AC635"/>
    <mergeCell ref="AD632:AD635"/>
    <mergeCell ref="AE632:AE635"/>
    <mergeCell ref="AF632:AF635"/>
    <mergeCell ref="AG632:AG635"/>
    <mergeCell ref="AH632:AH635"/>
    <mergeCell ref="AI632:AI635"/>
    <mergeCell ref="AJ632:AJ635"/>
    <mergeCell ref="AK632:AK635"/>
    <mergeCell ref="AV632:AV635"/>
    <mergeCell ref="AW632:AW635"/>
    <mergeCell ref="A636:A639"/>
    <mergeCell ref="B636:B639"/>
    <mergeCell ref="C636:C639"/>
    <mergeCell ref="D636:D639"/>
    <mergeCell ref="E636:E639"/>
    <mergeCell ref="F636:F639"/>
    <mergeCell ref="G636:G639"/>
    <mergeCell ref="H636:H639"/>
    <mergeCell ref="I636:I639"/>
    <mergeCell ref="J636:J639"/>
    <mergeCell ref="K636:K639"/>
    <mergeCell ref="L636:L639"/>
    <mergeCell ref="V636:V639"/>
    <mergeCell ref="W636:W639"/>
    <mergeCell ref="X636:X639"/>
    <mergeCell ref="Y636:Y639"/>
    <mergeCell ref="Z636:Z639"/>
    <mergeCell ref="AA636:AA639"/>
    <mergeCell ref="AB636:AB639"/>
    <mergeCell ref="AC636:AC639"/>
    <mergeCell ref="AD636:AD639"/>
    <mergeCell ref="AE636:AE639"/>
    <mergeCell ref="AF636:AF639"/>
    <mergeCell ref="AG636:AG639"/>
    <mergeCell ref="AH636:AH639"/>
    <mergeCell ref="AI636:AI639"/>
    <mergeCell ref="AJ636:AJ639"/>
    <mergeCell ref="AK636:AK639"/>
    <mergeCell ref="AL636:AL639"/>
    <mergeCell ref="AM636:AM639"/>
    <mergeCell ref="AN636:AN639"/>
    <mergeCell ref="AO636:AO639"/>
    <mergeCell ref="AP636:AP639"/>
    <mergeCell ref="AQ636:AQ639"/>
    <mergeCell ref="AR636:AR639"/>
    <mergeCell ref="AS636:AS639"/>
    <mergeCell ref="AT636:AT639"/>
    <mergeCell ref="AU636:AU639"/>
    <mergeCell ref="AV636:AV639"/>
    <mergeCell ref="AW636:AW639"/>
    <mergeCell ref="A632:A635"/>
    <mergeCell ref="B632:B635"/>
    <mergeCell ref="C632:C635"/>
    <mergeCell ref="D632:D635"/>
    <mergeCell ref="E632:E635"/>
    <mergeCell ref="F632:F635"/>
    <mergeCell ref="AO632:AO635"/>
    <mergeCell ref="K628:K631"/>
    <mergeCell ref="L628:L631"/>
    <mergeCell ref="V628:V631"/>
    <mergeCell ref="W628:W631"/>
    <mergeCell ref="AD628:AD631"/>
    <mergeCell ref="AE628:AE631"/>
    <mergeCell ref="AF628:AF631"/>
    <mergeCell ref="AG628:AG631"/>
    <mergeCell ref="AH628:AH631"/>
    <mergeCell ref="AI628:AI631"/>
    <mergeCell ref="X628:X631"/>
    <mergeCell ref="Y628:Y631"/>
    <mergeCell ref="J628:J631"/>
    <mergeCell ref="F628:F631"/>
    <mergeCell ref="AP628:AP631"/>
    <mergeCell ref="AQ628:AQ631"/>
    <mergeCell ref="A628:A631"/>
    <mergeCell ref="B628:B631"/>
    <mergeCell ref="C628:C631"/>
    <mergeCell ref="D628:D631"/>
    <mergeCell ref="E628:E631"/>
    <mergeCell ref="G628:G631"/>
    <mergeCell ref="H628:H631"/>
    <mergeCell ref="I628:I631"/>
    <mergeCell ref="AN628:AN631"/>
    <mergeCell ref="AO628:AO631"/>
    <mergeCell ref="AP632:AP635"/>
    <mergeCell ref="AQ632:AQ635"/>
    <mergeCell ref="AT628:AT631"/>
    <mergeCell ref="AR632:AR635"/>
    <mergeCell ref="AS632:AS635"/>
    <mergeCell ref="AT632:AT635"/>
    <mergeCell ref="AU632:AU635"/>
    <mergeCell ref="AW628:AW631"/>
    <mergeCell ref="AJ621:AJ623"/>
    <mergeCell ref="AK621:AK623"/>
    <mergeCell ref="AL621:AL623"/>
    <mergeCell ref="AM621:AM623"/>
    <mergeCell ref="AT621:AT623"/>
    <mergeCell ref="AU621:AU623"/>
    <mergeCell ref="AT624:AT627"/>
    <mergeCell ref="AU624:AU627"/>
    <mergeCell ref="AV624:AV627"/>
    <mergeCell ref="AW624:AW627"/>
    <mergeCell ref="AN624:AN627"/>
    <mergeCell ref="AO624:AO627"/>
    <mergeCell ref="AP624:AP627"/>
    <mergeCell ref="AQ624:AQ627"/>
    <mergeCell ref="AR624:AR627"/>
    <mergeCell ref="AS624:AS627"/>
    <mergeCell ref="AV621:AV623"/>
    <mergeCell ref="AW621:AW623"/>
    <mergeCell ref="AN621:AN623"/>
    <mergeCell ref="AO621:AO623"/>
    <mergeCell ref="AP621:AP623"/>
    <mergeCell ref="AQ621:AQ623"/>
    <mergeCell ref="AU628:AU631"/>
    <mergeCell ref="Z628:Z631"/>
    <mergeCell ref="AA628:AA631"/>
    <mergeCell ref="AB628:AB631"/>
    <mergeCell ref="AC628:AC631"/>
    <mergeCell ref="AJ628:AJ631"/>
    <mergeCell ref="AK628:AK631"/>
    <mergeCell ref="AL628:AL631"/>
    <mergeCell ref="AM628:AM631"/>
    <mergeCell ref="AV628:AV631"/>
    <mergeCell ref="AR628:AR631"/>
    <mergeCell ref="AS628:AS631"/>
    <mergeCell ref="F621:F623"/>
    <mergeCell ref="E621:E623"/>
    <mergeCell ref="D621:D623"/>
    <mergeCell ref="C621:C623"/>
    <mergeCell ref="B621:B623"/>
    <mergeCell ref="A621:A623"/>
    <mergeCell ref="F624:F627"/>
    <mergeCell ref="E624:E627"/>
    <mergeCell ref="D624:D627"/>
    <mergeCell ref="C624:C627"/>
    <mergeCell ref="B624:B627"/>
    <mergeCell ref="A624:A627"/>
    <mergeCell ref="F449:F452"/>
    <mergeCell ref="E449:E452"/>
    <mergeCell ref="D449:D452"/>
    <mergeCell ref="C449:C452"/>
    <mergeCell ref="B449:B452"/>
    <mergeCell ref="A449:A452"/>
    <mergeCell ref="F496:F499"/>
    <mergeCell ref="E496:E499"/>
    <mergeCell ref="D496:D499"/>
    <mergeCell ref="C496:C499"/>
    <mergeCell ref="B496:B499"/>
    <mergeCell ref="A496:A499"/>
    <mergeCell ref="F503:F506"/>
    <mergeCell ref="E503:E506"/>
    <mergeCell ref="D503:D506"/>
    <mergeCell ref="C503:C506"/>
    <mergeCell ref="B503:B506"/>
    <mergeCell ref="A503:A506"/>
    <mergeCell ref="F453:F456"/>
    <mergeCell ref="E453:E456"/>
    <mergeCell ref="D453:D456"/>
    <mergeCell ref="C453:C456"/>
    <mergeCell ref="B453:B456"/>
    <mergeCell ref="A453:A456"/>
    <mergeCell ref="F599:F601"/>
    <mergeCell ref="E599:E601"/>
    <mergeCell ref="D599:D601"/>
    <mergeCell ref="C599:C601"/>
    <mergeCell ref="B599:B601"/>
    <mergeCell ref="A599:A601"/>
    <mergeCell ref="F605:F608"/>
    <mergeCell ref="E605:E608"/>
    <mergeCell ref="D605:D608"/>
    <mergeCell ref="C605:C608"/>
    <mergeCell ref="B605:B608"/>
    <mergeCell ref="A605:A608"/>
    <mergeCell ref="F609:F612"/>
    <mergeCell ref="E609:E612"/>
    <mergeCell ref="D609:D612"/>
    <mergeCell ref="C609:C612"/>
    <mergeCell ref="B609:B612"/>
    <mergeCell ref="A609:A612"/>
    <mergeCell ref="F613:F615"/>
    <mergeCell ref="E613:E615"/>
    <mergeCell ref="D613:D615"/>
    <mergeCell ref="C613:C615"/>
    <mergeCell ref="B613:B615"/>
    <mergeCell ref="A613:A615"/>
    <mergeCell ref="F616:F619"/>
    <mergeCell ref="E616:E619"/>
    <mergeCell ref="D616:D619"/>
    <mergeCell ref="C616:C619"/>
    <mergeCell ref="B616:B619"/>
    <mergeCell ref="A616:A619"/>
    <mergeCell ref="F580:F583"/>
    <mergeCell ref="E580:E583"/>
    <mergeCell ref="D580:D583"/>
    <mergeCell ref="C580:C583"/>
    <mergeCell ref="B580:B583"/>
    <mergeCell ref="A580:A583"/>
    <mergeCell ref="F584:F587"/>
    <mergeCell ref="E584:E587"/>
    <mergeCell ref="D584:D587"/>
    <mergeCell ref="C584:C587"/>
    <mergeCell ref="B584:B587"/>
    <mergeCell ref="A584:A587"/>
    <mergeCell ref="F588:F591"/>
    <mergeCell ref="E588:E591"/>
    <mergeCell ref="D588:D591"/>
    <mergeCell ref="C588:C591"/>
    <mergeCell ref="B588:B591"/>
    <mergeCell ref="A588:A591"/>
    <mergeCell ref="F592:F594"/>
    <mergeCell ref="E592:E594"/>
    <mergeCell ref="D592:D594"/>
    <mergeCell ref="C592:C594"/>
    <mergeCell ref="B592:B594"/>
    <mergeCell ref="A592:A594"/>
    <mergeCell ref="F595:F598"/>
    <mergeCell ref="E595:E598"/>
    <mergeCell ref="D595:D598"/>
    <mergeCell ref="C595:C598"/>
    <mergeCell ref="B595:B598"/>
    <mergeCell ref="A595:A598"/>
    <mergeCell ref="F559:F561"/>
    <mergeCell ref="E559:E561"/>
    <mergeCell ref="D559:D561"/>
    <mergeCell ref="C559:C561"/>
    <mergeCell ref="B559:B561"/>
    <mergeCell ref="A559:A561"/>
    <mergeCell ref="F562:F564"/>
    <mergeCell ref="E562:E564"/>
    <mergeCell ref="D562:D564"/>
    <mergeCell ref="C562:C564"/>
    <mergeCell ref="B562:B564"/>
    <mergeCell ref="A562:A564"/>
    <mergeCell ref="F565:F567"/>
    <mergeCell ref="E565:E567"/>
    <mergeCell ref="D565:D567"/>
    <mergeCell ref="C565:C567"/>
    <mergeCell ref="B565:B567"/>
    <mergeCell ref="A565:A567"/>
    <mergeCell ref="F568:F570"/>
    <mergeCell ref="E568:E570"/>
    <mergeCell ref="D568:D570"/>
    <mergeCell ref="C568:C570"/>
    <mergeCell ref="B568:B570"/>
    <mergeCell ref="A568:A570"/>
    <mergeCell ref="F573:F575"/>
    <mergeCell ref="E573:E575"/>
    <mergeCell ref="D573:D575"/>
    <mergeCell ref="C573:C575"/>
    <mergeCell ref="B573:B575"/>
    <mergeCell ref="A573:A575"/>
    <mergeCell ref="F576:F579"/>
    <mergeCell ref="E576:E579"/>
    <mergeCell ref="D576:D579"/>
    <mergeCell ref="C576:C579"/>
    <mergeCell ref="B576:B579"/>
    <mergeCell ref="A576:A579"/>
    <mergeCell ref="B207:B209"/>
    <mergeCell ref="E268:E270"/>
    <mergeCell ref="D268:D270"/>
    <mergeCell ref="C268:C270"/>
    <mergeCell ref="D241:D243"/>
    <mergeCell ref="F234:F236"/>
    <mergeCell ref="D256:D258"/>
    <mergeCell ref="C256:C258"/>
    <mergeCell ref="D231:D233"/>
    <mergeCell ref="F190:F192"/>
    <mergeCell ref="E190:E192"/>
    <mergeCell ref="D190:D192"/>
    <mergeCell ref="C190:C192"/>
    <mergeCell ref="B190:B192"/>
    <mergeCell ref="A190:A192"/>
    <mergeCell ref="E297:E299"/>
    <mergeCell ref="D297:D299"/>
    <mergeCell ref="C297:C299"/>
    <mergeCell ref="B297:B299"/>
    <mergeCell ref="A297:A299"/>
    <mergeCell ref="E388:E390"/>
    <mergeCell ref="D388:D390"/>
    <mergeCell ref="C388:C390"/>
    <mergeCell ref="B388:B390"/>
    <mergeCell ref="A388:A390"/>
    <mergeCell ref="A329:A331"/>
    <mergeCell ref="C326:C328"/>
    <mergeCell ref="B326:B328"/>
    <mergeCell ref="A326:A328"/>
    <mergeCell ref="A193:A195"/>
    <mergeCell ref="A379:A381"/>
    <mergeCell ref="B418:B420"/>
    <mergeCell ref="A418:A420"/>
    <mergeCell ref="F415:F417"/>
    <mergeCell ref="E415:E417"/>
    <mergeCell ref="D415:D417"/>
    <mergeCell ref="C415:C417"/>
    <mergeCell ref="B415:B417"/>
    <mergeCell ref="A415:A417"/>
    <mergeCell ref="F412:F414"/>
    <mergeCell ref="E412:E414"/>
    <mergeCell ref="D412:D414"/>
    <mergeCell ref="C412:C414"/>
    <mergeCell ref="B412:B414"/>
    <mergeCell ref="A412:A414"/>
    <mergeCell ref="F409:F411"/>
    <mergeCell ref="E409:E411"/>
    <mergeCell ref="D409:D411"/>
    <mergeCell ref="C409:C411"/>
    <mergeCell ref="B409:B411"/>
    <mergeCell ref="A409:A411"/>
    <mergeCell ref="F406:F408"/>
    <mergeCell ref="E406:E408"/>
    <mergeCell ref="D406:D408"/>
    <mergeCell ref="C406:C408"/>
    <mergeCell ref="B406:B408"/>
    <mergeCell ref="A406:A408"/>
    <mergeCell ref="F403:F405"/>
    <mergeCell ref="E403:E405"/>
    <mergeCell ref="D403:D405"/>
    <mergeCell ref="A207:A209"/>
    <mergeCell ref="G193:G195"/>
    <mergeCell ref="F309:F311"/>
    <mergeCell ref="E309:E311"/>
    <mergeCell ref="D309:D311"/>
    <mergeCell ref="C309:C311"/>
    <mergeCell ref="B309:B311"/>
    <mergeCell ref="A309:A311"/>
    <mergeCell ref="F300:F302"/>
    <mergeCell ref="E300:E302"/>
    <mergeCell ref="D300:D302"/>
    <mergeCell ref="C300:C302"/>
    <mergeCell ref="B300:B302"/>
    <mergeCell ref="A300:A302"/>
    <mergeCell ref="H276:H278"/>
    <mergeCell ref="G276:G278"/>
    <mergeCell ref="G297:G299"/>
    <mergeCell ref="F297:F299"/>
    <mergeCell ref="G329:G331"/>
    <mergeCell ref="F329:F331"/>
    <mergeCell ref="E329:E331"/>
    <mergeCell ref="D329:D331"/>
    <mergeCell ref="H300:H302"/>
    <mergeCell ref="H253:H255"/>
    <mergeCell ref="I276:I278"/>
    <mergeCell ref="H326:H328"/>
    <mergeCell ref="G326:G328"/>
    <mergeCell ref="F326:F328"/>
    <mergeCell ref="E326:E328"/>
    <mergeCell ref="I300:I302"/>
    <mergeCell ref="G300:G302"/>
    <mergeCell ref="I297:I299"/>
    <mergeCell ref="H297:H299"/>
    <mergeCell ref="G237:G239"/>
    <mergeCell ref="G241:G243"/>
    <mergeCell ref="C234:C236"/>
    <mergeCell ref="D234:D236"/>
    <mergeCell ref="E234:E236"/>
    <mergeCell ref="H234:H236"/>
    <mergeCell ref="F241:F243"/>
    <mergeCell ref="C241:C243"/>
    <mergeCell ref="C210:C212"/>
    <mergeCell ref="D210:D212"/>
    <mergeCell ref="E210:E212"/>
    <mergeCell ref="H210:H212"/>
    <mergeCell ref="F210:F212"/>
    <mergeCell ref="F213:F216"/>
    <mergeCell ref="C220:C223"/>
    <mergeCell ref="D220:D223"/>
    <mergeCell ref="E220:E223"/>
    <mergeCell ref="H220:H223"/>
    <mergeCell ref="C217:C219"/>
    <mergeCell ref="D217:D219"/>
    <mergeCell ref="E217:E219"/>
    <mergeCell ref="F262:F264"/>
    <mergeCell ref="F265:F267"/>
    <mergeCell ref="F268:F270"/>
    <mergeCell ref="F273:F275"/>
    <mergeCell ref="G309:G311"/>
    <mergeCell ref="H207:H209"/>
    <mergeCell ref="E193:E195"/>
    <mergeCell ref="D193:D195"/>
    <mergeCell ref="C193:C195"/>
    <mergeCell ref="G207:G209"/>
    <mergeCell ref="E16:E18"/>
    <mergeCell ref="D16:D18"/>
    <mergeCell ref="C16:C18"/>
    <mergeCell ref="H19:H21"/>
    <mergeCell ref="E19:E21"/>
    <mergeCell ref="D19:D21"/>
    <mergeCell ref="C19:C21"/>
    <mergeCell ref="C250:C252"/>
    <mergeCell ref="H262:H264"/>
    <mergeCell ref="E262:E264"/>
    <mergeCell ref="D262:D264"/>
    <mergeCell ref="C262:C264"/>
    <mergeCell ref="E253:E255"/>
    <mergeCell ref="D253:D255"/>
    <mergeCell ref="C253:C255"/>
    <mergeCell ref="H256:H258"/>
    <mergeCell ref="E256:E258"/>
    <mergeCell ref="H273:H275"/>
    <mergeCell ref="E273:E275"/>
    <mergeCell ref="D273:D275"/>
    <mergeCell ref="C273:C275"/>
    <mergeCell ref="H268:H270"/>
    <mergeCell ref="C244:C246"/>
    <mergeCell ref="C247:C249"/>
    <mergeCell ref="H250:H252"/>
    <mergeCell ref="E250:E252"/>
    <mergeCell ref="D250:D252"/>
    <mergeCell ref="F193:F195"/>
    <mergeCell ref="B361:B363"/>
    <mergeCell ref="A361:A363"/>
    <mergeCell ref="F352:F354"/>
    <mergeCell ref="E352:E354"/>
    <mergeCell ref="D352:D354"/>
    <mergeCell ref="C352:C354"/>
    <mergeCell ref="B352:B354"/>
    <mergeCell ref="A352:A354"/>
    <mergeCell ref="G355:G357"/>
    <mergeCell ref="G344:G346"/>
    <mergeCell ref="F344:F346"/>
    <mergeCell ref="E344:E346"/>
    <mergeCell ref="D344:D346"/>
    <mergeCell ref="C344:C346"/>
    <mergeCell ref="B344:B346"/>
    <mergeCell ref="A344:A346"/>
    <mergeCell ref="A282:A284"/>
    <mergeCell ref="B282:B284"/>
    <mergeCell ref="A187:A189"/>
    <mergeCell ref="B187:B189"/>
    <mergeCell ref="D244:D246"/>
    <mergeCell ref="E244:E246"/>
    <mergeCell ref="H244:H246"/>
    <mergeCell ref="C265:C267"/>
    <mergeCell ref="D265:D267"/>
    <mergeCell ref="E265:E267"/>
    <mergeCell ref="H265:H267"/>
    <mergeCell ref="D247:D249"/>
    <mergeCell ref="E247:E249"/>
    <mergeCell ref="G234:G236"/>
    <mergeCell ref="H217:H219"/>
    <mergeCell ref="F217:F219"/>
    <mergeCell ref="F220:F223"/>
    <mergeCell ref="H225:H227"/>
    <mergeCell ref="F225:F227"/>
    <mergeCell ref="F228:F230"/>
    <mergeCell ref="B376:B378"/>
    <mergeCell ref="A376:A378"/>
    <mergeCell ref="F373:F375"/>
    <mergeCell ref="E373:E375"/>
    <mergeCell ref="D373:D375"/>
    <mergeCell ref="C373:C375"/>
    <mergeCell ref="B373:B375"/>
    <mergeCell ref="A373:A375"/>
    <mergeCell ref="G440:G442"/>
    <mergeCell ref="F440:F442"/>
    <mergeCell ref="E440:E442"/>
    <mergeCell ref="D440:D442"/>
    <mergeCell ref="C440:C442"/>
    <mergeCell ref="B440:B442"/>
    <mergeCell ref="A440:A442"/>
    <mergeCell ref="G370:G372"/>
    <mergeCell ref="F370:F372"/>
    <mergeCell ref="E370:E372"/>
    <mergeCell ref="D370:D372"/>
    <mergeCell ref="C370:C372"/>
    <mergeCell ref="B370:B372"/>
    <mergeCell ref="A370:A372"/>
    <mergeCell ref="A436:A438"/>
    <mergeCell ref="F367:F369"/>
    <mergeCell ref="E367:E369"/>
    <mergeCell ref="D367:D369"/>
    <mergeCell ref="C367:C369"/>
    <mergeCell ref="B367:B369"/>
    <mergeCell ref="A367:A369"/>
    <mergeCell ref="B400:B402"/>
    <mergeCell ref="A400:A402"/>
    <mergeCell ref="F397:F399"/>
    <mergeCell ref="E397:E399"/>
    <mergeCell ref="B382:B384"/>
    <mergeCell ref="A382:A384"/>
    <mergeCell ref="F379:F381"/>
    <mergeCell ref="E379:E381"/>
    <mergeCell ref="D379:D381"/>
    <mergeCell ref="C379:C381"/>
    <mergeCell ref="B379:B381"/>
    <mergeCell ref="C385:C387"/>
    <mergeCell ref="D385:D387"/>
    <mergeCell ref="E385:E387"/>
    <mergeCell ref="F385:F387"/>
    <mergeCell ref="A385:A387"/>
    <mergeCell ref="B385:B387"/>
    <mergeCell ref="F376:F378"/>
    <mergeCell ref="E376:E378"/>
    <mergeCell ref="D376:D378"/>
    <mergeCell ref="C376:C378"/>
    <mergeCell ref="G394:G396"/>
    <mergeCell ref="A424:A426"/>
    <mergeCell ref="F421:F423"/>
    <mergeCell ref="E421:E423"/>
    <mergeCell ref="D421:D423"/>
    <mergeCell ref="C421:C423"/>
    <mergeCell ref="B421:B423"/>
    <mergeCell ref="A421:A423"/>
    <mergeCell ref="F391:F393"/>
    <mergeCell ref="E391:E393"/>
    <mergeCell ref="D391:D393"/>
    <mergeCell ref="C391:C393"/>
    <mergeCell ref="B391:B393"/>
    <mergeCell ref="A391:A393"/>
    <mergeCell ref="A394:A396"/>
    <mergeCell ref="B394:B396"/>
    <mergeCell ref="C394:C396"/>
    <mergeCell ref="D394:D396"/>
    <mergeCell ref="E394:E396"/>
    <mergeCell ref="F394:F396"/>
    <mergeCell ref="D397:D399"/>
    <mergeCell ref="C397:C399"/>
    <mergeCell ref="B397:B399"/>
    <mergeCell ref="A397:A399"/>
    <mergeCell ref="F436:F438"/>
    <mergeCell ref="E436:E438"/>
    <mergeCell ref="D436:D438"/>
    <mergeCell ref="C436:C438"/>
    <mergeCell ref="B436:B438"/>
    <mergeCell ref="E538:E540"/>
    <mergeCell ref="D538:D540"/>
    <mergeCell ref="C538:C540"/>
    <mergeCell ref="B538:B540"/>
    <mergeCell ref="A538:A540"/>
    <mergeCell ref="F474:F477"/>
    <mergeCell ref="E474:E477"/>
    <mergeCell ref="D474:D477"/>
    <mergeCell ref="C474:C477"/>
    <mergeCell ref="B474:B477"/>
    <mergeCell ref="A474:A477"/>
    <mergeCell ref="F471:F473"/>
    <mergeCell ref="E471:E473"/>
    <mergeCell ref="D471:D473"/>
    <mergeCell ref="C471:C473"/>
    <mergeCell ref="B471:B473"/>
    <mergeCell ref="A471:A473"/>
    <mergeCell ref="F468:F470"/>
    <mergeCell ref="E468:E470"/>
    <mergeCell ref="D468:D470"/>
    <mergeCell ref="C468:C470"/>
    <mergeCell ref="B468:B470"/>
    <mergeCell ref="A468:A470"/>
    <mergeCell ref="F465:F467"/>
    <mergeCell ref="E465:E467"/>
    <mergeCell ref="D465:D467"/>
    <mergeCell ref="C465:C467"/>
    <mergeCell ref="B465:B467"/>
    <mergeCell ref="A465:A467"/>
    <mergeCell ref="F535:F537"/>
    <mergeCell ref="E535:E537"/>
    <mergeCell ref="D535:D537"/>
    <mergeCell ref="C535:C537"/>
    <mergeCell ref="B535:B537"/>
    <mergeCell ref="B487:B489"/>
    <mergeCell ref="A487:A489"/>
    <mergeCell ref="F484:F486"/>
    <mergeCell ref="F481:F483"/>
    <mergeCell ref="A500:A502"/>
    <mergeCell ref="B500:B502"/>
    <mergeCell ref="C500:C502"/>
    <mergeCell ref="D500:D502"/>
    <mergeCell ref="E500:E502"/>
    <mergeCell ref="F500:F502"/>
    <mergeCell ref="E484:E486"/>
    <mergeCell ref="D526:D528"/>
    <mergeCell ref="C526:C528"/>
    <mergeCell ref="B526:B528"/>
    <mergeCell ref="A526:A528"/>
    <mergeCell ref="A541:A543"/>
    <mergeCell ref="B541:B543"/>
    <mergeCell ref="C541:C543"/>
    <mergeCell ref="C553:C555"/>
    <mergeCell ref="B553:B555"/>
    <mergeCell ref="A553:A555"/>
    <mergeCell ref="E550:E552"/>
    <mergeCell ref="I493:I495"/>
    <mergeCell ref="G522:G525"/>
    <mergeCell ref="H522:H525"/>
    <mergeCell ref="I522:I525"/>
    <mergeCell ref="I532:I534"/>
    <mergeCell ref="G487:G489"/>
    <mergeCell ref="H487:H489"/>
    <mergeCell ref="I487:I489"/>
    <mergeCell ref="D550:D552"/>
    <mergeCell ref="C550:C552"/>
    <mergeCell ref="B550:B552"/>
    <mergeCell ref="A550:A552"/>
    <mergeCell ref="D493:D495"/>
    <mergeCell ref="C493:C495"/>
    <mergeCell ref="B493:B495"/>
    <mergeCell ref="A493:A495"/>
    <mergeCell ref="E544:E546"/>
    <mergeCell ref="D544:D546"/>
    <mergeCell ref="C544:C546"/>
    <mergeCell ref="B544:B546"/>
    <mergeCell ref="A544:A546"/>
    <mergeCell ref="E516:E518"/>
    <mergeCell ref="H503:H506"/>
    <mergeCell ref="I503:I506"/>
    <mergeCell ref="F544:F546"/>
    <mergeCell ref="G544:G546"/>
    <mergeCell ref="H544:H546"/>
    <mergeCell ref="I544:I546"/>
    <mergeCell ref="H553:H555"/>
    <mergeCell ref="I553:I555"/>
    <mergeCell ref="G516:G518"/>
    <mergeCell ref="E541:E543"/>
    <mergeCell ref="F541:F543"/>
    <mergeCell ref="E547:E549"/>
    <mergeCell ref="G500:G502"/>
    <mergeCell ref="H500:H502"/>
    <mergeCell ref="I500:I502"/>
    <mergeCell ref="A535:A537"/>
    <mergeCell ref="B516:B518"/>
    <mergeCell ref="A516:A518"/>
    <mergeCell ref="E513:E515"/>
    <mergeCell ref="D513:D515"/>
    <mergeCell ref="C513:C515"/>
    <mergeCell ref="B513:B515"/>
    <mergeCell ref="A513:A515"/>
    <mergeCell ref="F526:F528"/>
    <mergeCell ref="E493:E495"/>
    <mergeCell ref="E532:E534"/>
    <mergeCell ref="D532:D534"/>
    <mergeCell ref="C532:C534"/>
    <mergeCell ref="B532:B534"/>
    <mergeCell ref="A532:A534"/>
    <mergeCell ref="D529:D531"/>
    <mergeCell ref="C529:C531"/>
    <mergeCell ref="B529:B531"/>
    <mergeCell ref="A529:A531"/>
    <mergeCell ref="E526:E528"/>
    <mergeCell ref="D522:D525"/>
    <mergeCell ref="C522:C525"/>
    <mergeCell ref="B522:B525"/>
    <mergeCell ref="A522:A525"/>
    <mergeCell ref="F519:F521"/>
    <mergeCell ref="E519:E521"/>
    <mergeCell ref="A490:A492"/>
    <mergeCell ref="F493:F495"/>
    <mergeCell ref="E510:E512"/>
    <mergeCell ref="F510:F512"/>
    <mergeCell ref="D519:D521"/>
    <mergeCell ref="C519:C521"/>
    <mergeCell ref="B519:B521"/>
    <mergeCell ref="A519:A521"/>
    <mergeCell ref="D516:D518"/>
    <mergeCell ref="C516:C518"/>
    <mergeCell ref="D490:D492"/>
    <mergeCell ref="E490:E492"/>
    <mergeCell ref="E481:E483"/>
    <mergeCell ref="D481:D483"/>
    <mergeCell ref="C481:C483"/>
    <mergeCell ref="B481:B483"/>
    <mergeCell ref="A481:A483"/>
    <mergeCell ref="B478:B480"/>
    <mergeCell ref="A478:A480"/>
    <mergeCell ref="E478:E480"/>
    <mergeCell ref="D461:D464"/>
    <mergeCell ref="C461:C464"/>
    <mergeCell ref="B461:B464"/>
    <mergeCell ref="A461:A464"/>
    <mergeCell ref="C433:C435"/>
    <mergeCell ref="D478:D480"/>
    <mergeCell ref="C478:C480"/>
    <mergeCell ref="F446:F448"/>
    <mergeCell ref="E446:E448"/>
    <mergeCell ref="D446:D448"/>
    <mergeCell ref="C446:C448"/>
    <mergeCell ref="B490:B492"/>
    <mergeCell ref="A507:A509"/>
    <mergeCell ref="B507:B509"/>
    <mergeCell ref="C507:C509"/>
    <mergeCell ref="D507:D509"/>
    <mergeCell ref="E507:E509"/>
    <mergeCell ref="A510:A512"/>
    <mergeCell ref="B510:B512"/>
    <mergeCell ref="C510:C512"/>
    <mergeCell ref="D510:D512"/>
    <mergeCell ref="F513:F515"/>
    <mergeCell ref="F418:F420"/>
    <mergeCell ref="E418:E420"/>
    <mergeCell ref="D418:D420"/>
    <mergeCell ref="C418:C420"/>
    <mergeCell ref="F400:F402"/>
    <mergeCell ref="E400:E402"/>
    <mergeCell ref="D400:D402"/>
    <mergeCell ref="C400:C402"/>
    <mergeCell ref="B446:B448"/>
    <mergeCell ref="A446:A448"/>
    <mergeCell ref="B457:B460"/>
    <mergeCell ref="A457:A460"/>
    <mergeCell ref="C403:C405"/>
    <mergeCell ref="B403:B405"/>
    <mergeCell ref="A403:A405"/>
    <mergeCell ref="D484:D486"/>
    <mergeCell ref="C484:C486"/>
    <mergeCell ref="B484:B486"/>
    <mergeCell ref="A484:A486"/>
    <mergeCell ref="B433:B435"/>
    <mergeCell ref="A433:A435"/>
    <mergeCell ref="E443:E445"/>
    <mergeCell ref="D443:D445"/>
    <mergeCell ref="C443:C445"/>
    <mergeCell ref="B443:B445"/>
    <mergeCell ref="A443:A445"/>
    <mergeCell ref="F430:F432"/>
    <mergeCell ref="E430:E432"/>
    <mergeCell ref="D430:D432"/>
    <mergeCell ref="C430:C432"/>
    <mergeCell ref="B430:B432"/>
    <mergeCell ref="A430:A432"/>
    <mergeCell ref="F427:F429"/>
    <mergeCell ref="E427:E429"/>
    <mergeCell ref="D427:D429"/>
    <mergeCell ref="C427:C429"/>
    <mergeCell ref="B427:B429"/>
    <mergeCell ref="A427:A429"/>
    <mergeCell ref="F424:F426"/>
    <mergeCell ref="E424:E426"/>
    <mergeCell ref="D424:D426"/>
    <mergeCell ref="C424:C426"/>
    <mergeCell ref="B424:B426"/>
    <mergeCell ref="F361:F363"/>
    <mergeCell ref="E361:E363"/>
    <mergeCell ref="D361:D363"/>
    <mergeCell ref="C361:C363"/>
    <mergeCell ref="I507:I509"/>
    <mergeCell ref="H507:H509"/>
    <mergeCell ref="G507:G509"/>
    <mergeCell ref="F507:F509"/>
    <mergeCell ref="F461:F464"/>
    <mergeCell ref="E461:E464"/>
    <mergeCell ref="F553:F555"/>
    <mergeCell ref="D487:D489"/>
    <mergeCell ref="C487:C489"/>
    <mergeCell ref="E553:E555"/>
    <mergeCell ref="D553:D555"/>
    <mergeCell ref="I550:I552"/>
    <mergeCell ref="H550:H552"/>
    <mergeCell ref="G550:G552"/>
    <mergeCell ref="F550:F552"/>
    <mergeCell ref="F487:F489"/>
    <mergeCell ref="E487:E489"/>
    <mergeCell ref="E529:E531"/>
    <mergeCell ref="F522:F525"/>
    <mergeCell ref="E522:E525"/>
    <mergeCell ref="F516:F518"/>
    <mergeCell ref="E457:E460"/>
    <mergeCell ref="D457:D460"/>
    <mergeCell ref="C457:C460"/>
    <mergeCell ref="F382:F384"/>
    <mergeCell ref="E382:E384"/>
    <mergeCell ref="D382:D384"/>
    <mergeCell ref="C382:C384"/>
    <mergeCell ref="G453:G456"/>
    <mergeCell ref="H453:H456"/>
    <mergeCell ref="I453:I456"/>
    <mergeCell ref="G376:G378"/>
    <mergeCell ref="F443:F445"/>
    <mergeCell ref="I433:I435"/>
    <mergeCell ref="H433:H435"/>
    <mergeCell ref="G433:G435"/>
    <mergeCell ref="G388:G390"/>
    <mergeCell ref="H388:H390"/>
    <mergeCell ref="F478:F480"/>
    <mergeCell ref="C490:C492"/>
    <mergeCell ref="G535:G537"/>
    <mergeCell ref="H535:H537"/>
    <mergeCell ref="I535:I537"/>
    <mergeCell ref="F529:F531"/>
    <mergeCell ref="G529:G531"/>
    <mergeCell ref="H529:H531"/>
    <mergeCell ref="I529:I531"/>
    <mergeCell ref="F457:F460"/>
    <mergeCell ref="F388:F390"/>
    <mergeCell ref="G385:G387"/>
    <mergeCell ref="H385:H387"/>
    <mergeCell ref="I385:I387"/>
    <mergeCell ref="G436:G438"/>
    <mergeCell ref="H361:H363"/>
    <mergeCell ref="I361:I363"/>
    <mergeCell ref="G373:G375"/>
    <mergeCell ref="H373:H375"/>
    <mergeCell ref="I373:I375"/>
    <mergeCell ref="G403:G405"/>
    <mergeCell ref="G409:G411"/>
    <mergeCell ref="J453:J456"/>
    <mergeCell ref="K453:K456"/>
    <mergeCell ref="L453:L456"/>
    <mergeCell ref="V453:V456"/>
    <mergeCell ref="W453:W456"/>
    <mergeCell ref="X453:X456"/>
    <mergeCell ref="Y453:Y456"/>
    <mergeCell ref="Z453:Z456"/>
    <mergeCell ref="AA453:AA456"/>
    <mergeCell ref="AB453:AB456"/>
    <mergeCell ref="AC453:AC456"/>
    <mergeCell ref="V457:V460"/>
    <mergeCell ref="W457:W460"/>
    <mergeCell ref="X457:X460"/>
    <mergeCell ref="Y457:Y460"/>
    <mergeCell ref="Z457:Z460"/>
    <mergeCell ref="AA457:AA460"/>
    <mergeCell ref="J457:J460"/>
    <mergeCell ref="K457:K460"/>
    <mergeCell ref="L457:L460"/>
    <mergeCell ref="K507:K509"/>
    <mergeCell ref="L507:L509"/>
    <mergeCell ref="V507:V509"/>
    <mergeCell ref="W507:W509"/>
    <mergeCell ref="X507:X509"/>
    <mergeCell ref="H440:H442"/>
    <mergeCell ref="I440:I442"/>
    <mergeCell ref="J440:J442"/>
    <mergeCell ref="K440:K442"/>
    <mergeCell ref="L440:L442"/>
    <mergeCell ref="AB385:AB387"/>
    <mergeCell ref="AC385:AC387"/>
    <mergeCell ref="K400:K402"/>
    <mergeCell ref="L400:L402"/>
    <mergeCell ref="J406:J408"/>
    <mergeCell ref="K406:K408"/>
    <mergeCell ref="V403:V405"/>
    <mergeCell ref="L424:L426"/>
    <mergeCell ref="V424:V426"/>
    <mergeCell ref="W424:W426"/>
    <mergeCell ref="X424:X426"/>
    <mergeCell ref="Y424:Y426"/>
    <mergeCell ref="I436:I438"/>
    <mergeCell ref="H436:H438"/>
    <mergeCell ref="AB457:AB460"/>
    <mergeCell ref="AC457:AC460"/>
    <mergeCell ref="H403:H405"/>
    <mergeCell ref="I403:I405"/>
    <mergeCell ref="J403:J405"/>
    <mergeCell ref="K403:K405"/>
    <mergeCell ref="L403:L405"/>
    <mergeCell ref="J412:J414"/>
    <mergeCell ref="K412:K414"/>
    <mergeCell ref="L412:L414"/>
    <mergeCell ref="H409:H411"/>
    <mergeCell ref="I409:I411"/>
    <mergeCell ref="J409:J411"/>
    <mergeCell ref="K409:K411"/>
    <mergeCell ref="AB461:AB464"/>
    <mergeCell ref="AC461:AC464"/>
    <mergeCell ref="AA478:AA480"/>
    <mergeCell ref="AB478:AB480"/>
    <mergeCell ref="AC478:AC480"/>
    <mergeCell ref="Z478:Z480"/>
    <mergeCell ref="AU461:AU464"/>
    <mergeCell ref="AV461:AV464"/>
    <mergeCell ref="AW461:AW464"/>
    <mergeCell ref="AU457:AU460"/>
    <mergeCell ref="AU465:AU467"/>
    <mergeCell ref="AV465:AV467"/>
    <mergeCell ref="AW465:AW467"/>
    <mergeCell ref="AC468:AC470"/>
    <mergeCell ref="AD468:AD470"/>
    <mergeCell ref="AE468:AE470"/>
    <mergeCell ref="AF468:AF470"/>
    <mergeCell ref="AU507:AU509"/>
    <mergeCell ref="AV507:AV509"/>
    <mergeCell ref="AW507:AW509"/>
    <mergeCell ref="AF507:AF509"/>
    <mergeCell ref="AG507:AG509"/>
    <mergeCell ref="AH507:AH509"/>
    <mergeCell ref="AI507:AI509"/>
    <mergeCell ref="AJ507:AJ509"/>
    <mergeCell ref="AN461:AN464"/>
    <mergeCell ref="AO461:AO464"/>
    <mergeCell ref="AP461:AP464"/>
    <mergeCell ref="AQ461:AQ464"/>
    <mergeCell ref="AR461:AR464"/>
    <mergeCell ref="AS461:AS464"/>
    <mergeCell ref="AH461:AH464"/>
    <mergeCell ref="AI461:AI464"/>
    <mergeCell ref="AJ461:AJ464"/>
    <mergeCell ref="AK461:AK464"/>
    <mergeCell ref="AL461:AL464"/>
    <mergeCell ref="AM461:AM464"/>
    <mergeCell ref="I388:I390"/>
    <mergeCell ref="G406:G408"/>
    <mergeCell ref="H406:H408"/>
    <mergeCell ref="I406:I408"/>
    <mergeCell ref="G412:G414"/>
    <mergeCell ref="H412:H414"/>
    <mergeCell ref="I412:I414"/>
    <mergeCell ref="G457:G460"/>
    <mergeCell ref="H457:H460"/>
    <mergeCell ref="I457:I460"/>
    <mergeCell ref="AP449:AP452"/>
    <mergeCell ref="AQ449:AQ452"/>
    <mergeCell ref="K449:K452"/>
    <mergeCell ref="L449:L452"/>
    <mergeCell ref="V449:V452"/>
    <mergeCell ref="W449:W452"/>
    <mergeCell ref="X449:X452"/>
    <mergeCell ref="Y449:Y452"/>
    <mergeCell ref="Z449:Z452"/>
    <mergeCell ref="AA449:AA452"/>
    <mergeCell ref="AB449:AB452"/>
    <mergeCell ref="AC449:AC452"/>
    <mergeCell ref="AD449:AD452"/>
    <mergeCell ref="AE449:AE452"/>
    <mergeCell ref="AF449:AF452"/>
    <mergeCell ref="AG449:AG452"/>
    <mergeCell ref="AH449:AH452"/>
    <mergeCell ref="AI449:AI452"/>
    <mergeCell ref="AJ449:AJ452"/>
    <mergeCell ref="AK449:AK452"/>
    <mergeCell ref="AL449:AL452"/>
    <mergeCell ref="AM449:AM452"/>
    <mergeCell ref="AT449:AT452"/>
    <mergeCell ref="AU449:AU452"/>
    <mergeCell ref="AV457:AV460"/>
    <mergeCell ref="AW457:AW460"/>
    <mergeCell ref="AN457:AN460"/>
    <mergeCell ref="AO457:AO460"/>
    <mergeCell ref="AP457:AP460"/>
    <mergeCell ref="AQ457:AQ460"/>
    <mergeCell ref="AR457:AR460"/>
    <mergeCell ref="AS457:AS460"/>
    <mergeCell ref="AH457:AH460"/>
    <mergeCell ref="AI457:AI460"/>
    <mergeCell ref="AJ457:AJ460"/>
    <mergeCell ref="AK457:AK460"/>
    <mergeCell ref="AL457:AL460"/>
    <mergeCell ref="AD453:AD456"/>
    <mergeCell ref="AE453:AE456"/>
    <mergeCell ref="AF453:AF456"/>
    <mergeCell ref="AG453:AG456"/>
    <mergeCell ref="AH453:AH456"/>
    <mergeCell ref="AI453:AI456"/>
    <mergeCell ref="AJ453:AJ456"/>
    <mergeCell ref="AK453:AK456"/>
    <mergeCell ref="AL453:AL456"/>
    <mergeCell ref="AM453:AM456"/>
    <mergeCell ref="AT453:AT456"/>
    <mergeCell ref="AU453:AU456"/>
    <mergeCell ref="AV453:AV456"/>
    <mergeCell ref="AW453:AW456"/>
    <mergeCell ref="AN453:AN456"/>
    <mergeCell ref="AO453:AO456"/>
    <mergeCell ref="AP453:AP456"/>
    <mergeCell ref="AQ453:AQ456"/>
    <mergeCell ref="AR453:AR456"/>
    <mergeCell ref="AS453:AS456"/>
    <mergeCell ref="AM457:AM460"/>
    <mergeCell ref="AD457:AD460"/>
    <mergeCell ref="AE457:AE460"/>
    <mergeCell ref="AF457:AF460"/>
    <mergeCell ref="AG457:AG460"/>
    <mergeCell ref="G624:G627"/>
    <mergeCell ref="H624:H627"/>
    <mergeCell ref="I624:I627"/>
    <mergeCell ref="J624:J627"/>
    <mergeCell ref="K624:K627"/>
    <mergeCell ref="L624:L627"/>
    <mergeCell ref="V624:V627"/>
    <mergeCell ref="W624:W627"/>
    <mergeCell ref="X624:X627"/>
    <mergeCell ref="Y624:Y627"/>
    <mergeCell ref="Z624:Z627"/>
    <mergeCell ref="AA624:AA627"/>
    <mergeCell ref="AB624:AB627"/>
    <mergeCell ref="AC624:AC627"/>
    <mergeCell ref="AD624:AD627"/>
    <mergeCell ref="AE624:AE627"/>
    <mergeCell ref="AF624:AF627"/>
    <mergeCell ref="AG624:AG627"/>
    <mergeCell ref="AH624:AH627"/>
    <mergeCell ref="AI624:AI627"/>
    <mergeCell ref="AJ624:AJ627"/>
    <mergeCell ref="AK624:AK627"/>
    <mergeCell ref="AL624:AL627"/>
    <mergeCell ref="AM624:AM627"/>
    <mergeCell ref="G616:G619"/>
    <mergeCell ref="H616:H619"/>
    <mergeCell ref="I616:I619"/>
    <mergeCell ref="J616:J619"/>
    <mergeCell ref="K616:K619"/>
    <mergeCell ref="L616:L619"/>
    <mergeCell ref="V616:V619"/>
    <mergeCell ref="W616:W619"/>
    <mergeCell ref="X616:X619"/>
    <mergeCell ref="Y616:Y619"/>
    <mergeCell ref="Z616:Z619"/>
    <mergeCell ref="AA616:AA619"/>
    <mergeCell ref="AB616:AB619"/>
    <mergeCell ref="AC616:AC619"/>
    <mergeCell ref="AD616:AD619"/>
    <mergeCell ref="AE616:AE619"/>
    <mergeCell ref="AF616:AF619"/>
    <mergeCell ref="AG616:AG619"/>
    <mergeCell ref="AH616:AH619"/>
    <mergeCell ref="AI616:AI619"/>
    <mergeCell ref="AJ616:AJ619"/>
    <mergeCell ref="AK616:AK619"/>
    <mergeCell ref="AL616:AL619"/>
    <mergeCell ref="AM616:AM619"/>
    <mergeCell ref="AT616:AT619"/>
    <mergeCell ref="AU616:AU619"/>
    <mergeCell ref="AV616:AV619"/>
    <mergeCell ref="AW616:AW619"/>
    <mergeCell ref="AN616:AN619"/>
    <mergeCell ref="AO616:AO619"/>
    <mergeCell ref="AP616:AP619"/>
    <mergeCell ref="AQ616:AQ619"/>
    <mergeCell ref="AR616:AR619"/>
    <mergeCell ref="AS616:AS619"/>
    <mergeCell ref="G621:G623"/>
    <mergeCell ref="H621:H623"/>
    <mergeCell ref="I621:I623"/>
    <mergeCell ref="J621:J623"/>
    <mergeCell ref="K621:K623"/>
    <mergeCell ref="L621:L623"/>
    <mergeCell ref="V621:V623"/>
    <mergeCell ref="W621:W623"/>
    <mergeCell ref="X621:X623"/>
    <mergeCell ref="Y621:Y623"/>
    <mergeCell ref="Z621:Z623"/>
    <mergeCell ref="AA621:AA623"/>
    <mergeCell ref="AB621:AB623"/>
    <mergeCell ref="AC621:AC623"/>
    <mergeCell ref="AD621:AD623"/>
    <mergeCell ref="AE621:AE623"/>
    <mergeCell ref="AF621:AF623"/>
    <mergeCell ref="AG621:AG623"/>
    <mergeCell ref="AH621:AH623"/>
    <mergeCell ref="AI621:AI623"/>
    <mergeCell ref="AR621:AR623"/>
    <mergeCell ref="AS621:AS623"/>
    <mergeCell ref="G613:G615"/>
    <mergeCell ref="H613:H615"/>
    <mergeCell ref="I613:I615"/>
    <mergeCell ref="J613:J615"/>
    <mergeCell ref="K613:K615"/>
    <mergeCell ref="L613:L615"/>
    <mergeCell ref="V613:V615"/>
    <mergeCell ref="W613:W615"/>
    <mergeCell ref="X613:X615"/>
    <mergeCell ref="Y613:Y615"/>
    <mergeCell ref="Z613:Z615"/>
    <mergeCell ref="AA613:AA615"/>
    <mergeCell ref="AB613:AB615"/>
    <mergeCell ref="AC613:AC615"/>
    <mergeCell ref="AD613:AD615"/>
    <mergeCell ref="AE613:AE615"/>
    <mergeCell ref="AF613:AF615"/>
    <mergeCell ref="AG613:AG615"/>
    <mergeCell ref="AH613:AH615"/>
    <mergeCell ref="AI613:AI615"/>
    <mergeCell ref="AJ613:AJ615"/>
    <mergeCell ref="AK613:AK615"/>
    <mergeCell ref="AL613:AL615"/>
    <mergeCell ref="AM613:AM615"/>
    <mergeCell ref="AT613:AT615"/>
    <mergeCell ref="AU613:AU615"/>
    <mergeCell ref="AV613:AV615"/>
    <mergeCell ref="AW613:AW615"/>
    <mergeCell ref="AN613:AN615"/>
    <mergeCell ref="AO613:AO615"/>
    <mergeCell ref="AP613:AP615"/>
    <mergeCell ref="AQ613:AQ615"/>
    <mergeCell ref="AR613:AR615"/>
    <mergeCell ref="AS613:AS615"/>
    <mergeCell ref="G609:G612"/>
    <mergeCell ref="H609:H612"/>
    <mergeCell ref="I609:I612"/>
    <mergeCell ref="J609:J612"/>
    <mergeCell ref="K609:K612"/>
    <mergeCell ref="L609:L612"/>
    <mergeCell ref="V609:V612"/>
    <mergeCell ref="W609:W612"/>
    <mergeCell ref="X609:X612"/>
    <mergeCell ref="Y609:Y612"/>
    <mergeCell ref="Z609:Z612"/>
    <mergeCell ref="AA609:AA612"/>
    <mergeCell ref="AB609:AB612"/>
    <mergeCell ref="AC609:AC612"/>
    <mergeCell ref="AD609:AD612"/>
    <mergeCell ref="AE609:AE612"/>
    <mergeCell ref="AF609:AF612"/>
    <mergeCell ref="AG609:AG612"/>
    <mergeCell ref="AH609:AH612"/>
    <mergeCell ref="AI609:AI612"/>
    <mergeCell ref="AJ609:AJ612"/>
    <mergeCell ref="AK609:AK612"/>
    <mergeCell ref="AL609:AL612"/>
    <mergeCell ref="AM609:AM612"/>
    <mergeCell ref="AT609:AT612"/>
    <mergeCell ref="AU609:AU612"/>
    <mergeCell ref="AV609:AV612"/>
    <mergeCell ref="AW609:AW612"/>
    <mergeCell ref="AN609:AN612"/>
    <mergeCell ref="AO609:AO612"/>
    <mergeCell ref="AP609:AP612"/>
    <mergeCell ref="AQ609:AQ612"/>
    <mergeCell ref="AR609:AR612"/>
    <mergeCell ref="AS609:AS612"/>
    <mergeCell ref="G605:G608"/>
    <mergeCell ref="H605:H608"/>
    <mergeCell ref="I605:I608"/>
    <mergeCell ref="J605:J608"/>
    <mergeCell ref="K605:K608"/>
    <mergeCell ref="L605:L608"/>
    <mergeCell ref="V605:V608"/>
    <mergeCell ref="W605:W608"/>
    <mergeCell ref="X605:X608"/>
    <mergeCell ref="Y605:Y608"/>
    <mergeCell ref="Z605:Z608"/>
    <mergeCell ref="AA605:AA608"/>
    <mergeCell ref="AB605:AB608"/>
    <mergeCell ref="AC605:AC608"/>
    <mergeCell ref="AD605:AD608"/>
    <mergeCell ref="AE605:AE608"/>
    <mergeCell ref="AF605:AF608"/>
    <mergeCell ref="AG605:AG608"/>
    <mergeCell ref="AH605:AH608"/>
    <mergeCell ref="AI605:AI608"/>
    <mergeCell ref="AJ605:AJ608"/>
    <mergeCell ref="AK605:AK608"/>
    <mergeCell ref="AL605:AL608"/>
    <mergeCell ref="AM605:AM608"/>
    <mergeCell ref="AT605:AT608"/>
    <mergeCell ref="AU605:AU608"/>
    <mergeCell ref="AV605:AV608"/>
    <mergeCell ref="AW605:AW608"/>
    <mergeCell ref="AN605:AN608"/>
    <mergeCell ref="AO605:AO608"/>
    <mergeCell ref="AP605:AP608"/>
    <mergeCell ref="AQ605:AQ608"/>
    <mergeCell ref="AR605:AR608"/>
    <mergeCell ref="AS605:AS608"/>
    <mergeCell ref="G599:G601"/>
    <mergeCell ref="H599:H601"/>
    <mergeCell ref="I599:I601"/>
    <mergeCell ref="J599:J601"/>
    <mergeCell ref="K599:K601"/>
    <mergeCell ref="L599:L601"/>
    <mergeCell ref="V599:V601"/>
    <mergeCell ref="W599:W601"/>
    <mergeCell ref="X599:X601"/>
    <mergeCell ref="Y599:Y601"/>
    <mergeCell ref="Z599:Z601"/>
    <mergeCell ref="AA599:AA601"/>
    <mergeCell ref="AB599:AB601"/>
    <mergeCell ref="AC599:AC601"/>
    <mergeCell ref="AD599:AD601"/>
    <mergeCell ref="AE599:AE601"/>
    <mergeCell ref="AF599:AF601"/>
    <mergeCell ref="AG599:AG601"/>
    <mergeCell ref="AH599:AH601"/>
    <mergeCell ref="AI599:AI601"/>
    <mergeCell ref="AJ599:AJ601"/>
    <mergeCell ref="AK599:AK601"/>
    <mergeCell ref="AL599:AL601"/>
    <mergeCell ref="AM599:AM601"/>
    <mergeCell ref="AT599:AT601"/>
    <mergeCell ref="AU599:AU601"/>
    <mergeCell ref="AV599:AV601"/>
    <mergeCell ref="AW599:AW601"/>
    <mergeCell ref="AN599:AN601"/>
    <mergeCell ref="AO599:AO601"/>
    <mergeCell ref="AP599:AP601"/>
    <mergeCell ref="AQ599:AQ601"/>
    <mergeCell ref="AR599:AR601"/>
    <mergeCell ref="AS599:AS601"/>
    <mergeCell ref="G595:G598"/>
    <mergeCell ref="H595:H598"/>
    <mergeCell ref="I595:I598"/>
    <mergeCell ref="J595:J598"/>
    <mergeCell ref="K595:K598"/>
    <mergeCell ref="L595:L598"/>
    <mergeCell ref="V595:V598"/>
    <mergeCell ref="W595:W598"/>
    <mergeCell ref="X595:X598"/>
    <mergeCell ref="Y595:Y598"/>
    <mergeCell ref="Z595:Z598"/>
    <mergeCell ref="AA595:AA598"/>
    <mergeCell ref="AB595:AB598"/>
    <mergeCell ref="AC595:AC598"/>
    <mergeCell ref="AD595:AD598"/>
    <mergeCell ref="AE595:AE598"/>
    <mergeCell ref="AF595:AF598"/>
    <mergeCell ref="AG595:AG598"/>
    <mergeCell ref="AH595:AH598"/>
    <mergeCell ref="AI595:AI598"/>
    <mergeCell ref="AJ595:AJ598"/>
    <mergeCell ref="AK595:AK598"/>
    <mergeCell ref="AL595:AL598"/>
    <mergeCell ref="AM595:AM598"/>
    <mergeCell ref="AT595:AT598"/>
    <mergeCell ref="AU595:AU598"/>
    <mergeCell ref="AV595:AV598"/>
    <mergeCell ref="AW595:AW598"/>
    <mergeCell ref="AN595:AN598"/>
    <mergeCell ref="AO595:AO598"/>
    <mergeCell ref="AP595:AP598"/>
    <mergeCell ref="AQ595:AQ598"/>
    <mergeCell ref="AR595:AR598"/>
    <mergeCell ref="AS595:AS598"/>
    <mergeCell ref="G592:G594"/>
    <mergeCell ref="H592:H594"/>
    <mergeCell ref="I592:I594"/>
    <mergeCell ref="J592:J594"/>
    <mergeCell ref="K592:K594"/>
    <mergeCell ref="L592:L594"/>
    <mergeCell ref="V592:V594"/>
    <mergeCell ref="W592:W594"/>
    <mergeCell ref="X592:X594"/>
    <mergeCell ref="Y592:Y594"/>
    <mergeCell ref="Z592:Z594"/>
    <mergeCell ref="AA592:AA594"/>
    <mergeCell ref="AB592:AB594"/>
    <mergeCell ref="AC592:AC594"/>
    <mergeCell ref="AD592:AD594"/>
    <mergeCell ref="AE592:AE594"/>
    <mergeCell ref="AF592:AF594"/>
    <mergeCell ref="AG592:AG594"/>
    <mergeCell ref="AH592:AH594"/>
    <mergeCell ref="AI592:AI594"/>
    <mergeCell ref="AJ592:AJ594"/>
    <mergeCell ref="AK592:AK594"/>
    <mergeCell ref="AL592:AL594"/>
    <mergeCell ref="AM592:AM594"/>
    <mergeCell ref="AT592:AT594"/>
    <mergeCell ref="AU592:AU594"/>
    <mergeCell ref="AV592:AV594"/>
    <mergeCell ref="AW592:AW594"/>
    <mergeCell ref="AN592:AN594"/>
    <mergeCell ref="AO592:AO594"/>
    <mergeCell ref="AP592:AP594"/>
    <mergeCell ref="AQ592:AQ594"/>
    <mergeCell ref="AR592:AR594"/>
    <mergeCell ref="AS592:AS594"/>
    <mergeCell ref="G588:G591"/>
    <mergeCell ref="H588:H591"/>
    <mergeCell ref="I588:I591"/>
    <mergeCell ref="J588:J591"/>
    <mergeCell ref="K588:K591"/>
    <mergeCell ref="L588:L591"/>
    <mergeCell ref="V588:V591"/>
    <mergeCell ref="W588:W591"/>
    <mergeCell ref="X588:X591"/>
    <mergeCell ref="Y588:Y591"/>
    <mergeCell ref="Z588:Z591"/>
    <mergeCell ref="AA588:AA591"/>
    <mergeCell ref="AB588:AB591"/>
    <mergeCell ref="AC588:AC591"/>
    <mergeCell ref="AD588:AD591"/>
    <mergeCell ref="AE588:AE591"/>
    <mergeCell ref="AF588:AF591"/>
    <mergeCell ref="AG588:AG591"/>
    <mergeCell ref="AH588:AH591"/>
    <mergeCell ref="AI588:AI591"/>
    <mergeCell ref="AJ588:AJ591"/>
    <mergeCell ref="AK588:AK591"/>
    <mergeCell ref="AL588:AL591"/>
    <mergeCell ref="AM588:AM591"/>
    <mergeCell ref="AT588:AT591"/>
    <mergeCell ref="AU588:AU591"/>
    <mergeCell ref="AV588:AV591"/>
    <mergeCell ref="AW588:AW591"/>
    <mergeCell ref="AN588:AN591"/>
    <mergeCell ref="AO588:AO591"/>
    <mergeCell ref="AP588:AP591"/>
    <mergeCell ref="AQ588:AQ591"/>
    <mergeCell ref="AR588:AR591"/>
    <mergeCell ref="AS588:AS591"/>
    <mergeCell ref="G584:G587"/>
    <mergeCell ref="H584:H587"/>
    <mergeCell ref="I584:I587"/>
    <mergeCell ref="J584:J587"/>
    <mergeCell ref="K584:K587"/>
    <mergeCell ref="L584:L587"/>
    <mergeCell ref="V584:V587"/>
    <mergeCell ref="W584:W587"/>
    <mergeCell ref="X584:X587"/>
    <mergeCell ref="Y584:Y587"/>
    <mergeCell ref="Z584:Z587"/>
    <mergeCell ref="AA584:AA587"/>
    <mergeCell ref="AB584:AB587"/>
    <mergeCell ref="AC584:AC587"/>
    <mergeCell ref="AD584:AD587"/>
    <mergeCell ref="AE584:AE587"/>
    <mergeCell ref="AF584:AF587"/>
    <mergeCell ref="AG584:AG587"/>
    <mergeCell ref="AH584:AH587"/>
    <mergeCell ref="AI584:AI587"/>
    <mergeCell ref="AJ584:AJ587"/>
    <mergeCell ref="AK584:AK587"/>
    <mergeCell ref="AL584:AL587"/>
    <mergeCell ref="AM584:AM587"/>
    <mergeCell ref="AT584:AT587"/>
    <mergeCell ref="AU584:AU587"/>
    <mergeCell ref="AV584:AV587"/>
    <mergeCell ref="AW584:AW587"/>
    <mergeCell ref="AN584:AN587"/>
    <mergeCell ref="AO584:AO587"/>
    <mergeCell ref="AP584:AP587"/>
    <mergeCell ref="AQ584:AQ587"/>
    <mergeCell ref="AR584:AR587"/>
    <mergeCell ref="AS584:AS587"/>
    <mergeCell ref="G580:G583"/>
    <mergeCell ref="H580:H583"/>
    <mergeCell ref="I580:I583"/>
    <mergeCell ref="J580:J583"/>
    <mergeCell ref="K580:K583"/>
    <mergeCell ref="L580:L583"/>
    <mergeCell ref="V580:V583"/>
    <mergeCell ref="W580:W583"/>
    <mergeCell ref="X580:X583"/>
    <mergeCell ref="Y580:Y583"/>
    <mergeCell ref="Z580:Z583"/>
    <mergeCell ref="AA580:AA583"/>
    <mergeCell ref="AB580:AB583"/>
    <mergeCell ref="AC580:AC583"/>
    <mergeCell ref="AD580:AD583"/>
    <mergeCell ref="AE580:AE583"/>
    <mergeCell ref="AF580:AF583"/>
    <mergeCell ref="AG580:AG583"/>
    <mergeCell ref="AH580:AH583"/>
    <mergeCell ref="AI580:AI583"/>
    <mergeCell ref="AJ580:AJ583"/>
    <mergeCell ref="AK580:AK583"/>
    <mergeCell ref="AL580:AL583"/>
    <mergeCell ref="AM580:AM583"/>
    <mergeCell ref="AT580:AT583"/>
    <mergeCell ref="AU580:AU583"/>
    <mergeCell ref="AV580:AV583"/>
    <mergeCell ref="AW580:AW583"/>
    <mergeCell ref="AN580:AN583"/>
    <mergeCell ref="AO580:AO583"/>
    <mergeCell ref="AP580:AP583"/>
    <mergeCell ref="AQ580:AQ583"/>
    <mergeCell ref="AR580:AR583"/>
    <mergeCell ref="AS580:AS583"/>
    <mergeCell ref="G576:G579"/>
    <mergeCell ref="H576:H579"/>
    <mergeCell ref="I576:I579"/>
    <mergeCell ref="J576:J579"/>
    <mergeCell ref="K576:K579"/>
    <mergeCell ref="L576:L579"/>
    <mergeCell ref="V576:V579"/>
    <mergeCell ref="W576:W579"/>
    <mergeCell ref="X576:X579"/>
    <mergeCell ref="Y576:Y579"/>
    <mergeCell ref="Z576:Z579"/>
    <mergeCell ref="AA576:AA579"/>
    <mergeCell ref="AB576:AB579"/>
    <mergeCell ref="AC576:AC579"/>
    <mergeCell ref="AD576:AD579"/>
    <mergeCell ref="AE576:AE579"/>
    <mergeCell ref="AF576:AF579"/>
    <mergeCell ref="AG576:AG579"/>
    <mergeCell ref="AH576:AH579"/>
    <mergeCell ref="AI576:AI579"/>
    <mergeCell ref="AJ576:AJ579"/>
    <mergeCell ref="AK576:AK579"/>
    <mergeCell ref="AL576:AL579"/>
    <mergeCell ref="AM576:AM579"/>
    <mergeCell ref="AT576:AT579"/>
    <mergeCell ref="AU576:AU579"/>
    <mergeCell ref="AV576:AV579"/>
    <mergeCell ref="AW576:AW579"/>
    <mergeCell ref="AN576:AN579"/>
    <mergeCell ref="AO576:AO579"/>
    <mergeCell ref="AP576:AP579"/>
    <mergeCell ref="AQ576:AQ579"/>
    <mergeCell ref="AR576:AR579"/>
    <mergeCell ref="AS576:AS579"/>
    <mergeCell ref="G573:G575"/>
    <mergeCell ref="H573:H575"/>
    <mergeCell ref="I573:I575"/>
    <mergeCell ref="J573:J575"/>
    <mergeCell ref="K573:K575"/>
    <mergeCell ref="L573:L575"/>
    <mergeCell ref="V573:V575"/>
    <mergeCell ref="W573:W575"/>
    <mergeCell ref="X573:X575"/>
    <mergeCell ref="Y573:Y575"/>
    <mergeCell ref="Z573:Z575"/>
    <mergeCell ref="AA573:AA575"/>
    <mergeCell ref="AB573:AB575"/>
    <mergeCell ref="AC573:AC575"/>
    <mergeCell ref="AD573:AD575"/>
    <mergeCell ref="AE573:AE575"/>
    <mergeCell ref="AF573:AF575"/>
    <mergeCell ref="AG573:AG575"/>
    <mergeCell ref="AH573:AH575"/>
    <mergeCell ref="AI573:AI575"/>
    <mergeCell ref="AJ573:AJ575"/>
    <mergeCell ref="AK573:AK575"/>
    <mergeCell ref="AL573:AL575"/>
    <mergeCell ref="AM573:AM575"/>
    <mergeCell ref="AT573:AT575"/>
    <mergeCell ref="AU573:AU575"/>
    <mergeCell ref="AV573:AV575"/>
    <mergeCell ref="AW573:AW575"/>
    <mergeCell ref="AN573:AN575"/>
    <mergeCell ref="AO573:AO575"/>
    <mergeCell ref="AP573:AP575"/>
    <mergeCell ref="AQ573:AQ575"/>
    <mergeCell ref="AR573:AR575"/>
    <mergeCell ref="AS573:AS575"/>
    <mergeCell ref="G568:G570"/>
    <mergeCell ref="H568:H570"/>
    <mergeCell ref="I568:I570"/>
    <mergeCell ref="J568:J570"/>
    <mergeCell ref="K568:K570"/>
    <mergeCell ref="L568:L570"/>
    <mergeCell ref="V568:V570"/>
    <mergeCell ref="W568:W570"/>
    <mergeCell ref="X568:X570"/>
    <mergeCell ref="Y568:Y570"/>
    <mergeCell ref="Z568:Z570"/>
    <mergeCell ref="AA568:AA570"/>
    <mergeCell ref="AB568:AB570"/>
    <mergeCell ref="AC568:AC570"/>
    <mergeCell ref="AD568:AD570"/>
    <mergeCell ref="AE568:AE570"/>
    <mergeCell ref="AF568:AF570"/>
    <mergeCell ref="AG568:AG570"/>
    <mergeCell ref="AH568:AH570"/>
    <mergeCell ref="AI568:AI570"/>
    <mergeCell ref="AJ568:AJ570"/>
    <mergeCell ref="AK568:AK570"/>
    <mergeCell ref="AL568:AL570"/>
    <mergeCell ref="AM568:AM570"/>
    <mergeCell ref="AT568:AT570"/>
    <mergeCell ref="AU568:AU570"/>
    <mergeCell ref="AV568:AV570"/>
    <mergeCell ref="AW568:AW570"/>
    <mergeCell ref="AN568:AN570"/>
    <mergeCell ref="AO568:AO570"/>
    <mergeCell ref="AP568:AP570"/>
    <mergeCell ref="AQ568:AQ570"/>
    <mergeCell ref="AR568:AR570"/>
    <mergeCell ref="AS568:AS570"/>
    <mergeCell ref="G565:G567"/>
    <mergeCell ref="H565:H567"/>
    <mergeCell ref="I565:I567"/>
    <mergeCell ref="J565:J567"/>
    <mergeCell ref="K565:K567"/>
    <mergeCell ref="L565:L567"/>
    <mergeCell ref="V565:V567"/>
    <mergeCell ref="W565:W567"/>
    <mergeCell ref="X565:X567"/>
    <mergeCell ref="Y565:Y567"/>
    <mergeCell ref="Z565:Z567"/>
    <mergeCell ref="AA565:AA567"/>
    <mergeCell ref="AB565:AB567"/>
    <mergeCell ref="AC565:AC567"/>
    <mergeCell ref="AD565:AD567"/>
    <mergeCell ref="AE565:AE567"/>
    <mergeCell ref="AF565:AF567"/>
    <mergeCell ref="AG565:AG567"/>
    <mergeCell ref="AH565:AH567"/>
    <mergeCell ref="AI565:AI567"/>
    <mergeCell ref="AJ565:AJ567"/>
    <mergeCell ref="AK565:AK567"/>
    <mergeCell ref="AL565:AL567"/>
    <mergeCell ref="AM565:AM567"/>
    <mergeCell ref="AT565:AT567"/>
    <mergeCell ref="AU565:AU567"/>
    <mergeCell ref="AV565:AV567"/>
    <mergeCell ref="AW565:AW567"/>
    <mergeCell ref="AN565:AN567"/>
    <mergeCell ref="AO565:AO567"/>
    <mergeCell ref="AP565:AP567"/>
    <mergeCell ref="AQ565:AQ567"/>
    <mergeCell ref="AR565:AR567"/>
    <mergeCell ref="AS565:AS567"/>
    <mergeCell ref="G562:G564"/>
    <mergeCell ref="H562:H564"/>
    <mergeCell ref="I562:I564"/>
    <mergeCell ref="J562:J564"/>
    <mergeCell ref="K562:K564"/>
    <mergeCell ref="L562:L564"/>
    <mergeCell ref="V562:V564"/>
    <mergeCell ref="W562:W564"/>
    <mergeCell ref="X562:X564"/>
    <mergeCell ref="Y562:Y564"/>
    <mergeCell ref="Z562:Z564"/>
    <mergeCell ref="AA562:AA564"/>
    <mergeCell ref="AB562:AB564"/>
    <mergeCell ref="AC562:AC564"/>
    <mergeCell ref="AD562:AD564"/>
    <mergeCell ref="AE562:AE564"/>
    <mergeCell ref="AF562:AF564"/>
    <mergeCell ref="AG562:AG564"/>
    <mergeCell ref="AH562:AH564"/>
    <mergeCell ref="AI562:AI564"/>
    <mergeCell ref="AJ562:AJ564"/>
    <mergeCell ref="AK562:AK564"/>
    <mergeCell ref="AL562:AL564"/>
    <mergeCell ref="AM562:AM564"/>
    <mergeCell ref="AT562:AT564"/>
    <mergeCell ref="AU562:AU564"/>
    <mergeCell ref="AV562:AV564"/>
    <mergeCell ref="AW562:AW564"/>
    <mergeCell ref="AN562:AN564"/>
    <mergeCell ref="AO562:AO564"/>
    <mergeCell ref="AP562:AP564"/>
    <mergeCell ref="AQ562:AQ564"/>
    <mergeCell ref="AR562:AR564"/>
    <mergeCell ref="AS562:AS564"/>
    <mergeCell ref="G559:G561"/>
    <mergeCell ref="H559:H561"/>
    <mergeCell ref="I559:I561"/>
    <mergeCell ref="J559:J561"/>
    <mergeCell ref="K559:K561"/>
    <mergeCell ref="L559:L561"/>
    <mergeCell ref="V559:V561"/>
    <mergeCell ref="W559:W561"/>
    <mergeCell ref="X559:X561"/>
    <mergeCell ref="Y559:Y561"/>
    <mergeCell ref="Z559:Z561"/>
    <mergeCell ref="AA559:AA561"/>
    <mergeCell ref="AB559:AB561"/>
    <mergeCell ref="AC559:AC561"/>
    <mergeCell ref="AD559:AD561"/>
    <mergeCell ref="AE559:AE561"/>
    <mergeCell ref="AF559:AF561"/>
    <mergeCell ref="AG559:AG561"/>
    <mergeCell ref="AH559:AH561"/>
    <mergeCell ref="AI559:AI561"/>
    <mergeCell ref="AJ559:AJ561"/>
    <mergeCell ref="AK559:AK561"/>
    <mergeCell ref="AL559:AL561"/>
    <mergeCell ref="AM559:AM561"/>
    <mergeCell ref="AT559:AT561"/>
    <mergeCell ref="AU559:AU561"/>
    <mergeCell ref="AV559:AV561"/>
    <mergeCell ref="AW559:AW561"/>
    <mergeCell ref="AN559:AN561"/>
    <mergeCell ref="AO559:AO561"/>
    <mergeCell ref="AP559:AP561"/>
    <mergeCell ref="AQ559:AQ561"/>
    <mergeCell ref="AR559:AR561"/>
    <mergeCell ref="AS559:AS561"/>
    <mergeCell ref="AT300:AT302"/>
    <mergeCell ref="AU300:AU302"/>
    <mergeCell ref="AV300:AV302"/>
    <mergeCell ref="AW300:AW302"/>
    <mergeCell ref="AN300:AN302"/>
    <mergeCell ref="AO300:AO302"/>
    <mergeCell ref="AP300:AP302"/>
    <mergeCell ref="AQ300:AQ302"/>
    <mergeCell ref="AR300:AR302"/>
    <mergeCell ref="AS300:AS302"/>
    <mergeCell ref="A556:A558"/>
    <mergeCell ref="B556:B558"/>
    <mergeCell ref="C556:C558"/>
    <mergeCell ref="D556:D558"/>
    <mergeCell ref="E556:E558"/>
    <mergeCell ref="F556:F558"/>
    <mergeCell ref="G556:G558"/>
    <mergeCell ref="H556:H558"/>
    <mergeCell ref="I556:I558"/>
    <mergeCell ref="J556:J558"/>
    <mergeCell ref="K556:K558"/>
    <mergeCell ref="L556:L558"/>
    <mergeCell ref="V556:V558"/>
    <mergeCell ref="W556:W558"/>
    <mergeCell ref="X556:X558"/>
    <mergeCell ref="Y556:Y558"/>
    <mergeCell ref="Z556:Z558"/>
    <mergeCell ref="AA556:AA558"/>
    <mergeCell ref="AB556:AB558"/>
    <mergeCell ref="AC556:AC558"/>
    <mergeCell ref="AD556:AD558"/>
    <mergeCell ref="AE556:AE558"/>
    <mergeCell ref="AF556:AF558"/>
    <mergeCell ref="AG556:AG558"/>
    <mergeCell ref="AH556:AH558"/>
    <mergeCell ref="AI556:AI558"/>
    <mergeCell ref="AJ556:AJ558"/>
    <mergeCell ref="AK556:AK558"/>
    <mergeCell ref="AL556:AL558"/>
    <mergeCell ref="AM556:AM558"/>
    <mergeCell ref="AT556:AT558"/>
    <mergeCell ref="AU556:AU558"/>
    <mergeCell ref="AV556:AV558"/>
    <mergeCell ref="AW556:AW558"/>
    <mergeCell ref="AN556:AN558"/>
    <mergeCell ref="AO556:AO558"/>
    <mergeCell ref="AP556:AP558"/>
    <mergeCell ref="AQ556:AQ558"/>
    <mergeCell ref="AR556:AR558"/>
    <mergeCell ref="AS556:AS558"/>
    <mergeCell ref="AR449:AR452"/>
    <mergeCell ref="AS449:AS452"/>
    <mergeCell ref="G449:G452"/>
    <mergeCell ref="H449:H452"/>
    <mergeCell ref="I449:I452"/>
    <mergeCell ref="J449:J452"/>
    <mergeCell ref="G553:G555"/>
    <mergeCell ref="J503:J506"/>
    <mergeCell ref="K503:K506"/>
    <mergeCell ref="L503:L506"/>
    <mergeCell ref="AV449:AV452"/>
    <mergeCell ref="AW449:AW452"/>
    <mergeCell ref="AN449:AN452"/>
    <mergeCell ref="AO449:AO452"/>
    <mergeCell ref="K207:K209"/>
    <mergeCell ref="L207:L209"/>
    <mergeCell ref="V207:V209"/>
    <mergeCell ref="AF207:AF209"/>
    <mergeCell ref="AG207:AG209"/>
    <mergeCell ref="AH207:AH209"/>
    <mergeCell ref="W207:W209"/>
    <mergeCell ref="X207:X209"/>
    <mergeCell ref="Y207:Y209"/>
    <mergeCell ref="Z207:Z209"/>
    <mergeCell ref="AA207:AA209"/>
    <mergeCell ref="AB207:AB209"/>
    <mergeCell ref="AU207:AU209"/>
    <mergeCell ref="AI207:AI209"/>
    <mergeCell ref="AJ207:AJ209"/>
    <mergeCell ref="AK207:AK209"/>
    <mergeCell ref="AL207:AL209"/>
    <mergeCell ref="AW207:AW209"/>
    <mergeCell ref="AO207:AO209"/>
    <mergeCell ref="AP207:AP209"/>
    <mergeCell ref="AQ207:AQ209"/>
    <mergeCell ref="AR207:AR209"/>
    <mergeCell ref="AS207:AS209"/>
    <mergeCell ref="AT207:AT209"/>
    <mergeCell ref="AV207:AV209"/>
    <mergeCell ref="AM207:AM209"/>
    <mergeCell ref="AN207:AN209"/>
    <mergeCell ref="AC207:AC209"/>
    <mergeCell ref="AD207:AD209"/>
    <mergeCell ref="I309:I311"/>
    <mergeCell ref="J309:J311"/>
    <mergeCell ref="X309:X311"/>
    <mergeCell ref="AJ309:AJ311"/>
    <mergeCell ref="AK309:AK311"/>
    <mergeCell ref="AL309:AL311"/>
    <mergeCell ref="AM309:AM311"/>
    <mergeCell ref="AN309:AN311"/>
    <mergeCell ref="AE309:AE311"/>
    <mergeCell ref="AF309:AF311"/>
    <mergeCell ref="AG309:AG311"/>
    <mergeCell ref="AH309:AH311"/>
    <mergeCell ref="AI309:AI311"/>
    <mergeCell ref="J300:J302"/>
    <mergeCell ref="K300:K302"/>
    <mergeCell ref="L300:L302"/>
    <mergeCell ref="V300:V302"/>
    <mergeCell ref="W300:W302"/>
    <mergeCell ref="AW309:AW311"/>
    <mergeCell ref="AO309:AO311"/>
    <mergeCell ref="AP309:AP311"/>
    <mergeCell ref="AQ309:AQ311"/>
    <mergeCell ref="AR309:AR311"/>
    <mergeCell ref="AS309:AS311"/>
    <mergeCell ref="AT309:AT311"/>
    <mergeCell ref="AU309:AU311"/>
    <mergeCell ref="AV309:AV311"/>
    <mergeCell ref="AB300:AB302"/>
    <mergeCell ref="AC300:AC302"/>
    <mergeCell ref="AD300:AD302"/>
    <mergeCell ref="AE300:AE302"/>
    <mergeCell ref="AF300:AF302"/>
    <mergeCell ref="AG300:AG302"/>
    <mergeCell ref="AH300:AH302"/>
    <mergeCell ref="AI300:AI302"/>
    <mergeCell ref="V297:V299"/>
    <mergeCell ref="W297:W299"/>
    <mergeCell ref="X297:X299"/>
    <mergeCell ref="Y297:Y299"/>
    <mergeCell ref="Z297:Z299"/>
    <mergeCell ref="AA297:AA299"/>
    <mergeCell ref="AB297:AB299"/>
    <mergeCell ref="AC297:AC299"/>
    <mergeCell ref="AD297:AD299"/>
    <mergeCell ref="AE297:AE299"/>
    <mergeCell ref="AF297:AF299"/>
    <mergeCell ref="AG297:AG299"/>
    <mergeCell ref="AH297:AH299"/>
    <mergeCell ref="AI297:AI299"/>
    <mergeCell ref="AJ297:AJ299"/>
    <mergeCell ref="AK297:AK299"/>
    <mergeCell ref="AL297:AL299"/>
    <mergeCell ref="AM297:AM299"/>
    <mergeCell ref="AN297:AN299"/>
    <mergeCell ref="AO297:AO299"/>
    <mergeCell ref="AP297:AP299"/>
    <mergeCell ref="AQ297:AQ299"/>
    <mergeCell ref="AR297:AR299"/>
    <mergeCell ref="AS297:AS299"/>
    <mergeCell ref="AT297:AT299"/>
    <mergeCell ref="AH294:AH296"/>
    <mergeCell ref="AI294:AI296"/>
    <mergeCell ref="Z193:Z195"/>
    <mergeCell ref="AA193:AA195"/>
    <mergeCell ref="AB193:AB195"/>
    <mergeCell ref="AC193:AC195"/>
    <mergeCell ref="AD193:AD195"/>
    <mergeCell ref="AE193:AE195"/>
    <mergeCell ref="AH193:AH195"/>
    <mergeCell ref="AI193:AI195"/>
    <mergeCell ref="AJ193:AJ195"/>
    <mergeCell ref="AK193:AK195"/>
    <mergeCell ref="AL193:AL195"/>
    <mergeCell ref="AM193:AM195"/>
    <mergeCell ref="AN193:AN195"/>
    <mergeCell ref="AO193:AO195"/>
    <mergeCell ref="AP193:AP195"/>
    <mergeCell ref="AQ193:AQ195"/>
    <mergeCell ref="AR193:AR195"/>
    <mergeCell ref="AS193:AS195"/>
    <mergeCell ref="AT193:AT195"/>
    <mergeCell ref="AI213:AI216"/>
    <mergeCell ref="AO294:AO296"/>
    <mergeCell ref="AP294:AP296"/>
    <mergeCell ref="AK268:AK270"/>
    <mergeCell ref="AI276:AI278"/>
    <mergeCell ref="AO276:AO278"/>
    <mergeCell ref="AP276:AP278"/>
    <mergeCell ref="AQ276:AQ278"/>
    <mergeCell ref="AS273:AS275"/>
    <mergeCell ref="AK273:AK275"/>
    <mergeCell ref="AM273:AM275"/>
    <mergeCell ref="AN273:AN275"/>
    <mergeCell ref="AR276:AR278"/>
    <mergeCell ref="AL276:AL278"/>
    <mergeCell ref="AH285:AH287"/>
    <mergeCell ref="AI285:AI287"/>
    <mergeCell ref="AO285:AO287"/>
    <mergeCell ref="AP285:AP287"/>
    <mergeCell ref="X63:X65"/>
    <mergeCell ref="Y63:Y65"/>
    <mergeCell ref="Z63:Z65"/>
    <mergeCell ref="AA63:AA65"/>
    <mergeCell ref="AB63:AB65"/>
    <mergeCell ref="AC63:AC65"/>
    <mergeCell ref="AU63:AU65"/>
    <mergeCell ref="AI63:AI65"/>
    <mergeCell ref="AJ63:AJ65"/>
    <mergeCell ref="AK63:AK65"/>
    <mergeCell ref="AL63:AL65"/>
    <mergeCell ref="AM63:AM65"/>
    <mergeCell ref="AN63:AN65"/>
    <mergeCell ref="E187:E189"/>
    <mergeCell ref="F187:F189"/>
    <mergeCell ref="G187:G189"/>
    <mergeCell ref="H187:H189"/>
    <mergeCell ref="AW63:AW65"/>
    <mergeCell ref="AP63:AP65"/>
    <mergeCell ref="AQ63:AQ65"/>
    <mergeCell ref="AR63:AR65"/>
    <mergeCell ref="AS63:AS65"/>
    <mergeCell ref="AT63:AT65"/>
    <mergeCell ref="I187:I189"/>
    <mergeCell ref="J187:J189"/>
    <mergeCell ref="K187:K189"/>
    <mergeCell ref="L187:L189"/>
    <mergeCell ref="R187:R189"/>
    <mergeCell ref="S187:S189"/>
    <mergeCell ref="T187:T189"/>
    <mergeCell ref="U187:U189"/>
    <mergeCell ref="V187:V189"/>
    <mergeCell ref="W187:W189"/>
    <mergeCell ref="X187:X189"/>
    <mergeCell ref="Y187:Y189"/>
    <mergeCell ref="AB187:AB189"/>
    <mergeCell ref="AC187:AC189"/>
    <mergeCell ref="AF187:AF189"/>
    <mergeCell ref="AG187:AG189"/>
    <mergeCell ref="AH187:AH189"/>
    <mergeCell ref="AI187:AI189"/>
    <mergeCell ref="AJ187:AJ189"/>
    <mergeCell ref="AK187:AK189"/>
    <mergeCell ref="AT187:AT189"/>
    <mergeCell ref="AU187:AU189"/>
    <mergeCell ref="AV187:AV189"/>
    <mergeCell ref="AW187:AW189"/>
    <mergeCell ref="AN187:AN189"/>
    <mergeCell ref="AO187:AO189"/>
    <mergeCell ref="AP187:AP189"/>
    <mergeCell ref="AQ187:AQ189"/>
    <mergeCell ref="AR187:AR189"/>
    <mergeCell ref="AS187:AS189"/>
    <mergeCell ref="AH63:AH65"/>
    <mergeCell ref="AH179:AH181"/>
    <mergeCell ref="AI179:AI181"/>
    <mergeCell ref="AO179:AO181"/>
    <mergeCell ref="AP179:AP181"/>
    <mergeCell ref="AQ179:AQ181"/>
    <mergeCell ref="AH182:AH184"/>
    <mergeCell ref="AI182:AI184"/>
    <mergeCell ref="AO182:AO184"/>
    <mergeCell ref="AP182:AP184"/>
    <mergeCell ref="AQ182:AQ184"/>
    <mergeCell ref="AE19:AE21"/>
    <mergeCell ref="AF19:AF21"/>
    <mergeCell ref="AR294:AR296"/>
    <mergeCell ref="AJ294:AJ296"/>
    <mergeCell ref="AK294:AK296"/>
    <mergeCell ref="AL294:AL296"/>
    <mergeCell ref="AM294:AM296"/>
    <mergeCell ref="AG19:AG21"/>
    <mergeCell ref="AQ294:AQ296"/>
    <mergeCell ref="AH276:AH278"/>
    <mergeCell ref="AS294:AS296"/>
    <mergeCell ref="AC19:AC21"/>
    <mergeCell ref="AT294:AT296"/>
    <mergeCell ref="AU294:AU296"/>
    <mergeCell ref="AV294:AV296"/>
    <mergeCell ref="AN294:AN296"/>
    <mergeCell ref="AS276:AS278"/>
    <mergeCell ref="AT276:AT278"/>
    <mergeCell ref="AU276:AU278"/>
    <mergeCell ref="AD19:AD21"/>
    <mergeCell ref="AB19:AB21"/>
    <mergeCell ref="W19:W21"/>
    <mergeCell ref="R19:R21"/>
    <mergeCell ref="S19:S21"/>
    <mergeCell ref="T19:T21"/>
    <mergeCell ref="U19:U21"/>
    <mergeCell ref="V19:V21"/>
    <mergeCell ref="Y19:Y21"/>
    <mergeCell ref="Z19:Z21"/>
    <mergeCell ref="AA19:AA21"/>
    <mergeCell ref="R22:R24"/>
    <mergeCell ref="S22:S24"/>
    <mergeCell ref="T22:T24"/>
    <mergeCell ref="U22:U24"/>
    <mergeCell ref="V22:V24"/>
    <mergeCell ref="X19:X21"/>
    <mergeCell ref="W22:W24"/>
    <mergeCell ref="AD22:AD24"/>
    <mergeCell ref="AE22:AE24"/>
    <mergeCell ref="AF22:AF24"/>
    <mergeCell ref="AG22:AG24"/>
    <mergeCell ref="X22:X24"/>
    <mergeCell ref="Y22:Y24"/>
    <mergeCell ref="Z22:Z24"/>
    <mergeCell ref="AA22:AA24"/>
    <mergeCell ref="AB22:AB24"/>
    <mergeCell ref="AC22:AC24"/>
    <mergeCell ref="V193:V195"/>
    <mergeCell ref="AI36:AI39"/>
    <mergeCell ref="AQ87:AQ90"/>
    <mergeCell ref="AR87:AR90"/>
    <mergeCell ref="AK87:AK90"/>
    <mergeCell ref="AL87:AL90"/>
    <mergeCell ref="AH36:AH39"/>
    <mergeCell ref="AH87:AH90"/>
    <mergeCell ref="AI87:AI90"/>
    <mergeCell ref="AO87:AO90"/>
    <mergeCell ref="AP87:AP90"/>
    <mergeCell ref="AH171:AH174"/>
    <mergeCell ref="AI171:AI174"/>
    <mergeCell ref="AO171:AO174"/>
    <mergeCell ref="AP171:AP174"/>
    <mergeCell ref="AS213:AS216"/>
    <mergeCell ref="AT213:AT216"/>
    <mergeCell ref="AU213:AU216"/>
    <mergeCell ref="AL213:AL216"/>
    <mergeCell ref="AM213:AM216"/>
    <mergeCell ref="AN213:AN216"/>
    <mergeCell ref="AR213:AR216"/>
    <mergeCell ref="AH213:AH216"/>
    <mergeCell ref="AJ276:AJ278"/>
    <mergeCell ref="AK276:AK278"/>
    <mergeCell ref="AN276:AN278"/>
    <mergeCell ref="AH273:AH275"/>
    <mergeCell ref="AI273:AI275"/>
    <mergeCell ref="AU247:AU249"/>
    <mergeCell ref="AH237:AH239"/>
    <mergeCell ref="AI237:AI239"/>
    <mergeCell ref="AO237:AO239"/>
    <mergeCell ref="AP237:AP239"/>
    <mergeCell ref="AQ237:AQ239"/>
    <mergeCell ref="AR237:AR239"/>
    <mergeCell ref="AJ237:AJ239"/>
    <mergeCell ref="AK237:AK239"/>
    <mergeCell ref="AL237:AL239"/>
    <mergeCell ref="AM237:AM239"/>
    <mergeCell ref="AN237:AN239"/>
    <mergeCell ref="AS237:AS239"/>
    <mergeCell ref="AT237:AT239"/>
    <mergeCell ref="AU237:AU239"/>
    <mergeCell ref="AH234:AH236"/>
    <mergeCell ref="AI234:AI236"/>
    <mergeCell ref="AO234:AO236"/>
    <mergeCell ref="AP234:AP236"/>
    <mergeCell ref="AQ234:AQ236"/>
    <mergeCell ref="AM190:AM192"/>
    <mergeCell ref="AJ190:AJ192"/>
    <mergeCell ref="AH256:AH258"/>
    <mergeCell ref="AH265:AH267"/>
    <mergeCell ref="AI265:AI267"/>
    <mergeCell ref="AO265:AO267"/>
    <mergeCell ref="AP265:AP267"/>
    <mergeCell ref="AQ265:AQ267"/>
    <mergeCell ref="AR265:AR267"/>
    <mergeCell ref="AJ265:AJ267"/>
    <mergeCell ref="AL265:AL267"/>
    <mergeCell ref="AM265:AM267"/>
    <mergeCell ref="AN265:AN267"/>
    <mergeCell ref="AS265:AS267"/>
    <mergeCell ref="AT265:AT267"/>
    <mergeCell ref="AU265:AU267"/>
    <mergeCell ref="AR234:AR236"/>
    <mergeCell ref="AJ234:AJ236"/>
    <mergeCell ref="AK234:AK236"/>
    <mergeCell ref="AL234:AL236"/>
    <mergeCell ref="AM234:AM236"/>
    <mergeCell ref="AN234:AN236"/>
    <mergeCell ref="AS234:AS236"/>
    <mergeCell ref="AT234:AT236"/>
    <mergeCell ref="AU234:AU236"/>
    <mergeCell ref="AH268:AH270"/>
    <mergeCell ref="AI268:AI270"/>
    <mergeCell ref="AO268:AO270"/>
    <mergeCell ref="AP268:AP270"/>
    <mergeCell ref="AQ268:AQ270"/>
    <mergeCell ref="AR268:AR270"/>
    <mergeCell ref="AK265:AK267"/>
    <mergeCell ref="AL268:AL270"/>
    <mergeCell ref="AV213:AV216"/>
    <mergeCell ref="AW213:AW216"/>
    <mergeCell ref="AV276:AV278"/>
    <mergeCell ref="AW276:AW278"/>
    <mergeCell ref="AT87:AT90"/>
    <mergeCell ref="AU87:AU90"/>
    <mergeCell ref="AV87:AV90"/>
    <mergeCell ref="AJ36:AJ39"/>
    <mergeCell ref="AR36:AR39"/>
    <mergeCell ref="AQ36:AQ39"/>
    <mergeCell ref="AP36:AP39"/>
    <mergeCell ref="AO36:AO39"/>
    <mergeCell ref="AM87:AM90"/>
    <mergeCell ref="AN87:AN90"/>
    <mergeCell ref="AL36:AL39"/>
    <mergeCell ref="AK36:AK39"/>
    <mergeCell ref="AJ87:AJ90"/>
    <mergeCell ref="AS87:AS90"/>
    <mergeCell ref="AS321:AS322"/>
    <mergeCell ref="AS36:AS39"/>
    <mergeCell ref="AM318:AM320"/>
    <mergeCell ref="AN318:AN320"/>
    <mergeCell ref="AS318:AS320"/>
    <mergeCell ref="AN36:AN39"/>
    <mergeCell ref="AM36:AM39"/>
    <mergeCell ref="AO63:AO65"/>
    <mergeCell ref="AM187:AM189"/>
    <mergeCell ref="AJ291:AJ293"/>
    <mergeCell ref="AW294:AW296"/>
    <mergeCell ref="AU297:AU299"/>
    <mergeCell ref="AV297:AV299"/>
    <mergeCell ref="AW297:AW299"/>
    <mergeCell ref="AO273:AO275"/>
    <mergeCell ref="AP273:AP275"/>
    <mergeCell ref="AQ273:AQ275"/>
    <mergeCell ref="AL273:AL275"/>
    <mergeCell ref="AJ273:AJ275"/>
    <mergeCell ref="AV273:AV275"/>
    <mergeCell ref="AW273:AW275"/>
    <mergeCell ref="AR273:AR275"/>
    <mergeCell ref="AT273:AT275"/>
    <mergeCell ref="AU268:AU270"/>
    <mergeCell ref="AV268:AV270"/>
    <mergeCell ref="AW268:AW270"/>
    <mergeCell ref="AV279:AV281"/>
    <mergeCell ref="AW279:AW281"/>
    <mergeCell ref="AK262:AK264"/>
    <mergeCell ref="AU262:AU264"/>
    <mergeCell ref="AL262:AL264"/>
    <mergeCell ref="AM262:AM264"/>
    <mergeCell ref="AN262:AN264"/>
    <mergeCell ref="AS262:AS264"/>
    <mergeCell ref="AT256:AT258"/>
    <mergeCell ref="AO213:AO216"/>
    <mergeCell ref="AP213:AP216"/>
    <mergeCell ref="AQ213:AQ216"/>
    <mergeCell ref="AR171:AR174"/>
    <mergeCell ref="AJ171:AJ174"/>
    <mergeCell ref="AJ213:AJ216"/>
    <mergeCell ref="AK213:AK216"/>
    <mergeCell ref="AL187:AL189"/>
    <mergeCell ref="AR210:AR212"/>
    <mergeCell ref="AM276:AM278"/>
    <mergeCell ref="AS171:AS174"/>
    <mergeCell ref="AJ321:AJ322"/>
    <mergeCell ref="AK321:AK322"/>
    <mergeCell ref="AL321:AL322"/>
    <mergeCell ref="AM321:AM322"/>
    <mergeCell ref="AH352:AH354"/>
    <mergeCell ref="AI352:AI354"/>
    <mergeCell ref="AO352:AO354"/>
    <mergeCell ref="AP352:AP354"/>
    <mergeCell ref="AQ352:AQ354"/>
    <mergeCell ref="AN326:AN328"/>
    <mergeCell ref="AN344:AN346"/>
    <mergeCell ref="AH347:AH349"/>
    <mergeCell ref="AI347:AI349"/>
    <mergeCell ref="AN341:AN343"/>
    <mergeCell ref="AJ352:AJ354"/>
    <mergeCell ref="AK352:AK354"/>
    <mergeCell ref="AL352:AL354"/>
    <mergeCell ref="AM352:AM354"/>
    <mergeCell ref="AN352:AN354"/>
    <mergeCell ref="AW352:AW354"/>
    <mergeCell ref="AH321:AH322"/>
    <mergeCell ref="AI321:AI322"/>
    <mergeCell ref="AO321:AO322"/>
    <mergeCell ref="AP321:AP322"/>
    <mergeCell ref="AQ321:AQ322"/>
    <mergeCell ref="AR321:AR322"/>
    <mergeCell ref="AN321:AN322"/>
    <mergeCell ref="AT321:AT322"/>
    <mergeCell ref="AU321:AU322"/>
    <mergeCell ref="AV321:AV322"/>
    <mergeCell ref="AW321:AW322"/>
    <mergeCell ref="AW335:AW337"/>
    <mergeCell ref="AH335:AH337"/>
    <mergeCell ref="AI335:AI337"/>
    <mergeCell ref="AO335:AO337"/>
    <mergeCell ref="AP335:AP337"/>
    <mergeCell ref="AQ335:AQ337"/>
    <mergeCell ref="AQ347:AQ349"/>
    <mergeCell ref="AR347:AR349"/>
    <mergeCell ref="AR335:AR337"/>
    <mergeCell ref="AJ335:AJ337"/>
    <mergeCell ref="AH344:AH346"/>
    <mergeCell ref="AI344:AI346"/>
    <mergeCell ref="AO344:AO346"/>
    <mergeCell ref="AP344:AP346"/>
    <mergeCell ref="AQ344:AQ346"/>
    <mergeCell ref="AK335:AK337"/>
    <mergeCell ref="AL335:AL337"/>
    <mergeCell ref="AH338:AH340"/>
    <mergeCell ref="AI338:AI340"/>
    <mergeCell ref="AO338:AO340"/>
    <mergeCell ref="AP338:AP340"/>
    <mergeCell ref="AQ338:AQ340"/>
    <mergeCell ref="AU338:AU340"/>
    <mergeCell ref="AJ338:AJ340"/>
    <mergeCell ref="AK338:AK340"/>
    <mergeCell ref="AL338:AL340"/>
    <mergeCell ref="AV335:AV337"/>
    <mergeCell ref="AM335:AM337"/>
    <mergeCell ref="AV338:AV340"/>
    <mergeCell ref="AN335:AN337"/>
    <mergeCell ref="AS335:AS337"/>
    <mergeCell ref="AT335:AT337"/>
    <mergeCell ref="AM338:AM340"/>
    <mergeCell ref="AP347:AP349"/>
    <mergeCell ref="AL436:AL438"/>
    <mergeCell ref="AL358:AL360"/>
    <mergeCell ref="AM358:AM360"/>
    <mergeCell ref="AN358:AN360"/>
    <mergeCell ref="AJ344:AJ346"/>
    <mergeCell ref="AK344:AK346"/>
    <mergeCell ref="AL344:AL346"/>
    <mergeCell ref="AM344:AM346"/>
    <mergeCell ref="AL347:AL349"/>
    <mergeCell ref="AK347:AK349"/>
    <mergeCell ref="AO347:AO349"/>
    <mergeCell ref="AW344:AW346"/>
    <mergeCell ref="AU355:AU357"/>
    <mergeCell ref="AW347:AW349"/>
    <mergeCell ref="AS347:AS349"/>
    <mergeCell ref="AT347:AT349"/>
    <mergeCell ref="AU347:AU349"/>
    <mergeCell ref="AW355:AW357"/>
    <mergeCell ref="AT355:AT357"/>
    <mergeCell ref="AR352:AR354"/>
    <mergeCell ref="AN347:AN349"/>
    <mergeCell ref="AV347:AV349"/>
    <mergeCell ref="AM347:AM349"/>
    <mergeCell ref="AV355:AV357"/>
    <mergeCell ref="AS344:AS346"/>
    <mergeCell ref="AT344:AT346"/>
    <mergeCell ref="AU344:AU346"/>
    <mergeCell ref="AV344:AV346"/>
    <mergeCell ref="AR344:AR346"/>
    <mergeCell ref="AS355:AS357"/>
    <mergeCell ref="AH355:AH357"/>
    <mergeCell ref="AI355:AI357"/>
    <mergeCell ref="AO355:AO357"/>
    <mergeCell ref="AP355:AP357"/>
    <mergeCell ref="AQ355:AQ357"/>
    <mergeCell ref="AM355:AM357"/>
    <mergeCell ref="AN355:AN357"/>
    <mergeCell ref="AR355:AR357"/>
    <mergeCell ref="AJ355:AJ357"/>
    <mergeCell ref="AK355:AK357"/>
    <mergeCell ref="AU358:AU360"/>
    <mergeCell ref="AV358:AV360"/>
    <mergeCell ref="AL355:AL357"/>
    <mergeCell ref="AJ347:AJ349"/>
    <mergeCell ref="AT352:AT354"/>
    <mergeCell ref="AU352:AU354"/>
    <mergeCell ref="AV352:AV354"/>
    <mergeCell ref="AS352:AS354"/>
    <mergeCell ref="AW358:AW360"/>
    <mergeCell ref="AW361:AW363"/>
    <mergeCell ref="AV370:AV372"/>
    <mergeCell ref="AW370:AW372"/>
    <mergeCell ref="AM370:AM372"/>
    <mergeCell ref="AN370:AN372"/>
    <mergeCell ref="AO370:AO372"/>
    <mergeCell ref="AP370:AP372"/>
    <mergeCell ref="AQ370:AQ372"/>
    <mergeCell ref="AR370:AR372"/>
    <mergeCell ref="AM433:AM435"/>
    <mergeCell ref="AJ379:AJ381"/>
    <mergeCell ref="AK379:AK381"/>
    <mergeCell ref="AT385:AT387"/>
    <mergeCell ref="AU385:AU387"/>
    <mergeCell ref="AS338:AS340"/>
    <mergeCell ref="AT338:AT340"/>
    <mergeCell ref="AM341:AM343"/>
    <mergeCell ref="AN338:AN340"/>
    <mergeCell ref="AR338:AR340"/>
    <mergeCell ref="AW341:AW343"/>
    <mergeCell ref="AH341:AH343"/>
    <mergeCell ref="AI341:AI343"/>
    <mergeCell ref="AO341:AO343"/>
    <mergeCell ref="AP341:AP343"/>
    <mergeCell ref="AQ341:AQ343"/>
    <mergeCell ref="AW338:AW340"/>
    <mergeCell ref="AJ341:AJ343"/>
    <mergeCell ref="AK341:AK343"/>
    <mergeCell ref="AL341:AL343"/>
    <mergeCell ref="AS341:AS343"/>
    <mergeCell ref="AV341:AV343"/>
    <mergeCell ref="AT341:AT343"/>
    <mergeCell ref="AU341:AU343"/>
    <mergeCell ref="AU335:AU337"/>
    <mergeCell ref="AR341:AR343"/>
    <mergeCell ref="AH323:AH325"/>
    <mergeCell ref="AI323:AI325"/>
    <mergeCell ref="AO323:AO325"/>
    <mergeCell ref="AP323:AP325"/>
    <mergeCell ref="AQ323:AQ325"/>
    <mergeCell ref="AR323:AR325"/>
    <mergeCell ref="AJ323:AJ325"/>
    <mergeCell ref="AK323:AK325"/>
    <mergeCell ref="AL323:AL325"/>
    <mergeCell ref="AM323:AM325"/>
    <mergeCell ref="AN323:AN325"/>
    <mergeCell ref="AS323:AS325"/>
    <mergeCell ref="AT323:AT325"/>
    <mergeCell ref="AU323:AU325"/>
    <mergeCell ref="AV323:AV325"/>
    <mergeCell ref="AW323:AW325"/>
    <mergeCell ref="AH329:AH331"/>
    <mergeCell ref="AI329:AI331"/>
    <mergeCell ref="AO329:AO331"/>
    <mergeCell ref="AP329:AP331"/>
    <mergeCell ref="AQ329:AQ331"/>
    <mergeCell ref="AR329:AR331"/>
    <mergeCell ref="AJ329:AJ331"/>
    <mergeCell ref="AK329:AK331"/>
    <mergeCell ref="AL329:AL331"/>
    <mergeCell ref="AM329:AM331"/>
    <mergeCell ref="AN329:AN331"/>
    <mergeCell ref="AS329:AS331"/>
    <mergeCell ref="AT329:AT331"/>
    <mergeCell ref="AU329:AU331"/>
    <mergeCell ref="AV329:AV331"/>
    <mergeCell ref="AW329:AW331"/>
    <mergeCell ref="AW332:AW334"/>
    <mergeCell ref="AH332:AH334"/>
    <mergeCell ref="AI332:AI334"/>
    <mergeCell ref="AO332:AO334"/>
    <mergeCell ref="AP332:AP334"/>
    <mergeCell ref="AQ332:AQ334"/>
    <mergeCell ref="AR332:AR334"/>
    <mergeCell ref="AJ332:AJ334"/>
    <mergeCell ref="AK332:AK334"/>
    <mergeCell ref="AL332:AL334"/>
    <mergeCell ref="AN332:AN334"/>
    <mergeCell ref="AS332:AS334"/>
    <mergeCell ref="AT332:AT334"/>
    <mergeCell ref="AU332:AU334"/>
    <mergeCell ref="AV332:AV334"/>
    <mergeCell ref="AM332:AM334"/>
    <mergeCell ref="AJ326:AJ328"/>
    <mergeCell ref="AK326:AK328"/>
    <mergeCell ref="AL326:AL328"/>
    <mergeCell ref="AM326:AM328"/>
    <mergeCell ref="AR326:AR328"/>
    <mergeCell ref="AW326:AW328"/>
    <mergeCell ref="AH326:AH328"/>
    <mergeCell ref="AI326:AI328"/>
    <mergeCell ref="AO326:AO328"/>
    <mergeCell ref="AP326:AP328"/>
    <mergeCell ref="AQ326:AQ328"/>
    <mergeCell ref="AS326:AS328"/>
    <mergeCell ref="AT326:AT328"/>
    <mergeCell ref="AU326:AU328"/>
    <mergeCell ref="AV326:AV328"/>
    <mergeCell ref="AH312:AH314"/>
    <mergeCell ref="AI312:AI314"/>
    <mergeCell ref="AO312:AO314"/>
    <mergeCell ref="AP312:AP314"/>
    <mergeCell ref="AQ312:AQ314"/>
    <mergeCell ref="AR312:AR314"/>
    <mergeCell ref="AV312:AV314"/>
    <mergeCell ref="AW312:AW314"/>
    <mergeCell ref="AH315:AH317"/>
    <mergeCell ref="AI315:AI317"/>
    <mergeCell ref="AO315:AO317"/>
    <mergeCell ref="AP315:AP317"/>
    <mergeCell ref="AQ315:AQ317"/>
    <mergeCell ref="AJ312:AJ314"/>
    <mergeCell ref="AK312:AK314"/>
    <mergeCell ref="AL312:AL314"/>
    <mergeCell ref="AM315:AM317"/>
    <mergeCell ref="AN315:AN317"/>
    <mergeCell ref="AT312:AT314"/>
    <mergeCell ref="AT315:AT317"/>
    <mergeCell ref="AU312:AU314"/>
    <mergeCell ref="AM312:AM314"/>
    <mergeCell ref="AN312:AN314"/>
    <mergeCell ref="AS312:AS314"/>
    <mergeCell ref="AS315:AS317"/>
    <mergeCell ref="AJ315:AJ317"/>
    <mergeCell ref="AT318:AT320"/>
    <mergeCell ref="AU315:AU317"/>
    <mergeCell ref="AV315:AV317"/>
    <mergeCell ref="AW315:AW317"/>
    <mergeCell ref="AW318:AW320"/>
    <mergeCell ref="AR315:AR317"/>
    <mergeCell ref="AJ318:AJ320"/>
    <mergeCell ref="AK315:AK317"/>
    <mergeCell ref="AL315:AL317"/>
    <mergeCell ref="AH318:AH320"/>
    <mergeCell ref="AI318:AI320"/>
    <mergeCell ref="AO318:AO320"/>
    <mergeCell ref="AP318:AP320"/>
    <mergeCell ref="AQ318:AQ320"/>
    <mergeCell ref="AR318:AR320"/>
    <mergeCell ref="AK318:AK320"/>
    <mergeCell ref="AL318:AL320"/>
    <mergeCell ref="AU318:AU320"/>
    <mergeCell ref="AV318:AV320"/>
    <mergeCell ref="AQ285:AQ287"/>
    <mergeCell ref="AN282:AN284"/>
    <mergeCell ref="AS282:AS284"/>
    <mergeCell ref="AS285:AS287"/>
    <mergeCell ref="AT282:AT284"/>
    <mergeCell ref="AR288:AR290"/>
    <mergeCell ref="AJ285:AJ287"/>
    <mergeCell ref="AK285:AK287"/>
    <mergeCell ref="AL285:AL287"/>
    <mergeCell ref="AM285:AM287"/>
    <mergeCell ref="AN285:AN287"/>
    <mergeCell ref="AR285:AR287"/>
    <mergeCell ref="AS288:AS290"/>
    <mergeCell ref="AT285:AT287"/>
    <mergeCell ref="AU285:AU287"/>
    <mergeCell ref="AV285:AV287"/>
    <mergeCell ref="AW285:AW287"/>
    <mergeCell ref="AH288:AH290"/>
    <mergeCell ref="AI288:AI290"/>
    <mergeCell ref="AO288:AO290"/>
    <mergeCell ref="AP288:AP290"/>
    <mergeCell ref="AQ288:AQ290"/>
    <mergeCell ref="AU288:AU290"/>
    <mergeCell ref="AV288:AV290"/>
    <mergeCell ref="AW288:AW290"/>
    <mergeCell ref="AH291:AH293"/>
    <mergeCell ref="AI291:AI293"/>
    <mergeCell ref="AO291:AO293"/>
    <mergeCell ref="AP291:AP293"/>
    <mergeCell ref="AQ291:AQ293"/>
    <mergeCell ref="AR291:AR293"/>
    <mergeCell ref="AJ288:AJ290"/>
    <mergeCell ref="AK291:AK293"/>
    <mergeCell ref="AL291:AL293"/>
    <mergeCell ref="AM291:AM293"/>
    <mergeCell ref="AN291:AN293"/>
    <mergeCell ref="AS291:AS293"/>
    <mergeCell ref="AT288:AT290"/>
    <mergeCell ref="AK288:AK290"/>
    <mergeCell ref="AL288:AL290"/>
    <mergeCell ref="AM288:AM290"/>
    <mergeCell ref="AN288:AN290"/>
    <mergeCell ref="AT291:AT293"/>
    <mergeCell ref="AU291:AU293"/>
    <mergeCell ref="AV291:AV293"/>
    <mergeCell ref="AW291:AW293"/>
    <mergeCell ref="AM282:AM284"/>
    <mergeCell ref="AU282:AU284"/>
    <mergeCell ref="AV282:AV284"/>
    <mergeCell ref="AH282:AH284"/>
    <mergeCell ref="AI282:AI284"/>
    <mergeCell ref="AO282:AO284"/>
    <mergeCell ref="AP282:AP284"/>
    <mergeCell ref="AQ282:AQ284"/>
    <mergeCell ref="AR282:AR284"/>
    <mergeCell ref="AJ282:AJ284"/>
    <mergeCell ref="AK282:AK284"/>
    <mergeCell ref="AL282:AL284"/>
    <mergeCell ref="AW282:AW284"/>
    <mergeCell ref="AJ300:AJ302"/>
    <mergeCell ref="AK300:AK302"/>
    <mergeCell ref="AL300:AL302"/>
    <mergeCell ref="AM300:AM302"/>
    <mergeCell ref="AM268:AM270"/>
    <mergeCell ref="AN268:AN270"/>
    <mergeCell ref="AS268:AS270"/>
    <mergeCell ref="AJ268:AJ270"/>
    <mergeCell ref="AT268:AT270"/>
    <mergeCell ref="AU273:AU275"/>
    <mergeCell ref="AI256:AI258"/>
    <mergeCell ref="AO256:AO258"/>
    <mergeCell ref="AP256:AP258"/>
    <mergeCell ref="AQ256:AQ258"/>
    <mergeCell ref="AR256:AR258"/>
    <mergeCell ref="AL253:AL255"/>
    <mergeCell ref="AJ262:AJ264"/>
    <mergeCell ref="AK256:AK258"/>
    <mergeCell ref="AL256:AL258"/>
    <mergeCell ref="AM256:AM258"/>
    <mergeCell ref="AN256:AN258"/>
    <mergeCell ref="AS256:AS258"/>
    <mergeCell ref="AJ256:AJ258"/>
    <mergeCell ref="AT262:AT264"/>
    <mergeCell ref="AU256:AU258"/>
    <mergeCell ref="AV256:AV258"/>
    <mergeCell ref="AW256:AW258"/>
    <mergeCell ref="AH262:AH264"/>
    <mergeCell ref="AI262:AI264"/>
    <mergeCell ref="AO262:AO264"/>
    <mergeCell ref="AP262:AP264"/>
    <mergeCell ref="AQ262:AQ264"/>
    <mergeCell ref="AR262:AR264"/>
    <mergeCell ref="AV262:AV264"/>
    <mergeCell ref="AW262:AW264"/>
    <mergeCell ref="AH279:AH281"/>
    <mergeCell ref="AI279:AI281"/>
    <mergeCell ref="AO279:AO281"/>
    <mergeCell ref="AP279:AP281"/>
    <mergeCell ref="AQ279:AQ281"/>
    <mergeCell ref="AR279:AR281"/>
    <mergeCell ref="AJ279:AJ281"/>
    <mergeCell ref="AK279:AK281"/>
    <mergeCell ref="AN279:AN281"/>
    <mergeCell ref="AS279:AS281"/>
    <mergeCell ref="AT279:AT281"/>
    <mergeCell ref="AU279:AU281"/>
    <mergeCell ref="AL279:AL281"/>
    <mergeCell ref="AM279:AM281"/>
    <mergeCell ref="AV265:AV267"/>
    <mergeCell ref="AW265:AW267"/>
    <mergeCell ref="AV244:AV246"/>
    <mergeCell ref="AW244:AW246"/>
    <mergeCell ref="AH247:AH249"/>
    <mergeCell ref="AI247:AI249"/>
    <mergeCell ref="AO247:AO249"/>
    <mergeCell ref="AP247:AP249"/>
    <mergeCell ref="AQ247:AQ249"/>
    <mergeCell ref="AR247:AR249"/>
    <mergeCell ref="AJ247:AJ249"/>
    <mergeCell ref="AK250:AK252"/>
    <mergeCell ref="AL247:AL249"/>
    <mergeCell ref="AM247:AM249"/>
    <mergeCell ref="AN247:AN249"/>
    <mergeCell ref="AS247:AS249"/>
    <mergeCell ref="AT247:AT249"/>
    <mergeCell ref="AK247:AK249"/>
    <mergeCell ref="AU250:AU252"/>
    <mergeCell ref="AV247:AV249"/>
    <mergeCell ref="AW247:AW249"/>
    <mergeCell ref="AH250:AH252"/>
    <mergeCell ref="AI250:AI252"/>
    <mergeCell ref="AO250:AO252"/>
    <mergeCell ref="AP250:AP252"/>
    <mergeCell ref="AQ250:AQ252"/>
    <mergeCell ref="AR250:AR252"/>
    <mergeCell ref="AJ250:AJ252"/>
    <mergeCell ref="AW250:AW252"/>
    <mergeCell ref="AH253:AH255"/>
    <mergeCell ref="AI253:AI255"/>
    <mergeCell ref="AO253:AO255"/>
    <mergeCell ref="AP253:AP255"/>
    <mergeCell ref="AQ253:AQ255"/>
    <mergeCell ref="AR253:AR255"/>
    <mergeCell ref="AJ253:AJ255"/>
    <mergeCell ref="AK253:AK255"/>
    <mergeCell ref="AL250:AL252"/>
    <mergeCell ref="AM253:AM255"/>
    <mergeCell ref="AN253:AN255"/>
    <mergeCell ref="AS253:AS255"/>
    <mergeCell ref="AT253:AT255"/>
    <mergeCell ref="AV250:AV252"/>
    <mergeCell ref="AM250:AM252"/>
    <mergeCell ref="AN250:AN252"/>
    <mergeCell ref="AS250:AS252"/>
    <mergeCell ref="AT250:AT252"/>
    <mergeCell ref="AU253:AU255"/>
    <mergeCell ref="AV253:AV255"/>
    <mergeCell ref="AW253:AW255"/>
    <mergeCell ref="AV237:AV239"/>
    <mergeCell ref="AW237:AW239"/>
    <mergeCell ref="AH241:AH243"/>
    <mergeCell ref="AI241:AI243"/>
    <mergeCell ref="AO241:AO243"/>
    <mergeCell ref="AP241:AP243"/>
    <mergeCell ref="AQ241:AQ243"/>
    <mergeCell ref="AR241:AR243"/>
    <mergeCell ref="AJ241:AJ243"/>
    <mergeCell ref="AK241:AK243"/>
    <mergeCell ref="AL241:AL243"/>
    <mergeCell ref="AM241:AM243"/>
    <mergeCell ref="AN241:AN243"/>
    <mergeCell ref="AS241:AS243"/>
    <mergeCell ref="AT241:AT243"/>
    <mergeCell ref="AU241:AU243"/>
    <mergeCell ref="AV241:AV243"/>
    <mergeCell ref="AW241:AW243"/>
    <mergeCell ref="AH244:AH246"/>
    <mergeCell ref="AI244:AI246"/>
    <mergeCell ref="AO244:AO246"/>
    <mergeCell ref="AP244:AP246"/>
    <mergeCell ref="AQ244:AQ246"/>
    <mergeCell ref="AR244:AR246"/>
    <mergeCell ref="AJ244:AJ246"/>
    <mergeCell ref="AK244:AK246"/>
    <mergeCell ref="AL244:AL246"/>
    <mergeCell ref="AM244:AM246"/>
    <mergeCell ref="AN244:AN246"/>
    <mergeCell ref="AS244:AS246"/>
    <mergeCell ref="AT244:AT246"/>
    <mergeCell ref="AU244:AU246"/>
    <mergeCell ref="AH228:AH230"/>
    <mergeCell ref="AI228:AI230"/>
    <mergeCell ref="AO228:AO230"/>
    <mergeCell ref="AP228:AP230"/>
    <mergeCell ref="AQ228:AQ230"/>
    <mergeCell ref="AR228:AR230"/>
    <mergeCell ref="AJ228:AJ230"/>
    <mergeCell ref="AK228:AK230"/>
    <mergeCell ref="AL228:AL230"/>
    <mergeCell ref="AM228:AM230"/>
    <mergeCell ref="AN228:AN230"/>
    <mergeCell ref="AS228:AS230"/>
    <mergeCell ref="AT228:AT230"/>
    <mergeCell ref="AU228:AU230"/>
    <mergeCell ref="AV228:AV230"/>
    <mergeCell ref="AW228:AW230"/>
    <mergeCell ref="AH231:AH233"/>
    <mergeCell ref="AI231:AI233"/>
    <mergeCell ref="AO231:AO233"/>
    <mergeCell ref="AP231:AP233"/>
    <mergeCell ref="AQ231:AQ233"/>
    <mergeCell ref="AR231:AR233"/>
    <mergeCell ref="AJ231:AJ233"/>
    <mergeCell ref="AK231:AK233"/>
    <mergeCell ref="AL231:AL233"/>
    <mergeCell ref="AM231:AM233"/>
    <mergeCell ref="AN231:AN233"/>
    <mergeCell ref="AS231:AS233"/>
    <mergeCell ref="AT231:AT233"/>
    <mergeCell ref="AU231:AU233"/>
    <mergeCell ref="AV231:AV233"/>
    <mergeCell ref="AW231:AW233"/>
    <mergeCell ref="AV234:AV236"/>
    <mergeCell ref="AW234:AW236"/>
    <mergeCell ref="AH217:AH219"/>
    <mergeCell ref="AI217:AI219"/>
    <mergeCell ref="AO217:AO219"/>
    <mergeCell ref="AP217:AP219"/>
    <mergeCell ref="AQ217:AQ219"/>
    <mergeCell ref="AR217:AR219"/>
    <mergeCell ref="AJ217:AJ219"/>
    <mergeCell ref="AK217:AK219"/>
    <mergeCell ref="AL217:AL219"/>
    <mergeCell ref="AM217:AM219"/>
    <mergeCell ref="AN217:AN219"/>
    <mergeCell ref="AS217:AS219"/>
    <mergeCell ref="AT217:AT219"/>
    <mergeCell ref="AU217:AU219"/>
    <mergeCell ref="AV217:AV219"/>
    <mergeCell ref="AW217:AW219"/>
    <mergeCell ref="AI221:AI223"/>
    <mergeCell ref="AO221:AO223"/>
    <mergeCell ref="AP221:AP223"/>
    <mergeCell ref="AQ221:AQ223"/>
    <mergeCell ref="AR221:AR223"/>
    <mergeCell ref="AK221:AK223"/>
    <mergeCell ref="AL221:AL223"/>
    <mergeCell ref="AM221:AM223"/>
    <mergeCell ref="AN221:AN223"/>
    <mergeCell ref="AS221:AS223"/>
    <mergeCell ref="AT221:AT223"/>
    <mergeCell ref="AU221:AU223"/>
    <mergeCell ref="AV221:AV223"/>
    <mergeCell ref="AW221:AW223"/>
    <mergeCell ref="AH225:AH227"/>
    <mergeCell ref="AI225:AI227"/>
    <mergeCell ref="AO225:AO227"/>
    <mergeCell ref="AP225:AP227"/>
    <mergeCell ref="AQ225:AQ227"/>
    <mergeCell ref="AR225:AR227"/>
    <mergeCell ref="AJ225:AJ227"/>
    <mergeCell ref="AK225:AK227"/>
    <mergeCell ref="AL225:AL227"/>
    <mergeCell ref="AM225:AM227"/>
    <mergeCell ref="AN225:AN227"/>
    <mergeCell ref="AS225:AS227"/>
    <mergeCell ref="AT225:AT227"/>
    <mergeCell ref="AU225:AU227"/>
    <mergeCell ref="AV225:AV227"/>
    <mergeCell ref="AW225:AW227"/>
    <mergeCell ref="AR179:AR181"/>
    <mergeCell ref="AJ179:AJ181"/>
    <mergeCell ref="AK179:AK181"/>
    <mergeCell ref="AL179:AL181"/>
    <mergeCell ref="AM179:AM181"/>
    <mergeCell ref="AN182:AN184"/>
    <mergeCell ref="AS179:AS181"/>
    <mergeCell ref="AT179:AT181"/>
    <mergeCell ref="AU179:AU181"/>
    <mergeCell ref="AV179:AV181"/>
    <mergeCell ref="AW179:AW181"/>
    <mergeCell ref="AN179:AN181"/>
    <mergeCell ref="AT182:AT184"/>
    <mergeCell ref="AU182:AU184"/>
    <mergeCell ref="AV182:AV184"/>
    <mergeCell ref="AW182:AW184"/>
    <mergeCell ref="AH210:AH212"/>
    <mergeCell ref="AI210:AI212"/>
    <mergeCell ref="AO210:AO212"/>
    <mergeCell ref="AP210:AP212"/>
    <mergeCell ref="AQ210:AQ212"/>
    <mergeCell ref="AR182:AR184"/>
    <mergeCell ref="AJ210:AJ212"/>
    <mergeCell ref="AK210:AK212"/>
    <mergeCell ref="AL210:AL212"/>
    <mergeCell ref="AM210:AM212"/>
    <mergeCell ref="AN210:AN212"/>
    <mergeCell ref="AS182:AS184"/>
    <mergeCell ref="AJ182:AJ184"/>
    <mergeCell ref="AK182:AK184"/>
    <mergeCell ref="AL182:AL184"/>
    <mergeCell ref="AM182:AM184"/>
    <mergeCell ref="AS210:AS212"/>
    <mergeCell ref="AK190:AK192"/>
    <mergeCell ref="AL190:AL192"/>
    <mergeCell ref="AT210:AT212"/>
    <mergeCell ref="AU210:AU212"/>
    <mergeCell ref="AV210:AV212"/>
    <mergeCell ref="AW210:AW212"/>
    <mergeCell ref="AN190:AN192"/>
    <mergeCell ref="AO190:AO192"/>
    <mergeCell ref="AH190:AH192"/>
    <mergeCell ref="AI190:AI192"/>
    <mergeCell ref="AV190:AV192"/>
    <mergeCell ref="AW190:AW192"/>
    <mergeCell ref="AP190:AP192"/>
    <mergeCell ref="AQ190:AQ192"/>
    <mergeCell ref="AR190:AR192"/>
    <mergeCell ref="AS190:AS192"/>
    <mergeCell ref="AT190:AT192"/>
    <mergeCell ref="AU190:AU192"/>
    <mergeCell ref="AU193:AU195"/>
    <mergeCell ref="AV193:AV195"/>
    <mergeCell ref="AW193:AW195"/>
    <mergeCell ref="AH165:AH167"/>
    <mergeCell ref="AI165:AI167"/>
    <mergeCell ref="AO165:AO167"/>
    <mergeCell ref="AP165:AP167"/>
    <mergeCell ref="AQ165:AQ167"/>
    <mergeCell ref="AR165:AR167"/>
    <mergeCell ref="AJ165:AJ167"/>
    <mergeCell ref="AK165:AK167"/>
    <mergeCell ref="AL165:AL167"/>
    <mergeCell ref="AM165:AM167"/>
    <mergeCell ref="AN165:AN167"/>
    <mergeCell ref="AS165:AS167"/>
    <mergeCell ref="AT165:AT167"/>
    <mergeCell ref="AU165:AU167"/>
    <mergeCell ref="AV165:AV167"/>
    <mergeCell ref="AW165:AW167"/>
    <mergeCell ref="AH168:AH170"/>
    <mergeCell ref="AI168:AI170"/>
    <mergeCell ref="AO168:AO170"/>
    <mergeCell ref="AP168:AP170"/>
    <mergeCell ref="AQ168:AQ170"/>
    <mergeCell ref="AR168:AR170"/>
    <mergeCell ref="AJ168:AJ170"/>
    <mergeCell ref="AK168:AK170"/>
    <mergeCell ref="AL168:AL170"/>
    <mergeCell ref="AM168:AM170"/>
    <mergeCell ref="AN168:AN170"/>
    <mergeCell ref="AS168:AS170"/>
    <mergeCell ref="AT168:AT170"/>
    <mergeCell ref="AU168:AU170"/>
    <mergeCell ref="AV168:AV170"/>
    <mergeCell ref="AW168:AW170"/>
    <mergeCell ref="AH175:AH177"/>
    <mergeCell ref="AI175:AI177"/>
    <mergeCell ref="AO175:AO177"/>
    <mergeCell ref="AP175:AP177"/>
    <mergeCell ref="AQ175:AQ177"/>
    <mergeCell ref="AR175:AR177"/>
    <mergeCell ref="AJ175:AJ177"/>
    <mergeCell ref="AK175:AK177"/>
    <mergeCell ref="AL175:AL177"/>
    <mergeCell ref="AM175:AM177"/>
    <mergeCell ref="AN175:AN177"/>
    <mergeCell ref="AS175:AS177"/>
    <mergeCell ref="AT175:AT177"/>
    <mergeCell ref="AU175:AU177"/>
    <mergeCell ref="AV175:AV177"/>
    <mergeCell ref="AW175:AW177"/>
    <mergeCell ref="AQ171:AQ174"/>
    <mergeCell ref="AU171:AU174"/>
    <mergeCell ref="AV171:AV174"/>
    <mergeCell ref="AW171:AW174"/>
    <mergeCell ref="AT171:AT174"/>
    <mergeCell ref="AK171:AK174"/>
    <mergeCell ref="AL171:AL174"/>
    <mergeCell ref="AM171:AM174"/>
    <mergeCell ref="AN171:AN174"/>
    <mergeCell ref="AH154:AH156"/>
    <mergeCell ref="AI154:AI156"/>
    <mergeCell ref="AO154:AO156"/>
    <mergeCell ref="AP154:AP156"/>
    <mergeCell ref="AQ154:AQ156"/>
    <mergeCell ref="AR154:AR156"/>
    <mergeCell ref="AJ154:AJ156"/>
    <mergeCell ref="AK154:AK156"/>
    <mergeCell ref="AL154:AL156"/>
    <mergeCell ref="AM154:AM156"/>
    <mergeCell ref="AN154:AN156"/>
    <mergeCell ref="AS154:AS156"/>
    <mergeCell ref="AT154:AT156"/>
    <mergeCell ref="AU154:AU156"/>
    <mergeCell ref="AV154:AV156"/>
    <mergeCell ref="AW154:AW156"/>
    <mergeCell ref="AH157:AH159"/>
    <mergeCell ref="AI157:AI159"/>
    <mergeCell ref="AO157:AO159"/>
    <mergeCell ref="AP157:AP159"/>
    <mergeCell ref="AQ157:AQ159"/>
    <mergeCell ref="AR157:AR159"/>
    <mergeCell ref="AJ157:AJ159"/>
    <mergeCell ref="AK157:AK159"/>
    <mergeCell ref="AL157:AL159"/>
    <mergeCell ref="AM157:AM159"/>
    <mergeCell ref="AN157:AN159"/>
    <mergeCell ref="AS157:AS159"/>
    <mergeCell ref="AT157:AT159"/>
    <mergeCell ref="AU157:AU159"/>
    <mergeCell ref="AV157:AV159"/>
    <mergeCell ref="AW157:AW159"/>
    <mergeCell ref="AH160:AH162"/>
    <mergeCell ref="AI160:AI162"/>
    <mergeCell ref="AO160:AO162"/>
    <mergeCell ref="AP160:AP162"/>
    <mergeCell ref="AQ160:AQ162"/>
    <mergeCell ref="AR160:AR162"/>
    <mergeCell ref="AJ160:AJ162"/>
    <mergeCell ref="AK160:AK162"/>
    <mergeCell ref="AL160:AL162"/>
    <mergeCell ref="AM160:AM162"/>
    <mergeCell ref="AN160:AN162"/>
    <mergeCell ref="AS160:AS162"/>
    <mergeCell ref="AT160:AT162"/>
    <mergeCell ref="AU160:AU162"/>
    <mergeCell ref="AV160:AV162"/>
    <mergeCell ref="AW160:AW162"/>
    <mergeCell ref="AH144:AH146"/>
    <mergeCell ref="AI144:AI146"/>
    <mergeCell ref="AO144:AO146"/>
    <mergeCell ref="AP144:AP146"/>
    <mergeCell ref="AQ144:AQ146"/>
    <mergeCell ref="AR144:AR146"/>
    <mergeCell ref="AJ144:AJ146"/>
    <mergeCell ref="AK144:AK146"/>
    <mergeCell ref="AL144:AL146"/>
    <mergeCell ref="AM144:AM146"/>
    <mergeCell ref="AN144:AN146"/>
    <mergeCell ref="AS144:AS146"/>
    <mergeCell ref="AT144:AT146"/>
    <mergeCell ref="AU144:AU146"/>
    <mergeCell ref="AV144:AV146"/>
    <mergeCell ref="AW144:AW146"/>
    <mergeCell ref="AH147:AH149"/>
    <mergeCell ref="AI147:AI149"/>
    <mergeCell ref="AO147:AO149"/>
    <mergeCell ref="AP147:AP149"/>
    <mergeCell ref="AQ147:AQ149"/>
    <mergeCell ref="AR147:AR149"/>
    <mergeCell ref="AJ147:AJ149"/>
    <mergeCell ref="AK147:AK149"/>
    <mergeCell ref="AL147:AL149"/>
    <mergeCell ref="AM147:AM149"/>
    <mergeCell ref="AN147:AN149"/>
    <mergeCell ref="AS147:AS149"/>
    <mergeCell ref="AT147:AT149"/>
    <mergeCell ref="AU147:AU149"/>
    <mergeCell ref="AV147:AV149"/>
    <mergeCell ref="AW147:AW149"/>
    <mergeCell ref="AH150:AH152"/>
    <mergeCell ref="AI150:AI152"/>
    <mergeCell ref="AO150:AO152"/>
    <mergeCell ref="AP150:AP152"/>
    <mergeCell ref="AQ150:AQ152"/>
    <mergeCell ref="AR150:AR152"/>
    <mergeCell ref="AJ150:AJ152"/>
    <mergeCell ref="AK150:AK152"/>
    <mergeCell ref="AL150:AL152"/>
    <mergeCell ref="AM150:AM152"/>
    <mergeCell ref="AN150:AN152"/>
    <mergeCell ref="AS150:AS152"/>
    <mergeCell ref="AT150:AT152"/>
    <mergeCell ref="AU150:AU152"/>
    <mergeCell ref="AV150:AV152"/>
    <mergeCell ref="AW150:AW152"/>
    <mergeCell ref="AH135:AH137"/>
    <mergeCell ref="AI135:AI137"/>
    <mergeCell ref="AO135:AO137"/>
    <mergeCell ref="AP135:AP137"/>
    <mergeCell ref="AQ135:AQ137"/>
    <mergeCell ref="AR135:AR137"/>
    <mergeCell ref="AJ135:AJ137"/>
    <mergeCell ref="AK135:AK137"/>
    <mergeCell ref="AL135:AL137"/>
    <mergeCell ref="AM135:AM137"/>
    <mergeCell ref="AN135:AN137"/>
    <mergeCell ref="AS135:AS137"/>
    <mergeCell ref="AT135:AT137"/>
    <mergeCell ref="AU135:AU137"/>
    <mergeCell ref="AV135:AV137"/>
    <mergeCell ref="AW135:AW137"/>
    <mergeCell ref="AH138:AH140"/>
    <mergeCell ref="AI138:AI140"/>
    <mergeCell ref="AO138:AO140"/>
    <mergeCell ref="AP138:AP140"/>
    <mergeCell ref="AQ138:AQ140"/>
    <mergeCell ref="AR138:AR140"/>
    <mergeCell ref="AJ138:AJ140"/>
    <mergeCell ref="AK138:AK140"/>
    <mergeCell ref="AL138:AL140"/>
    <mergeCell ref="AM138:AM140"/>
    <mergeCell ref="AN138:AN140"/>
    <mergeCell ref="AS138:AS140"/>
    <mergeCell ref="AT138:AT140"/>
    <mergeCell ref="AU138:AU140"/>
    <mergeCell ref="AV138:AV140"/>
    <mergeCell ref="AW138:AW140"/>
    <mergeCell ref="AH141:AH143"/>
    <mergeCell ref="AI141:AI143"/>
    <mergeCell ref="AO141:AO143"/>
    <mergeCell ref="AP141:AP143"/>
    <mergeCell ref="AQ141:AQ143"/>
    <mergeCell ref="AR141:AR143"/>
    <mergeCell ref="AJ141:AJ143"/>
    <mergeCell ref="AK141:AK143"/>
    <mergeCell ref="AL141:AL143"/>
    <mergeCell ref="AM141:AM143"/>
    <mergeCell ref="AN141:AN143"/>
    <mergeCell ref="AS141:AS143"/>
    <mergeCell ref="AT141:AT143"/>
    <mergeCell ref="AU141:AU143"/>
    <mergeCell ref="AV141:AV143"/>
    <mergeCell ref="AW141:AW143"/>
    <mergeCell ref="AH126:AH128"/>
    <mergeCell ref="AI126:AI128"/>
    <mergeCell ref="AO126:AO128"/>
    <mergeCell ref="AP126:AP128"/>
    <mergeCell ref="AQ126:AQ128"/>
    <mergeCell ref="AR126:AR128"/>
    <mergeCell ref="AJ126:AJ128"/>
    <mergeCell ref="AK126:AK128"/>
    <mergeCell ref="AL126:AL128"/>
    <mergeCell ref="AM126:AM128"/>
    <mergeCell ref="AN126:AN128"/>
    <mergeCell ref="AS126:AS128"/>
    <mergeCell ref="AT126:AT128"/>
    <mergeCell ref="AU126:AU128"/>
    <mergeCell ref="AV126:AV128"/>
    <mergeCell ref="AW126:AW128"/>
    <mergeCell ref="AH129:AH131"/>
    <mergeCell ref="AI129:AI131"/>
    <mergeCell ref="AO129:AO131"/>
    <mergeCell ref="AP129:AP131"/>
    <mergeCell ref="AQ129:AQ131"/>
    <mergeCell ref="AR129:AR131"/>
    <mergeCell ref="AJ129:AJ131"/>
    <mergeCell ref="AK129:AK131"/>
    <mergeCell ref="AL129:AL131"/>
    <mergeCell ref="AM129:AM131"/>
    <mergeCell ref="AN129:AN131"/>
    <mergeCell ref="AS129:AS131"/>
    <mergeCell ref="AT129:AT131"/>
    <mergeCell ref="AU129:AU131"/>
    <mergeCell ref="AV129:AV131"/>
    <mergeCell ref="AW129:AW131"/>
    <mergeCell ref="AH132:AH134"/>
    <mergeCell ref="AI132:AI134"/>
    <mergeCell ref="AO132:AO134"/>
    <mergeCell ref="AP132:AP134"/>
    <mergeCell ref="AQ132:AQ134"/>
    <mergeCell ref="AR132:AR134"/>
    <mergeCell ref="AJ132:AJ134"/>
    <mergeCell ref="AK132:AK134"/>
    <mergeCell ref="AL132:AL134"/>
    <mergeCell ref="AM132:AM134"/>
    <mergeCell ref="AN132:AN134"/>
    <mergeCell ref="AS132:AS134"/>
    <mergeCell ref="AT132:AT134"/>
    <mergeCell ref="AU132:AU134"/>
    <mergeCell ref="AV132:AV134"/>
    <mergeCell ref="AW132:AW134"/>
    <mergeCell ref="AH117:AH119"/>
    <mergeCell ref="AI117:AI119"/>
    <mergeCell ref="AO117:AO119"/>
    <mergeCell ref="AP117:AP119"/>
    <mergeCell ref="AQ117:AQ119"/>
    <mergeCell ref="AR117:AR119"/>
    <mergeCell ref="AJ117:AJ119"/>
    <mergeCell ref="AK117:AK119"/>
    <mergeCell ref="AL117:AL119"/>
    <mergeCell ref="AM117:AM119"/>
    <mergeCell ref="AN117:AN119"/>
    <mergeCell ref="AS117:AS119"/>
    <mergeCell ref="AT117:AT119"/>
    <mergeCell ref="AU117:AU119"/>
    <mergeCell ref="AV117:AV119"/>
    <mergeCell ref="AW117:AW119"/>
    <mergeCell ref="AH120:AH122"/>
    <mergeCell ref="AI120:AI122"/>
    <mergeCell ref="AO120:AO122"/>
    <mergeCell ref="AP120:AP122"/>
    <mergeCell ref="AQ120:AQ122"/>
    <mergeCell ref="AR120:AR122"/>
    <mergeCell ref="AJ120:AJ122"/>
    <mergeCell ref="AK120:AK122"/>
    <mergeCell ref="AL120:AL122"/>
    <mergeCell ref="AM120:AM122"/>
    <mergeCell ref="AN120:AN122"/>
    <mergeCell ref="AS120:AS122"/>
    <mergeCell ref="AT120:AT122"/>
    <mergeCell ref="AU120:AU122"/>
    <mergeCell ref="AV120:AV122"/>
    <mergeCell ref="AW120:AW122"/>
    <mergeCell ref="AH123:AH125"/>
    <mergeCell ref="AI123:AI125"/>
    <mergeCell ref="AO123:AO125"/>
    <mergeCell ref="AP123:AP125"/>
    <mergeCell ref="AQ123:AQ125"/>
    <mergeCell ref="AR123:AR125"/>
    <mergeCell ref="AJ123:AJ125"/>
    <mergeCell ref="AK123:AK125"/>
    <mergeCell ref="AL123:AL125"/>
    <mergeCell ref="AM123:AM125"/>
    <mergeCell ref="AN123:AN125"/>
    <mergeCell ref="AS123:AS125"/>
    <mergeCell ref="AT123:AT125"/>
    <mergeCell ref="AU123:AU125"/>
    <mergeCell ref="AV123:AV125"/>
    <mergeCell ref="AW123:AW125"/>
    <mergeCell ref="AH111:AH113"/>
    <mergeCell ref="AI111:AI113"/>
    <mergeCell ref="AO111:AO113"/>
    <mergeCell ref="AP111:AP113"/>
    <mergeCell ref="AQ111:AQ113"/>
    <mergeCell ref="AR111:AR113"/>
    <mergeCell ref="AJ111:AJ113"/>
    <mergeCell ref="AK111:AK113"/>
    <mergeCell ref="AL111:AL113"/>
    <mergeCell ref="AM111:AM113"/>
    <mergeCell ref="AN111:AN113"/>
    <mergeCell ref="AS111:AS113"/>
    <mergeCell ref="AT111:AT113"/>
    <mergeCell ref="AU111:AU113"/>
    <mergeCell ref="AV111:AV113"/>
    <mergeCell ref="AW111:AW113"/>
    <mergeCell ref="AH114:AH116"/>
    <mergeCell ref="AI114:AI116"/>
    <mergeCell ref="AO114:AO116"/>
    <mergeCell ref="AP114:AP116"/>
    <mergeCell ref="AQ114:AQ116"/>
    <mergeCell ref="AR114:AR116"/>
    <mergeCell ref="AJ114:AJ116"/>
    <mergeCell ref="AK114:AK116"/>
    <mergeCell ref="AL114:AL116"/>
    <mergeCell ref="AM114:AM116"/>
    <mergeCell ref="AN114:AN116"/>
    <mergeCell ref="AS114:AS116"/>
    <mergeCell ref="AT114:AT116"/>
    <mergeCell ref="AU114:AU116"/>
    <mergeCell ref="AV114:AV116"/>
    <mergeCell ref="AW114:AW116"/>
    <mergeCell ref="AM105:AM108"/>
    <mergeCell ref="AN105:AN108"/>
    <mergeCell ref="AO105:AO108"/>
    <mergeCell ref="AP105:AP108"/>
    <mergeCell ref="AQ105:AQ108"/>
    <mergeCell ref="AR105:AR108"/>
    <mergeCell ref="AS105:AS108"/>
    <mergeCell ref="AT105:AT108"/>
    <mergeCell ref="AU105:AU108"/>
    <mergeCell ref="AV105:AV108"/>
    <mergeCell ref="AW105:AW108"/>
    <mergeCell ref="AH105:AH108"/>
    <mergeCell ref="AI105:AI108"/>
    <mergeCell ref="AJ105:AJ108"/>
    <mergeCell ref="AK105:AK108"/>
    <mergeCell ref="AL105:AL108"/>
    <mergeCell ref="AH79:AH81"/>
    <mergeCell ref="AI79:AI81"/>
    <mergeCell ref="AO79:AO81"/>
    <mergeCell ref="AP79:AP81"/>
    <mergeCell ref="AQ79:AQ81"/>
    <mergeCell ref="AR79:AR81"/>
    <mergeCell ref="AJ79:AJ81"/>
    <mergeCell ref="AK79:AK81"/>
    <mergeCell ref="AL79:AL81"/>
    <mergeCell ref="AM79:AM81"/>
    <mergeCell ref="AN79:AN81"/>
    <mergeCell ref="AS79:AS81"/>
    <mergeCell ref="AT79:AT81"/>
    <mergeCell ref="AU79:AU81"/>
    <mergeCell ref="AV79:AV81"/>
    <mergeCell ref="AW79:AW81"/>
    <mergeCell ref="AH91:AH93"/>
    <mergeCell ref="AI91:AI93"/>
    <mergeCell ref="AO91:AO93"/>
    <mergeCell ref="AP91:AP93"/>
    <mergeCell ref="AQ91:AQ93"/>
    <mergeCell ref="AR91:AR93"/>
    <mergeCell ref="AJ91:AJ93"/>
    <mergeCell ref="AK91:AK93"/>
    <mergeCell ref="AL91:AL93"/>
    <mergeCell ref="AM91:AM93"/>
    <mergeCell ref="AN91:AN93"/>
    <mergeCell ref="AS91:AS93"/>
    <mergeCell ref="AT91:AT93"/>
    <mergeCell ref="AU91:AU93"/>
    <mergeCell ref="AV91:AV93"/>
    <mergeCell ref="AW91:AW93"/>
    <mergeCell ref="AH94:AH96"/>
    <mergeCell ref="AI94:AI96"/>
    <mergeCell ref="AO94:AO96"/>
    <mergeCell ref="AP94:AP96"/>
    <mergeCell ref="AQ94:AQ96"/>
    <mergeCell ref="AR94:AR96"/>
    <mergeCell ref="AJ94:AJ96"/>
    <mergeCell ref="AK94:AK96"/>
    <mergeCell ref="AL94:AL96"/>
    <mergeCell ref="AM94:AM96"/>
    <mergeCell ref="AN94:AN96"/>
    <mergeCell ref="AS94:AS96"/>
    <mergeCell ref="AT94:AT96"/>
    <mergeCell ref="AU94:AU96"/>
    <mergeCell ref="AV94:AV96"/>
    <mergeCell ref="AW94:AW96"/>
    <mergeCell ref="AW87:AW90"/>
    <mergeCell ref="AH69:AH71"/>
    <mergeCell ref="AI69:AI71"/>
    <mergeCell ref="AO69:AO71"/>
    <mergeCell ref="AP69:AP71"/>
    <mergeCell ref="AQ69:AQ71"/>
    <mergeCell ref="AR69:AR71"/>
    <mergeCell ref="AJ69:AJ71"/>
    <mergeCell ref="AK69:AK71"/>
    <mergeCell ref="AL69:AL71"/>
    <mergeCell ref="AM69:AM71"/>
    <mergeCell ref="AN69:AN71"/>
    <mergeCell ref="AS69:AS71"/>
    <mergeCell ref="AT69:AT71"/>
    <mergeCell ref="AU69:AU71"/>
    <mergeCell ref="AV69:AV71"/>
    <mergeCell ref="AW69:AW71"/>
    <mergeCell ref="AH72:AH74"/>
    <mergeCell ref="AI72:AI74"/>
    <mergeCell ref="AO72:AO74"/>
    <mergeCell ref="AP72:AP74"/>
    <mergeCell ref="AQ72:AQ74"/>
    <mergeCell ref="AR72:AR74"/>
    <mergeCell ref="AJ72:AJ74"/>
    <mergeCell ref="AK72:AK74"/>
    <mergeCell ref="AL72:AL74"/>
    <mergeCell ref="AM72:AM74"/>
    <mergeCell ref="AN72:AN74"/>
    <mergeCell ref="AS72:AS74"/>
    <mergeCell ref="AT72:AT74"/>
    <mergeCell ref="AU72:AU74"/>
    <mergeCell ref="AV72:AV74"/>
    <mergeCell ref="AW72:AW74"/>
    <mergeCell ref="AH75:AH77"/>
    <mergeCell ref="AI75:AI77"/>
    <mergeCell ref="AO75:AO77"/>
    <mergeCell ref="AP75:AP77"/>
    <mergeCell ref="AQ75:AQ77"/>
    <mergeCell ref="AR75:AR77"/>
    <mergeCell ref="AJ75:AJ77"/>
    <mergeCell ref="AK75:AK77"/>
    <mergeCell ref="AL75:AL77"/>
    <mergeCell ref="AM75:AM77"/>
    <mergeCell ref="AN75:AN77"/>
    <mergeCell ref="AS75:AS77"/>
    <mergeCell ref="AT75:AT77"/>
    <mergeCell ref="AU75:AU77"/>
    <mergeCell ref="AV75:AV77"/>
    <mergeCell ref="AW75:AW77"/>
    <mergeCell ref="AJ44:AJ46"/>
    <mergeCell ref="AK44:AK46"/>
    <mergeCell ref="AL44:AL46"/>
    <mergeCell ref="AM44:AM46"/>
    <mergeCell ref="AN44:AN46"/>
    <mergeCell ref="AS44:AS46"/>
    <mergeCell ref="AT44:AT46"/>
    <mergeCell ref="AU44:AU46"/>
    <mergeCell ref="AV44:AV46"/>
    <mergeCell ref="AW44:AW46"/>
    <mergeCell ref="AH47:AH49"/>
    <mergeCell ref="AI47:AI49"/>
    <mergeCell ref="AO47:AO49"/>
    <mergeCell ref="AP47:AP49"/>
    <mergeCell ref="AQ47:AQ49"/>
    <mergeCell ref="AR47:AR49"/>
    <mergeCell ref="AJ47:AJ49"/>
    <mergeCell ref="AK47:AK49"/>
    <mergeCell ref="AL47:AL49"/>
    <mergeCell ref="AM47:AM49"/>
    <mergeCell ref="AN47:AN49"/>
    <mergeCell ref="AS47:AS49"/>
    <mergeCell ref="AT47:AT49"/>
    <mergeCell ref="AU47:AU49"/>
    <mergeCell ref="AV47:AV49"/>
    <mergeCell ref="AW47:AW49"/>
    <mergeCell ref="AH66:AH68"/>
    <mergeCell ref="AI66:AI68"/>
    <mergeCell ref="AO66:AO68"/>
    <mergeCell ref="AP66:AP68"/>
    <mergeCell ref="AQ66:AQ68"/>
    <mergeCell ref="AR66:AR68"/>
    <mergeCell ref="AJ66:AJ68"/>
    <mergeCell ref="AK66:AK68"/>
    <mergeCell ref="AL66:AL68"/>
    <mergeCell ref="AM66:AM68"/>
    <mergeCell ref="AN66:AN68"/>
    <mergeCell ref="AS66:AS68"/>
    <mergeCell ref="AT66:AT68"/>
    <mergeCell ref="AU66:AU68"/>
    <mergeCell ref="AV66:AV68"/>
    <mergeCell ref="AW66:AW68"/>
    <mergeCell ref="AV63:AV65"/>
    <mergeCell ref="H228:H230"/>
    <mergeCell ref="C225:C227"/>
    <mergeCell ref="D225:D227"/>
    <mergeCell ref="E225:E227"/>
    <mergeCell ref="E231:E233"/>
    <mergeCell ref="G231:G233"/>
    <mergeCell ref="AH29:AH31"/>
    <mergeCell ref="AI29:AI31"/>
    <mergeCell ref="AO29:AO31"/>
    <mergeCell ref="AP29:AP31"/>
    <mergeCell ref="AQ29:AQ31"/>
    <mergeCell ref="AR29:AR31"/>
    <mergeCell ref="AJ29:AJ31"/>
    <mergeCell ref="AK29:AK31"/>
    <mergeCell ref="AL29:AL31"/>
    <mergeCell ref="AM29:AM31"/>
    <mergeCell ref="AN29:AN31"/>
    <mergeCell ref="AS29:AS31"/>
    <mergeCell ref="AT29:AT31"/>
    <mergeCell ref="AU29:AU31"/>
    <mergeCell ref="AV29:AV31"/>
    <mergeCell ref="AW29:AW31"/>
    <mergeCell ref="AH33:AH35"/>
    <mergeCell ref="AI33:AI35"/>
    <mergeCell ref="AO33:AO35"/>
    <mergeCell ref="AP33:AP35"/>
    <mergeCell ref="AQ33:AQ35"/>
    <mergeCell ref="AR33:AR35"/>
    <mergeCell ref="AJ33:AJ35"/>
    <mergeCell ref="AK33:AK35"/>
    <mergeCell ref="AL33:AL35"/>
    <mergeCell ref="AM33:AM35"/>
    <mergeCell ref="AN33:AN35"/>
    <mergeCell ref="AS33:AS35"/>
    <mergeCell ref="AT33:AT35"/>
    <mergeCell ref="AU33:AU35"/>
    <mergeCell ref="AV33:AV35"/>
    <mergeCell ref="AW33:AW35"/>
    <mergeCell ref="AH41:AH43"/>
    <mergeCell ref="AI41:AI43"/>
    <mergeCell ref="AO41:AO43"/>
    <mergeCell ref="AP41:AP43"/>
    <mergeCell ref="AQ41:AQ43"/>
    <mergeCell ref="AR41:AR43"/>
    <mergeCell ref="AJ41:AJ43"/>
    <mergeCell ref="AK41:AK43"/>
    <mergeCell ref="AL41:AL43"/>
    <mergeCell ref="AM41:AM43"/>
    <mergeCell ref="AN41:AN43"/>
    <mergeCell ref="AS41:AS43"/>
    <mergeCell ref="AT41:AT43"/>
    <mergeCell ref="AU41:AU43"/>
    <mergeCell ref="AV41:AV43"/>
    <mergeCell ref="AW41:AW43"/>
    <mergeCell ref="AW36:AW39"/>
    <mergeCell ref="AV36:AV39"/>
    <mergeCell ref="AU36:AU39"/>
    <mergeCell ref="AT36:AT39"/>
    <mergeCell ref="AH44:AH46"/>
    <mergeCell ref="AI44:AI46"/>
    <mergeCell ref="AO44:AO46"/>
    <mergeCell ref="AP44:AP46"/>
    <mergeCell ref="AQ44:AQ46"/>
    <mergeCell ref="AR44:AR46"/>
    <mergeCell ref="H179:H181"/>
    <mergeCell ref="F179:F181"/>
    <mergeCell ref="F182:F184"/>
    <mergeCell ref="C213:C216"/>
    <mergeCell ref="D213:D216"/>
    <mergeCell ref="E213:E216"/>
    <mergeCell ref="H213:H216"/>
    <mergeCell ref="R16:R18"/>
    <mergeCell ref="S16:S18"/>
    <mergeCell ref="T16:T18"/>
    <mergeCell ref="U16:U18"/>
    <mergeCell ref="V16:V18"/>
    <mergeCell ref="A279:A281"/>
    <mergeCell ref="B279:B281"/>
    <mergeCell ref="H247:H249"/>
    <mergeCell ref="H237:H239"/>
    <mergeCell ref="F237:F239"/>
    <mergeCell ref="W16:W18"/>
    <mergeCell ref="X16:X18"/>
    <mergeCell ref="Y16:Y18"/>
    <mergeCell ref="Z16:Z18"/>
    <mergeCell ref="AA16:AA18"/>
    <mergeCell ref="AB16:AB18"/>
    <mergeCell ref="AC16:AC18"/>
    <mergeCell ref="AD16:AD18"/>
    <mergeCell ref="AE16:AE18"/>
    <mergeCell ref="AF16:AF18"/>
    <mergeCell ref="AG16:AG18"/>
    <mergeCell ref="AH16:AH18"/>
    <mergeCell ref="AO16:AO18"/>
    <mergeCell ref="AP16:AP18"/>
    <mergeCell ref="AJ16:AJ18"/>
    <mergeCell ref="AK16:AK18"/>
    <mergeCell ref="AL16:AL18"/>
    <mergeCell ref="AM16:AM18"/>
    <mergeCell ref="AN16:AN18"/>
    <mergeCell ref="AH19:AH21"/>
    <mergeCell ref="AI19:AI21"/>
    <mergeCell ref="AO19:AO21"/>
    <mergeCell ref="AP19:AP21"/>
    <mergeCell ref="AJ19:AJ21"/>
    <mergeCell ref="AK19:AK21"/>
    <mergeCell ref="AL19:AL21"/>
    <mergeCell ref="AM19:AM21"/>
    <mergeCell ref="AN19:AN21"/>
    <mergeCell ref="AH22:AH24"/>
    <mergeCell ref="AI22:AI24"/>
    <mergeCell ref="AO22:AO24"/>
    <mergeCell ref="AP22:AP24"/>
    <mergeCell ref="AJ22:AJ24"/>
    <mergeCell ref="AK22:AK24"/>
    <mergeCell ref="AL22:AL24"/>
    <mergeCell ref="AM22:AM24"/>
    <mergeCell ref="AN22:AN24"/>
    <mergeCell ref="AH26:AH28"/>
    <mergeCell ref="AI26:AI28"/>
    <mergeCell ref="AO26:AO28"/>
    <mergeCell ref="AP26:AP28"/>
    <mergeCell ref="AJ26:AJ28"/>
    <mergeCell ref="AK26:AK28"/>
    <mergeCell ref="AL26:AL28"/>
    <mergeCell ref="AM26:AM28"/>
    <mergeCell ref="C228:C230"/>
    <mergeCell ref="D228:D230"/>
    <mergeCell ref="H168:H170"/>
    <mergeCell ref="C165:C167"/>
    <mergeCell ref="D165:D167"/>
    <mergeCell ref="E165:E167"/>
    <mergeCell ref="H165:H167"/>
    <mergeCell ref="F165:F167"/>
    <mergeCell ref="F168:F170"/>
    <mergeCell ref="AO13:AR13"/>
    <mergeCell ref="AS13:AW13"/>
    <mergeCell ref="C231:C233"/>
    <mergeCell ref="H231:H233"/>
    <mergeCell ref="F231:F233"/>
    <mergeCell ref="E241:E243"/>
    <mergeCell ref="H241:H243"/>
    <mergeCell ref="C237:C239"/>
    <mergeCell ref="D237:D239"/>
    <mergeCell ref="E237:E239"/>
    <mergeCell ref="W13:W15"/>
    <mergeCell ref="AQ16:AQ18"/>
    <mergeCell ref="AR16:AR18"/>
    <mergeCell ref="AS16:AS18"/>
    <mergeCell ref="AT16:AT18"/>
    <mergeCell ref="AU16:AU18"/>
    <mergeCell ref="AV16:AV18"/>
    <mergeCell ref="AW16:AW18"/>
    <mergeCell ref="AQ19:AQ21"/>
    <mergeCell ref="AR19:AR21"/>
    <mergeCell ref="AS19:AS21"/>
    <mergeCell ref="AT19:AT21"/>
    <mergeCell ref="AU19:AU21"/>
    <mergeCell ref="AV19:AV21"/>
    <mergeCell ref="AW19:AW21"/>
    <mergeCell ref="AQ22:AQ24"/>
    <mergeCell ref="AR22:AR24"/>
    <mergeCell ref="AS22:AS24"/>
    <mergeCell ref="AT22:AT24"/>
    <mergeCell ref="AU22:AU24"/>
    <mergeCell ref="AV22:AV24"/>
    <mergeCell ref="AW22:AW24"/>
    <mergeCell ref="AQ26:AQ28"/>
    <mergeCell ref="AR26:AR28"/>
    <mergeCell ref="AN26:AN28"/>
    <mergeCell ref="AS26:AS28"/>
    <mergeCell ref="AT26:AT28"/>
    <mergeCell ref="AU26:AU28"/>
    <mergeCell ref="AV26:AV28"/>
    <mergeCell ref="AW26:AW28"/>
    <mergeCell ref="C175:C177"/>
    <mergeCell ref="D175:D177"/>
    <mergeCell ref="E175:E177"/>
    <mergeCell ref="H175:H177"/>
    <mergeCell ref="C171:C174"/>
    <mergeCell ref="D171:D174"/>
    <mergeCell ref="E171:E174"/>
    <mergeCell ref="H171:H174"/>
    <mergeCell ref="F171:F174"/>
    <mergeCell ref="F175:F177"/>
    <mergeCell ref="C182:C184"/>
    <mergeCell ref="D182:D184"/>
    <mergeCell ref="E182:E184"/>
    <mergeCell ref="H182:H184"/>
    <mergeCell ref="C179:C181"/>
    <mergeCell ref="D179:D181"/>
    <mergeCell ref="E179:E181"/>
    <mergeCell ref="C129:C131"/>
    <mergeCell ref="D129:D131"/>
    <mergeCell ref="E129:E131"/>
    <mergeCell ref="H129:H131"/>
    <mergeCell ref="C126:C128"/>
    <mergeCell ref="D126:D128"/>
    <mergeCell ref="E126:E128"/>
    <mergeCell ref="H126:H128"/>
    <mergeCell ref="F126:F128"/>
    <mergeCell ref="F129:F131"/>
    <mergeCell ref="C135:C137"/>
    <mergeCell ref="D135:D137"/>
    <mergeCell ref="E135:E137"/>
    <mergeCell ref="H135:H137"/>
    <mergeCell ref="C132:C134"/>
    <mergeCell ref="D132:D134"/>
    <mergeCell ref="E132:E134"/>
    <mergeCell ref="H132:H134"/>
    <mergeCell ref="F132:F134"/>
    <mergeCell ref="F135:F137"/>
    <mergeCell ref="C141:C143"/>
    <mergeCell ref="D141:D143"/>
    <mergeCell ref="E141:E143"/>
    <mergeCell ref="H141:H143"/>
    <mergeCell ref="C138:C140"/>
    <mergeCell ref="D138:D140"/>
    <mergeCell ref="E138:E140"/>
    <mergeCell ref="H138:H140"/>
    <mergeCell ref="F138:F140"/>
    <mergeCell ref="F141:F143"/>
    <mergeCell ref="G190:G192"/>
    <mergeCell ref="H190:H192"/>
    <mergeCell ref="H193:H195"/>
    <mergeCell ref="C187:C189"/>
    <mergeCell ref="D187:D189"/>
    <mergeCell ref="C147:C149"/>
    <mergeCell ref="D147:D149"/>
    <mergeCell ref="E147:E149"/>
    <mergeCell ref="H147:H149"/>
    <mergeCell ref="C144:C146"/>
    <mergeCell ref="D144:D146"/>
    <mergeCell ref="E144:E146"/>
    <mergeCell ref="H144:H146"/>
    <mergeCell ref="F144:F146"/>
    <mergeCell ref="F147:F149"/>
    <mergeCell ref="C154:C156"/>
    <mergeCell ref="D154:D156"/>
    <mergeCell ref="E154:E156"/>
    <mergeCell ref="H154:H156"/>
    <mergeCell ref="C150:C152"/>
    <mergeCell ref="D150:D152"/>
    <mergeCell ref="E150:E152"/>
    <mergeCell ref="H150:H152"/>
    <mergeCell ref="F150:F152"/>
    <mergeCell ref="F154:F156"/>
    <mergeCell ref="C160:C162"/>
    <mergeCell ref="D160:D162"/>
    <mergeCell ref="E160:E162"/>
    <mergeCell ref="H160:H162"/>
    <mergeCell ref="C157:C159"/>
    <mergeCell ref="D157:D159"/>
    <mergeCell ref="E157:E159"/>
    <mergeCell ref="H157:H159"/>
    <mergeCell ref="F157:F159"/>
    <mergeCell ref="C91:C93"/>
    <mergeCell ref="D91:D93"/>
    <mergeCell ref="E91:E93"/>
    <mergeCell ref="H91:H93"/>
    <mergeCell ref="C87:C90"/>
    <mergeCell ref="D87:D90"/>
    <mergeCell ref="E87:E90"/>
    <mergeCell ref="H87:H90"/>
    <mergeCell ref="F87:F90"/>
    <mergeCell ref="F91:F93"/>
    <mergeCell ref="C111:C113"/>
    <mergeCell ref="D111:D113"/>
    <mergeCell ref="E111:E113"/>
    <mergeCell ref="H111:H113"/>
    <mergeCell ref="C94:C96"/>
    <mergeCell ref="D94:D96"/>
    <mergeCell ref="E94:E96"/>
    <mergeCell ref="H94:H96"/>
    <mergeCell ref="F94:F96"/>
    <mergeCell ref="F111:F113"/>
    <mergeCell ref="C117:C119"/>
    <mergeCell ref="D117:D119"/>
    <mergeCell ref="E117:E119"/>
    <mergeCell ref="H117:H119"/>
    <mergeCell ref="C114:C116"/>
    <mergeCell ref="D114:D116"/>
    <mergeCell ref="E114:E116"/>
    <mergeCell ref="H114:H116"/>
    <mergeCell ref="F114:F116"/>
    <mergeCell ref="F117:F119"/>
    <mergeCell ref="C123:C125"/>
    <mergeCell ref="D123:D125"/>
    <mergeCell ref="E123:E125"/>
    <mergeCell ref="H123:H125"/>
    <mergeCell ref="C120:C122"/>
    <mergeCell ref="D120:D122"/>
    <mergeCell ref="E120:E122"/>
    <mergeCell ref="H120:H122"/>
    <mergeCell ref="F120:F122"/>
    <mergeCell ref="F123:F125"/>
    <mergeCell ref="C69:C71"/>
    <mergeCell ref="D69:D71"/>
    <mergeCell ref="E69:E71"/>
    <mergeCell ref="H69:H71"/>
    <mergeCell ref="C66:C68"/>
    <mergeCell ref="D66:D68"/>
    <mergeCell ref="E66:E68"/>
    <mergeCell ref="H66:H68"/>
    <mergeCell ref="F66:F68"/>
    <mergeCell ref="F69:F71"/>
    <mergeCell ref="C75:C77"/>
    <mergeCell ref="D75:D77"/>
    <mergeCell ref="E75:E77"/>
    <mergeCell ref="H75:H77"/>
    <mergeCell ref="C72:C74"/>
    <mergeCell ref="D72:D74"/>
    <mergeCell ref="E72:E74"/>
    <mergeCell ref="H72:H74"/>
    <mergeCell ref="F72:F74"/>
    <mergeCell ref="F75:F77"/>
    <mergeCell ref="D63:D65"/>
    <mergeCell ref="E63:E65"/>
    <mergeCell ref="F63:F65"/>
    <mergeCell ref="G63:G65"/>
    <mergeCell ref="H63:H65"/>
    <mergeCell ref="C63:C65"/>
    <mergeCell ref="C84:C86"/>
    <mergeCell ref="D84:D86"/>
    <mergeCell ref="E84:E86"/>
    <mergeCell ref="H84:H86"/>
    <mergeCell ref="C79:C81"/>
    <mergeCell ref="D79:D81"/>
    <mergeCell ref="E79:E81"/>
    <mergeCell ref="H79:H81"/>
    <mergeCell ref="F79:F81"/>
    <mergeCell ref="F84:F86"/>
    <mergeCell ref="D22:D24"/>
    <mergeCell ref="E22:E24"/>
    <mergeCell ref="H22:H24"/>
    <mergeCell ref="F22:F24"/>
    <mergeCell ref="F26:F28"/>
    <mergeCell ref="C33:C35"/>
    <mergeCell ref="D33:D35"/>
    <mergeCell ref="E33:E35"/>
    <mergeCell ref="H33:H35"/>
    <mergeCell ref="C29:C31"/>
    <mergeCell ref="D29:D31"/>
    <mergeCell ref="E29:E31"/>
    <mergeCell ref="H29:H31"/>
    <mergeCell ref="F29:F31"/>
    <mergeCell ref="F33:F35"/>
    <mergeCell ref="C41:C43"/>
    <mergeCell ref="D41:D43"/>
    <mergeCell ref="E41:E43"/>
    <mergeCell ref="H41:H43"/>
    <mergeCell ref="C36:C39"/>
    <mergeCell ref="D36:D39"/>
    <mergeCell ref="E36:E39"/>
    <mergeCell ref="H36:H39"/>
    <mergeCell ref="F36:F39"/>
    <mergeCell ref="F41:F43"/>
    <mergeCell ref="C47:C49"/>
    <mergeCell ref="D47:D49"/>
    <mergeCell ref="E47:E49"/>
    <mergeCell ref="H47:H49"/>
    <mergeCell ref="C44:C46"/>
    <mergeCell ref="D44:D46"/>
    <mergeCell ref="E44:E46"/>
    <mergeCell ref="H44:H46"/>
    <mergeCell ref="F44:F46"/>
    <mergeCell ref="F47:F49"/>
    <mergeCell ref="A126:A128"/>
    <mergeCell ref="A129:A131"/>
    <mergeCell ref="A132:A134"/>
    <mergeCell ref="A135:A137"/>
    <mergeCell ref="A138:A140"/>
    <mergeCell ref="A141:A143"/>
    <mergeCell ref="A94:A96"/>
    <mergeCell ref="A111:A113"/>
    <mergeCell ref="A114:A116"/>
    <mergeCell ref="A117:A119"/>
    <mergeCell ref="A120:A122"/>
    <mergeCell ref="A123:A125"/>
    <mergeCell ref="A72:A74"/>
    <mergeCell ref="A75:A77"/>
    <mergeCell ref="A79:A81"/>
    <mergeCell ref="A84:A86"/>
    <mergeCell ref="A87:A90"/>
    <mergeCell ref="A91:A93"/>
    <mergeCell ref="A36:A39"/>
    <mergeCell ref="A41:A43"/>
    <mergeCell ref="A44:A46"/>
    <mergeCell ref="A47:A49"/>
    <mergeCell ref="A66:A68"/>
    <mergeCell ref="A69:A71"/>
    <mergeCell ref="A63:A65"/>
    <mergeCell ref="A16:A18"/>
    <mergeCell ref="A19:A21"/>
    <mergeCell ref="A22:A24"/>
    <mergeCell ref="A26:A28"/>
    <mergeCell ref="A29:A31"/>
    <mergeCell ref="A33:A35"/>
    <mergeCell ref="AV14:AV15"/>
    <mergeCell ref="AW14:AW15"/>
    <mergeCell ref="AS14:AS15"/>
    <mergeCell ref="AT14:AT15"/>
    <mergeCell ref="AU14:AU15"/>
    <mergeCell ref="AO14:AO15"/>
    <mergeCell ref="AQ14:AQ15"/>
    <mergeCell ref="A13:A15"/>
    <mergeCell ref="K13:K15"/>
    <mergeCell ref="H13:H15"/>
    <mergeCell ref="J13:J15"/>
    <mergeCell ref="G13:G15"/>
    <mergeCell ref="F13:F15"/>
    <mergeCell ref="I13:I15"/>
    <mergeCell ref="E13:E15"/>
    <mergeCell ref="L13:L15"/>
    <mergeCell ref="AR14:AR15"/>
    <mergeCell ref="AP14:AP15"/>
    <mergeCell ref="D13:D15"/>
    <mergeCell ref="C13:C15"/>
    <mergeCell ref="B13:B15"/>
    <mergeCell ref="AF13:AG13"/>
    <mergeCell ref="V13:V15"/>
    <mergeCell ref="AF14:AF15"/>
    <mergeCell ref="AE13:AE15"/>
    <mergeCell ref="H16:H18"/>
    <mergeCell ref="F16:F18"/>
    <mergeCell ref="F19:F21"/>
    <mergeCell ref="C26:C28"/>
    <mergeCell ref="D26:D28"/>
    <mergeCell ref="E26:E28"/>
    <mergeCell ref="H26:H28"/>
    <mergeCell ref="C22:C24"/>
    <mergeCell ref="B132:B134"/>
    <mergeCell ref="B135:B137"/>
    <mergeCell ref="B138:B140"/>
    <mergeCell ref="B141:B143"/>
    <mergeCell ref="B144:B146"/>
    <mergeCell ref="B147:B149"/>
    <mergeCell ref="B114:B116"/>
    <mergeCell ref="B117:B119"/>
    <mergeCell ref="B120:B122"/>
    <mergeCell ref="B123:B125"/>
    <mergeCell ref="B126:B128"/>
    <mergeCell ref="B129:B131"/>
    <mergeCell ref="B79:B81"/>
    <mergeCell ref="B84:B86"/>
    <mergeCell ref="B87:B90"/>
    <mergeCell ref="B91:B93"/>
    <mergeCell ref="B94:B96"/>
    <mergeCell ref="B111:B113"/>
    <mergeCell ref="B47:B49"/>
    <mergeCell ref="B66:B68"/>
    <mergeCell ref="B69:B71"/>
    <mergeCell ref="B72:B74"/>
    <mergeCell ref="B75:B77"/>
    <mergeCell ref="B63:B65"/>
    <mergeCell ref="A273:A275"/>
    <mergeCell ref="B16:B18"/>
    <mergeCell ref="B19:B21"/>
    <mergeCell ref="B22:B24"/>
    <mergeCell ref="B26:B28"/>
    <mergeCell ref="B29:B31"/>
    <mergeCell ref="B33:B35"/>
    <mergeCell ref="B36:B39"/>
    <mergeCell ref="B41:B43"/>
    <mergeCell ref="B44:B46"/>
    <mergeCell ref="A250:A252"/>
    <mergeCell ref="A253:A255"/>
    <mergeCell ref="A256:A258"/>
    <mergeCell ref="A262:A264"/>
    <mergeCell ref="A265:A267"/>
    <mergeCell ref="A268:A270"/>
    <mergeCell ref="A231:A233"/>
    <mergeCell ref="A234:A236"/>
    <mergeCell ref="A237:A239"/>
    <mergeCell ref="A241:A243"/>
    <mergeCell ref="A244:A246"/>
    <mergeCell ref="A247:A249"/>
    <mergeCell ref="A210:A212"/>
    <mergeCell ref="A213:A216"/>
    <mergeCell ref="A217:A219"/>
    <mergeCell ref="A220:A223"/>
    <mergeCell ref="A225:A227"/>
    <mergeCell ref="A228:A230"/>
    <mergeCell ref="A165:A167"/>
    <mergeCell ref="A168:A170"/>
    <mergeCell ref="A171:A174"/>
    <mergeCell ref="A175:A177"/>
    <mergeCell ref="A179:A181"/>
    <mergeCell ref="A182:A184"/>
    <mergeCell ref="A144:A146"/>
    <mergeCell ref="A147:A149"/>
    <mergeCell ref="A150:A152"/>
    <mergeCell ref="A154:A156"/>
    <mergeCell ref="A157:A159"/>
    <mergeCell ref="A160:A162"/>
    <mergeCell ref="B256:B258"/>
    <mergeCell ref="B262:B264"/>
    <mergeCell ref="B265:B267"/>
    <mergeCell ref="B268:B270"/>
    <mergeCell ref="B273:B275"/>
    <mergeCell ref="F244:F246"/>
    <mergeCell ref="F247:F249"/>
    <mergeCell ref="F250:F252"/>
    <mergeCell ref="F253:F255"/>
    <mergeCell ref="F256:F258"/>
    <mergeCell ref="B237:B239"/>
    <mergeCell ref="B241:B243"/>
    <mergeCell ref="B244:B246"/>
    <mergeCell ref="B247:B249"/>
    <mergeCell ref="B250:B252"/>
    <mergeCell ref="B253:B255"/>
    <mergeCell ref="B217:B219"/>
    <mergeCell ref="B220:B223"/>
    <mergeCell ref="B225:B227"/>
    <mergeCell ref="B228:B230"/>
    <mergeCell ref="B231:B233"/>
    <mergeCell ref="B234:B236"/>
    <mergeCell ref="B171:B174"/>
    <mergeCell ref="B175:B177"/>
    <mergeCell ref="B179:B181"/>
    <mergeCell ref="B182:B184"/>
    <mergeCell ref="B210:B212"/>
    <mergeCell ref="B213:B216"/>
    <mergeCell ref="B193:B195"/>
    <mergeCell ref="B150:B152"/>
    <mergeCell ref="B154:B156"/>
    <mergeCell ref="B157:B159"/>
    <mergeCell ref="B160:B162"/>
    <mergeCell ref="B165:B167"/>
    <mergeCell ref="B168:B170"/>
    <mergeCell ref="F207:F209"/>
    <mergeCell ref="E207:E209"/>
    <mergeCell ref="D207:D209"/>
    <mergeCell ref="C207:C209"/>
    <mergeCell ref="F160:F162"/>
    <mergeCell ref="C168:C170"/>
    <mergeCell ref="D168:D170"/>
    <mergeCell ref="E168:E170"/>
    <mergeCell ref="E228:E230"/>
    <mergeCell ref="I16:I18"/>
    <mergeCell ref="I19:I21"/>
    <mergeCell ref="I22:I24"/>
    <mergeCell ref="I26:I28"/>
    <mergeCell ref="I29:I31"/>
    <mergeCell ref="I33:I35"/>
    <mergeCell ref="I36:I39"/>
    <mergeCell ref="G244:G246"/>
    <mergeCell ref="G247:G249"/>
    <mergeCell ref="G250:G252"/>
    <mergeCell ref="G253:G255"/>
    <mergeCell ref="G256:G258"/>
    <mergeCell ref="G262:G264"/>
    <mergeCell ref="G210:G212"/>
    <mergeCell ref="G213:G216"/>
    <mergeCell ref="G217:G219"/>
    <mergeCell ref="G220:G223"/>
    <mergeCell ref="G225:G227"/>
    <mergeCell ref="G228:G230"/>
    <mergeCell ref="G165:G167"/>
    <mergeCell ref="G168:G170"/>
    <mergeCell ref="G171:G174"/>
    <mergeCell ref="G175:G177"/>
    <mergeCell ref="G179:G181"/>
    <mergeCell ref="G182:G184"/>
    <mergeCell ref="G144:G146"/>
    <mergeCell ref="G147:G149"/>
    <mergeCell ref="G150:G152"/>
    <mergeCell ref="G154:G156"/>
    <mergeCell ref="G157:G159"/>
    <mergeCell ref="G160:G162"/>
    <mergeCell ref="G126:G128"/>
    <mergeCell ref="G129:G131"/>
    <mergeCell ref="G132:G134"/>
    <mergeCell ref="G135:G137"/>
    <mergeCell ref="G138:G140"/>
    <mergeCell ref="G141:G143"/>
    <mergeCell ref="G94:G96"/>
    <mergeCell ref="G111:G113"/>
    <mergeCell ref="G114:G116"/>
    <mergeCell ref="G117:G119"/>
    <mergeCell ref="G120:G122"/>
    <mergeCell ref="G123:G125"/>
    <mergeCell ref="G72:G74"/>
    <mergeCell ref="G75:G77"/>
    <mergeCell ref="G79:G81"/>
    <mergeCell ref="G84:G86"/>
    <mergeCell ref="G87:G90"/>
    <mergeCell ref="G91:G93"/>
    <mergeCell ref="G36:G39"/>
    <mergeCell ref="G41:G43"/>
    <mergeCell ref="G44:G46"/>
    <mergeCell ref="G47:G49"/>
    <mergeCell ref="G66:G68"/>
    <mergeCell ref="G69:G71"/>
    <mergeCell ref="I190:I192"/>
    <mergeCell ref="I193:I195"/>
    <mergeCell ref="I207:I209"/>
    <mergeCell ref="G16:G18"/>
    <mergeCell ref="G19:G21"/>
    <mergeCell ref="G22:G24"/>
    <mergeCell ref="G26:G28"/>
    <mergeCell ref="G29:G31"/>
    <mergeCell ref="G33:G35"/>
    <mergeCell ref="J36:J39"/>
    <mergeCell ref="J41:J43"/>
    <mergeCell ref="J44:J46"/>
    <mergeCell ref="I250:I252"/>
    <mergeCell ref="I253:I255"/>
    <mergeCell ref="I256:I258"/>
    <mergeCell ref="I262:I264"/>
    <mergeCell ref="I265:I267"/>
    <mergeCell ref="I268:I270"/>
    <mergeCell ref="I231:I233"/>
    <mergeCell ref="I234:I236"/>
    <mergeCell ref="I237:I239"/>
    <mergeCell ref="I241:I243"/>
    <mergeCell ref="I244:I246"/>
    <mergeCell ref="I247:I249"/>
    <mergeCell ref="I210:I212"/>
    <mergeCell ref="I213:I216"/>
    <mergeCell ref="I217:I219"/>
    <mergeCell ref="I220:I223"/>
    <mergeCell ref="I225:I227"/>
    <mergeCell ref="I228:I230"/>
    <mergeCell ref="I165:I167"/>
    <mergeCell ref="I168:I170"/>
    <mergeCell ref="I171:I174"/>
    <mergeCell ref="I175:I177"/>
    <mergeCell ref="I179:I181"/>
    <mergeCell ref="I182:I184"/>
    <mergeCell ref="I144:I146"/>
    <mergeCell ref="I147:I149"/>
    <mergeCell ref="I150:I152"/>
    <mergeCell ref="I154:I156"/>
    <mergeCell ref="I157:I159"/>
    <mergeCell ref="I160:I162"/>
    <mergeCell ref="I126:I128"/>
    <mergeCell ref="I129:I131"/>
    <mergeCell ref="I132:I134"/>
    <mergeCell ref="I135:I137"/>
    <mergeCell ref="I138:I140"/>
    <mergeCell ref="I141:I143"/>
    <mergeCell ref="I94:I96"/>
    <mergeCell ref="I111:I113"/>
    <mergeCell ref="I114:I116"/>
    <mergeCell ref="I117:I119"/>
    <mergeCell ref="I120:I122"/>
    <mergeCell ref="I123:I125"/>
    <mergeCell ref="I72:I74"/>
    <mergeCell ref="I75:I77"/>
    <mergeCell ref="I79:I81"/>
    <mergeCell ref="I84:I86"/>
    <mergeCell ref="I87:I90"/>
    <mergeCell ref="I91:I93"/>
    <mergeCell ref="I41:I43"/>
    <mergeCell ref="I44:I46"/>
    <mergeCell ref="I47:I49"/>
    <mergeCell ref="I66:I68"/>
    <mergeCell ref="I69:I71"/>
    <mergeCell ref="I63:I65"/>
    <mergeCell ref="J268:J270"/>
    <mergeCell ref="J207:J209"/>
    <mergeCell ref="K16:K18"/>
    <mergeCell ref="K29:K31"/>
    <mergeCell ref="K44:K46"/>
    <mergeCell ref="K72:K74"/>
    <mergeCell ref="K87:K90"/>
    <mergeCell ref="J237:J239"/>
    <mergeCell ref="J241:J243"/>
    <mergeCell ref="J244:J246"/>
    <mergeCell ref="J247:J249"/>
    <mergeCell ref="J250:J252"/>
    <mergeCell ref="J253:J255"/>
    <mergeCell ref="J217:J219"/>
    <mergeCell ref="J220:J223"/>
    <mergeCell ref="J225:J227"/>
    <mergeCell ref="J228:J230"/>
    <mergeCell ref="J231:J233"/>
    <mergeCell ref="J234:J236"/>
    <mergeCell ref="J171:J174"/>
    <mergeCell ref="J175:J177"/>
    <mergeCell ref="J179:J181"/>
    <mergeCell ref="J182:J184"/>
    <mergeCell ref="J210:J212"/>
    <mergeCell ref="J213:J216"/>
    <mergeCell ref="J150:J152"/>
    <mergeCell ref="J154:J156"/>
    <mergeCell ref="J157:J159"/>
    <mergeCell ref="J160:J162"/>
    <mergeCell ref="J165:J167"/>
    <mergeCell ref="J168:J170"/>
    <mergeCell ref="J132:J134"/>
    <mergeCell ref="J135:J137"/>
    <mergeCell ref="J138:J140"/>
    <mergeCell ref="J141:J143"/>
    <mergeCell ref="J144:J146"/>
    <mergeCell ref="J147:J149"/>
    <mergeCell ref="J114:J116"/>
    <mergeCell ref="J117:J119"/>
    <mergeCell ref="J120:J122"/>
    <mergeCell ref="J123:J125"/>
    <mergeCell ref="J126:J128"/>
    <mergeCell ref="J129:J131"/>
    <mergeCell ref="J79:J81"/>
    <mergeCell ref="J84:J86"/>
    <mergeCell ref="J87:J90"/>
    <mergeCell ref="J91:J93"/>
    <mergeCell ref="J94:J96"/>
    <mergeCell ref="J111:J113"/>
    <mergeCell ref="J47:J49"/>
    <mergeCell ref="J66:J68"/>
    <mergeCell ref="J69:J71"/>
    <mergeCell ref="J72:J74"/>
    <mergeCell ref="J75:J77"/>
    <mergeCell ref="J63:J65"/>
    <mergeCell ref="J190:J192"/>
    <mergeCell ref="K190:K192"/>
    <mergeCell ref="J193:J195"/>
    <mergeCell ref="K193:K195"/>
    <mergeCell ref="K94:K96"/>
    <mergeCell ref="J16:J18"/>
    <mergeCell ref="J19:J21"/>
    <mergeCell ref="J22:J24"/>
    <mergeCell ref="J26:J28"/>
    <mergeCell ref="J29:J31"/>
    <mergeCell ref="J33:J35"/>
    <mergeCell ref="L72:L74"/>
    <mergeCell ref="K75:K77"/>
    <mergeCell ref="L75:L77"/>
    <mergeCell ref="K79:K81"/>
    <mergeCell ref="L79:L81"/>
    <mergeCell ref="K84:K86"/>
    <mergeCell ref="L84:L86"/>
    <mergeCell ref="L44:L46"/>
    <mergeCell ref="K47:K49"/>
    <mergeCell ref="L47:L49"/>
    <mergeCell ref="K66:K68"/>
    <mergeCell ref="L66:L68"/>
    <mergeCell ref="K69:K71"/>
    <mergeCell ref="L69:L71"/>
    <mergeCell ref="K63:K65"/>
    <mergeCell ref="L63:L65"/>
    <mergeCell ref="L29:L31"/>
    <mergeCell ref="K33:K35"/>
    <mergeCell ref="L33:L35"/>
    <mergeCell ref="K36:K39"/>
    <mergeCell ref="L36:L39"/>
    <mergeCell ref="K41:K43"/>
    <mergeCell ref="L41:L43"/>
    <mergeCell ref="L16:L18"/>
    <mergeCell ref="K19:K21"/>
    <mergeCell ref="L19:L21"/>
    <mergeCell ref="K22:K24"/>
    <mergeCell ref="L22:L24"/>
    <mergeCell ref="K26:K28"/>
    <mergeCell ref="L26:L28"/>
    <mergeCell ref="J256:J258"/>
    <mergeCell ref="J262:J264"/>
    <mergeCell ref="J265:J267"/>
    <mergeCell ref="L190:L192"/>
    <mergeCell ref="L193:L195"/>
    <mergeCell ref="K157:K159"/>
    <mergeCell ref="L157:L159"/>
    <mergeCell ref="K141:K143"/>
    <mergeCell ref="L141:L143"/>
    <mergeCell ref="K144:K146"/>
    <mergeCell ref="L144:L146"/>
    <mergeCell ref="K147:K149"/>
    <mergeCell ref="L147:L149"/>
    <mergeCell ref="K132:K134"/>
    <mergeCell ref="L132:L134"/>
    <mergeCell ref="K135:K137"/>
    <mergeCell ref="L135:L137"/>
    <mergeCell ref="K138:K140"/>
    <mergeCell ref="L138:L140"/>
    <mergeCell ref="K123:K125"/>
    <mergeCell ref="L123:L125"/>
    <mergeCell ref="K126:K128"/>
    <mergeCell ref="L126:L128"/>
    <mergeCell ref="K129:K131"/>
    <mergeCell ref="L129:L131"/>
    <mergeCell ref="K114:K116"/>
    <mergeCell ref="L114:L116"/>
    <mergeCell ref="K117:K119"/>
    <mergeCell ref="L117:L119"/>
    <mergeCell ref="K120:K122"/>
    <mergeCell ref="L120:L122"/>
    <mergeCell ref="L87:L90"/>
    <mergeCell ref="K91:K93"/>
    <mergeCell ref="L91:L93"/>
    <mergeCell ref="L94:L96"/>
    <mergeCell ref="K111:K113"/>
    <mergeCell ref="L111:L113"/>
    <mergeCell ref="K273:K275"/>
    <mergeCell ref="L273:L275"/>
    <mergeCell ref="K244:K246"/>
    <mergeCell ref="J276:J278"/>
    <mergeCell ref="K276:K278"/>
    <mergeCell ref="L276:L278"/>
    <mergeCell ref="K268:K270"/>
    <mergeCell ref="L268:L270"/>
    <mergeCell ref="K253:K255"/>
    <mergeCell ref="L253:L255"/>
    <mergeCell ref="K256:K258"/>
    <mergeCell ref="L256:L258"/>
    <mergeCell ref="K241:K243"/>
    <mergeCell ref="L244:L246"/>
    <mergeCell ref="K247:K249"/>
    <mergeCell ref="L247:L249"/>
    <mergeCell ref="K250:K252"/>
    <mergeCell ref="L250:L252"/>
    <mergeCell ref="L241:L243"/>
    <mergeCell ref="R12:U12"/>
    <mergeCell ref="K262:K264"/>
    <mergeCell ref="L262:L264"/>
    <mergeCell ref="K265:K267"/>
    <mergeCell ref="L265:L267"/>
    <mergeCell ref="M12:P12"/>
    <mergeCell ref="R26:R28"/>
    <mergeCell ref="S26:S28"/>
    <mergeCell ref="T26:T28"/>
    <mergeCell ref="L231:L233"/>
    <mergeCell ref="K234:K236"/>
    <mergeCell ref="L234:L236"/>
    <mergeCell ref="K237:K239"/>
    <mergeCell ref="L237:L239"/>
    <mergeCell ref="K217:K219"/>
    <mergeCell ref="L217:L219"/>
    <mergeCell ref="K220:K223"/>
    <mergeCell ref="L220:L223"/>
    <mergeCell ref="K225:K227"/>
    <mergeCell ref="L225:L227"/>
    <mergeCell ref="K228:K230"/>
    <mergeCell ref="L228:L230"/>
    <mergeCell ref="K231:K233"/>
    <mergeCell ref="K182:K184"/>
    <mergeCell ref="L182:L184"/>
    <mergeCell ref="K210:K212"/>
    <mergeCell ref="L210:L212"/>
    <mergeCell ref="K213:K216"/>
    <mergeCell ref="L213:L216"/>
    <mergeCell ref="K171:K174"/>
    <mergeCell ref="L171:L174"/>
    <mergeCell ref="K175:K177"/>
    <mergeCell ref="L175:L177"/>
    <mergeCell ref="K179:K181"/>
    <mergeCell ref="L179:L181"/>
    <mergeCell ref="K160:K162"/>
    <mergeCell ref="L160:L162"/>
    <mergeCell ref="K165:K167"/>
    <mergeCell ref="L165:L167"/>
    <mergeCell ref="K168:K170"/>
    <mergeCell ref="L168:L170"/>
    <mergeCell ref="K150:K152"/>
    <mergeCell ref="L150:L152"/>
    <mergeCell ref="K154:K156"/>
    <mergeCell ref="L154:L156"/>
    <mergeCell ref="G285:G287"/>
    <mergeCell ref="H285:H287"/>
    <mergeCell ref="I285:I287"/>
    <mergeCell ref="J285:J287"/>
    <mergeCell ref="K285:K287"/>
    <mergeCell ref="L285:L287"/>
    <mergeCell ref="A285:A287"/>
    <mergeCell ref="B285:B287"/>
    <mergeCell ref="C285:C287"/>
    <mergeCell ref="D285:D287"/>
    <mergeCell ref="E285:E287"/>
    <mergeCell ref="F285:F287"/>
    <mergeCell ref="H321:H322"/>
    <mergeCell ref="G321:G322"/>
    <mergeCell ref="F321:F322"/>
    <mergeCell ref="E321:E322"/>
    <mergeCell ref="A276:A278"/>
    <mergeCell ref="B276:B278"/>
    <mergeCell ref="C276:C278"/>
    <mergeCell ref="D276:D278"/>
    <mergeCell ref="E276:E278"/>
    <mergeCell ref="F276:F278"/>
    <mergeCell ref="G312:G314"/>
    <mergeCell ref="H312:H314"/>
    <mergeCell ref="I312:I314"/>
    <mergeCell ref="J312:J314"/>
    <mergeCell ref="K312:K314"/>
    <mergeCell ref="L312:L314"/>
    <mergeCell ref="I282:I284"/>
    <mergeCell ref="J282:J284"/>
    <mergeCell ref="K282:K284"/>
    <mergeCell ref="L282:L284"/>
    <mergeCell ref="A312:A314"/>
    <mergeCell ref="B312:B314"/>
    <mergeCell ref="C312:C314"/>
    <mergeCell ref="D312:D314"/>
    <mergeCell ref="E312:E314"/>
    <mergeCell ref="F312:F314"/>
    <mergeCell ref="C282:C284"/>
    <mergeCell ref="D282:D284"/>
    <mergeCell ref="E282:E284"/>
    <mergeCell ref="F282:F284"/>
    <mergeCell ref="G279:G281"/>
    <mergeCell ref="H279:H281"/>
    <mergeCell ref="G282:G284"/>
    <mergeCell ref="H282:H284"/>
    <mergeCell ref="I279:I281"/>
    <mergeCell ref="J279:J281"/>
    <mergeCell ref="K279:K281"/>
    <mergeCell ref="L279:L281"/>
    <mergeCell ref="C279:C281"/>
    <mergeCell ref="D279:D281"/>
    <mergeCell ref="E279:E281"/>
    <mergeCell ref="F279:F281"/>
    <mergeCell ref="K309:K311"/>
    <mergeCell ref="L309:L311"/>
    <mergeCell ref="J273:J275"/>
    <mergeCell ref="G265:G267"/>
    <mergeCell ref="G268:G270"/>
    <mergeCell ref="G273:G275"/>
    <mergeCell ref="I273:I275"/>
    <mergeCell ref="H309:H311"/>
    <mergeCell ref="G294:G296"/>
    <mergeCell ref="H294:H296"/>
    <mergeCell ref="I294:I296"/>
    <mergeCell ref="J294:J296"/>
    <mergeCell ref="K294:K296"/>
    <mergeCell ref="L294:L296"/>
    <mergeCell ref="A294:A296"/>
    <mergeCell ref="B294:B296"/>
    <mergeCell ref="C294:C296"/>
    <mergeCell ref="D294:D296"/>
    <mergeCell ref="E294:E296"/>
    <mergeCell ref="F294:F296"/>
    <mergeCell ref="G291:G293"/>
    <mergeCell ref="H291:H293"/>
    <mergeCell ref="I291:I293"/>
    <mergeCell ref="J291:J293"/>
    <mergeCell ref="K291:K293"/>
    <mergeCell ref="L291:L293"/>
    <mergeCell ref="A291:A293"/>
    <mergeCell ref="B291:B293"/>
    <mergeCell ref="C291:C293"/>
    <mergeCell ref="D291:D293"/>
    <mergeCell ref="E291:E293"/>
    <mergeCell ref="F291:F293"/>
    <mergeCell ref="G288:G290"/>
    <mergeCell ref="H288:H290"/>
    <mergeCell ref="I288:I290"/>
    <mergeCell ref="J288:J290"/>
    <mergeCell ref="K288:K290"/>
    <mergeCell ref="L288:L290"/>
    <mergeCell ref="A288:A290"/>
    <mergeCell ref="B288:B290"/>
    <mergeCell ref="C288:C290"/>
    <mergeCell ref="D288:D290"/>
    <mergeCell ref="E288:E290"/>
    <mergeCell ref="F288:F290"/>
    <mergeCell ref="J297:J299"/>
    <mergeCell ref="K297:K299"/>
    <mergeCell ref="L297:L299"/>
    <mergeCell ref="D321:D322"/>
    <mergeCell ref="C321:C322"/>
    <mergeCell ref="B321:B322"/>
    <mergeCell ref="A321:A322"/>
    <mergeCell ref="I321:I322"/>
    <mergeCell ref="A323:A325"/>
    <mergeCell ref="B323:B325"/>
    <mergeCell ref="C323:C325"/>
    <mergeCell ref="D323:D325"/>
    <mergeCell ref="E323:E325"/>
    <mergeCell ref="G318:G320"/>
    <mergeCell ref="H318:H320"/>
    <mergeCell ref="I318:I320"/>
    <mergeCell ref="J318:J320"/>
    <mergeCell ref="K318:K320"/>
    <mergeCell ref="L318:L320"/>
    <mergeCell ref="A318:A320"/>
    <mergeCell ref="B318:B320"/>
    <mergeCell ref="C318:C320"/>
    <mergeCell ref="D318:D320"/>
    <mergeCell ref="E318:E320"/>
    <mergeCell ref="F318:F320"/>
    <mergeCell ref="G315:G317"/>
    <mergeCell ref="H315:H317"/>
    <mergeCell ref="I315:I317"/>
    <mergeCell ref="J315:J317"/>
    <mergeCell ref="K315:K317"/>
    <mergeCell ref="L315:L317"/>
    <mergeCell ref="A315:A317"/>
    <mergeCell ref="B315:B317"/>
    <mergeCell ref="C315:C317"/>
    <mergeCell ref="D315:D317"/>
    <mergeCell ref="E315:E317"/>
    <mergeCell ref="F315:F317"/>
    <mergeCell ref="L321:L322"/>
    <mergeCell ref="K321:K322"/>
    <mergeCell ref="J321:J322"/>
    <mergeCell ref="L332:L334"/>
    <mergeCell ref="J335:J337"/>
    <mergeCell ref="K335:K337"/>
    <mergeCell ref="L335:L337"/>
    <mergeCell ref="H338:H340"/>
    <mergeCell ref="I338:I340"/>
    <mergeCell ref="J338:J340"/>
    <mergeCell ref="K338:K340"/>
    <mergeCell ref="L338:L340"/>
    <mergeCell ref="G332:G334"/>
    <mergeCell ref="H332:H334"/>
    <mergeCell ref="I332:I334"/>
    <mergeCell ref="J332:J334"/>
    <mergeCell ref="K332:K334"/>
    <mergeCell ref="A332:A334"/>
    <mergeCell ref="B332:B334"/>
    <mergeCell ref="C332:C334"/>
    <mergeCell ref="D332:D334"/>
    <mergeCell ref="E332:E334"/>
    <mergeCell ref="F332:F334"/>
    <mergeCell ref="L323:L325"/>
    <mergeCell ref="J326:J328"/>
    <mergeCell ref="K326:K328"/>
    <mergeCell ref="L326:L328"/>
    <mergeCell ref="H329:H331"/>
    <mergeCell ref="I329:I331"/>
    <mergeCell ref="J329:J331"/>
    <mergeCell ref="K329:K331"/>
    <mergeCell ref="L329:L331"/>
    <mergeCell ref="I326:I328"/>
    <mergeCell ref="F323:F325"/>
    <mergeCell ref="G323:G325"/>
    <mergeCell ref="H323:H325"/>
    <mergeCell ref="I323:I325"/>
    <mergeCell ref="J323:J325"/>
    <mergeCell ref="K323:K325"/>
    <mergeCell ref="C329:C331"/>
    <mergeCell ref="B329:B331"/>
    <mergeCell ref="D326:D328"/>
    <mergeCell ref="C335:C337"/>
    <mergeCell ref="B335:B337"/>
    <mergeCell ref="A335:A337"/>
    <mergeCell ref="G338:G340"/>
    <mergeCell ref="F338:F340"/>
    <mergeCell ref="E338:E340"/>
    <mergeCell ref="D338:D340"/>
    <mergeCell ref="C338:C340"/>
    <mergeCell ref="B338:B340"/>
    <mergeCell ref="A338:A340"/>
    <mergeCell ref="I335:I337"/>
    <mergeCell ref="H335:H337"/>
    <mergeCell ref="G335:G337"/>
    <mergeCell ref="F335:F337"/>
    <mergeCell ref="E335:E337"/>
    <mergeCell ref="D335:D337"/>
    <mergeCell ref="K355:K357"/>
    <mergeCell ref="L355:L357"/>
    <mergeCell ref="G352:G354"/>
    <mergeCell ref="H352:H354"/>
    <mergeCell ref="I352:I354"/>
    <mergeCell ref="J352:J354"/>
    <mergeCell ref="L352:L354"/>
    <mergeCell ref="H355:H357"/>
    <mergeCell ref="I355:I357"/>
    <mergeCell ref="J355:J357"/>
    <mergeCell ref="A355:A357"/>
    <mergeCell ref="B355:B357"/>
    <mergeCell ref="C355:C357"/>
    <mergeCell ref="D355:D357"/>
    <mergeCell ref="E355:E357"/>
    <mergeCell ref="F355:F357"/>
    <mergeCell ref="G347:G349"/>
    <mergeCell ref="H347:H349"/>
    <mergeCell ref="I347:I349"/>
    <mergeCell ref="J347:J349"/>
    <mergeCell ref="K347:K349"/>
    <mergeCell ref="L347:L349"/>
    <mergeCell ref="A347:A349"/>
    <mergeCell ref="B347:B349"/>
    <mergeCell ref="C347:C349"/>
    <mergeCell ref="D347:D349"/>
    <mergeCell ref="E347:E349"/>
    <mergeCell ref="F347:F349"/>
    <mergeCell ref="L341:L343"/>
    <mergeCell ref="J436:J438"/>
    <mergeCell ref="K436:K438"/>
    <mergeCell ref="L436:L438"/>
    <mergeCell ref="H344:H346"/>
    <mergeCell ref="I344:I346"/>
    <mergeCell ref="J344:J346"/>
    <mergeCell ref="K344:K346"/>
    <mergeCell ref="L344:L346"/>
    <mergeCell ref="K352:K354"/>
    <mergeCell ref="G341:G343"/>
    <mergeCell ref="H341:H343"/>
    <mergeCell ref="I341:I343"/>
    <mergeCell ref="J341:J343"/>
    <mergeCell ref="K341:K343"/>
    <mergeCell ref="A341:A343"/>
    <mergeCell ref="B341:B343"/>
    <mergeCell ref="C341:C343"/>
    <mergeCell ref="D341:D343"/>
    <mergeCell ref="E341:E343"/>
    <mergeCell ref="F341:F343"/>
    <mergeCell ref="A364:A366"/>
    <mergeCell ref="B364:B366"/>
    <mergeCell ref="C364:C366"/>
    <mergeCell ref="D364:D366"/>
    <mergeCell ref="E364:E366"/>
    <mergeCell ref="F364:F366"/>
    <mergeCell ref="G364:G366"/>
    <mergeCell ref="H364:H366"/>
    <mergeCell ref="I364:I366"/>
    <mergeCell ref="J364:J366"/>
    <mergeCell ref="K364:K366"/>
    <mergeCell ref="L364:L366"/>
    <mergeCell ref="F433:F435"/>
    <mergeCell ref="E433:E435"/>
    <mergeCell ref="D433:D435"/>
    <mergeCell ref="AF33:AF35"/>
    <mergeCell ref="AG33:AG35"/>
    <mergeCell ref="R36:R39"/>
    <mergeCell ref="S36:S39"/>
    <mergeCell ref="T36:T39"/>
    <mergeCell ref="X33:X35"/>
    <mergeCell ref="Y33:Y35"/>
    <mergeCell ref="Z33:Z35"/>
    <mergeCell ref="AA33:AA35"/>
    <mergeCell ref="AB33:AB35"/>
    <mergeCell ref="Z29:Z31"/>
    <mergeCell ref="AC33:AC35"/>
    <mergeCell ref="AD29:AD31"/>
    <mergeCell ref="AE29:AE31"/>
    <mergeCell ref="AF29:AF31"/>
    <mergeCell ref="AA29:AA31"/>
    <mergeCell ref="AB29:AB31"/>
    <mergeCell ref="AC29:AC31"/>
    <mergeCell ref="AD33:AD35"/>
    <mergeCell ref="AE33:AE35"/>
    <mergeCell ref="R33:R35"/>
    <mergeCell ref="S33:S35"/>
    <mergeCell ref="T33:T35"/>
    <mergeCell ref="U33:U35"/>
    <mergeCell ref="V33:V35"/>
    <mergeCell ref="W33:W35"/>
    <mergeCell ref="AG26:AG28"/>
    <mergeCell ref="R29:R31"/>
    <mergeCell ref="S29:S31"/>
    <mergeCell ref="T29:T31"/>
    <mergeCell ref="U29:U31"/>
    <mergeCell ref="V29:V31"/>
    <mergeCell ref="W29:W31"/>
    <mergeCell ref="AG29:AG31"/>
    <mergeCell ref="X29:X31"/>
    <mergeCell ref="Y29:Y31"/>
    <mergeCell ref="AA26:AA28"/>
    <mergeCell ref="AB26:AB28"/>
    <mergeCell ref="AC26:AC28"/>
    <mergeCell ref="AD26:AD28"/>
    <mergeCell ref="AE26:AE28"/>
    <mergeCell ref="AF26:AF28"/>
    <mergeCell ref="U26:U28"/>
    <mergeCell ref="V26:V28"/>
    <mergeCell ref="W26:W28"/>
    <mergeCell ref="X26:X28"/>
    <mergeCell ref="Y26:Y28"/>
    <mergeCell ref="Z26:Z28"/>
    <mergeCell ref="AD47:AD49"/>
    <mergeCell ref="AE47:AE49"/>
    <mergeCell ref="AF47:AF49"/>
    <mergeCell ref="AG47:AG49"/>
    <mergeCell ref="R66:R68"/>
    <mergeCell ref="S66:S68"/>
    <mergeCell ref="T66:T68"/>
    <mergeCell ref="U66:U68"/>
    <mergeCell ref="V66:V68"/>
    <mergeCell ref="W66:W68"/>
    <mergeCell ref="X47:X49"/>
    <mergeCell ref="Y47:Y49"/>
    <mergeCell ref="Z47:Z49"/>
    <mergeCell ref="AA47:AA49"/>
    <mergeCell ref="AB47:AB49"/>
    <mergeCell ref="AC47:AC49"/>
    <mergeCell ref="AD44:AD46"/>
    <mergeCell ref="AE44:AE46"/>
    <mergeCell ref="AF44:AF46"/>
    <mergeCell ref="AG44:AG46"/>
    <mergeCell ref="R47:R49"/>
    <mergeCell ref="S47:S49"/>
    <mergeCell ref="T47:T49"/>
    <mergeCell ref="U47:U49"/>
    <mergeCell ref="V47:V49"/>
    <mergeCell ref="W47:W49"/>
    <mergeCell ref="X44:X46"/>
    <mergeCell ref="Y44:Y46"/>
    <mergeCell ref="Z44:Z46"/>
    <mergeCell ref="AA44:AA46"/>
    <mergeCell ref="AB44:AB46"/>
    <mergeCell ref="AC44:AC46"/>
    <mergeCell ref="AD41:AD43"/>
    <mergeCell ref="AE41:AE43"/>
    <mergeCell ref="AF41:AF43"/>
    <mergeCell ref="AG41:AG43"/>
    <mergeCell ref="R44:R46"/>
    <mergeCell ref="S44:S46"/>
    <mergeCell ref="T44:T46"/>
    <mergeCell ref="U44:U46"/>
    <mergeCell ref="V44:V46"/>
    <mergeCell ref="W44:W46"/>
    <mergeCell ref="X41:X43"/>
    <mergeCell ref="Y41:Y43"/>
    <mergeCell ref="Z41:Z43"/>
    <mergeCell ref="AA41:AA43"/>
    <mergeCell ref="AB41:AB43"/>
    <mergeCell ref="AC41:AC43"/>
    <mergeCell ref="R41:R43"/>
    <mergeCell ref="S41:S43"/>
    <mergeCell ref="T41:T43"/>
    <mergeCell ref="U41:U43"/>
    <mergeCell ref="V41:V43"/>
    <mergeCell ref="W41:W43"/>
    <mergeCell ref="AE63:AE65"/>
    <mergeCell ref="AF63:AF65"/>
    <mergeCell ref="AG63:AG65"/>
    <mergeCell ref="AD63:AD65"/>
    <mergeCell ref="R63:R65"/>
    <mergeCell ref="S63:S65"/>
    <mergeCell ref="T63:T65"/>
    <mergeCell ref="U63:U65"/>
    <mergeCell ref="V63:V65"/>
    <mergeCell ref="W63:W65"/>
    <mergeCell ref="AD72:AD74"/>
    <mergeCell ref="AE72:AE74"/>
    <mergeCell ref="AF72:AF74"/>
    <mergeCell ref="AG72:AG74"/>
    <mergeCell ref="R75:R77"/>
    <mergeCell ref="S75:S77"/>
    <mergeCell ref="T75:T77"/>
    <mergeCell ref="U75:U77"/>
    <mergeCell ref="V75:V77"/>
    <mergeCell ref="W75:W77"/>
    <mergeCell ref="X72:X74"/>
    <mergeCell ref="Y72:Y74"/>
    <mergeCell ref="Z72:Z74"/>
    <mergeCell ref="AA72:AA74"/>
    <mergeCell ref="AB72:AB74"/>
    <mergeCell ref="AC72:AC74"/>
    <mergeCell ref="AD69:AD71"/>
    <mergeCell ref="AE69:AE71"/>
    <mergeCell ref="AF69:AF71"/>
    <mergeCell ref="AG69:AG71"/>
    <mergeCell ref="R72:R74"/>
    <mergeCell ref="S72:S74"/>
    <mergeCell ref="T72:T74"/>
    <mergeCell ref="U72:U74"/>
    <mergeCell ref="V72:V74"/>
    <mergeCell ref="W72:W74"/>
    <mergeCell ref="X69:X71"/>
    <mergeCell ref="Y69:Y71"/>
    <mergeCell ref="Z69:Z71"/>
    <mergeCell ref="AA69:AA71"/>
    <mergeCell ref="AB69:AB71"/>
    <mergeCell ref="AC69:AC71"/>
    <mergeCell ref="AD66:AD68"/>
    <mergeCell ref="AE66:AE68"/>
    <mergeCell ref="AF66:AF68"/>
    <mergeCell ref="AG66:AG68"/>
    <mergeCell ref="R69:R71"/>
    <mergeCell ref="S69:S71"/>
    <mergeCell ref="T69:T71"/>
    <mergeCell ref="U69:U71"/>
    <mergeCell ref="V69:V71"/>
    <mergeCell ref="W69:W71"/>
    <mergeCell ref="X66:X68"/>
    <mergeCell ref="Y66:Y68"/>
    <mergeCell ref="Z66:Z68"/>
    <mergeCell ref="AA66:AA68"/>
    <mergeCell ref="AB66:AB68"/>
    <mergeCell ref="AC66:AC68"/>
    <mergeCell ref="AD91:AD93"/>
    <mergeCell ref="AE91:AE93"/>
    <mergeCell ref="AF91:AF93"/>
    <mergeCell ref="AG91:AG93"/>
    <mergeCell ref="R94:R96"/>
    <mergeCell ref="S94:S96"/>
    <mergeCell ref="T94:T96"/>
    <mergeCell ref="U94:U96"/>
    <mergeCell ref="V94:V96"/>
    <mergeCell ref="W94:W96"/>
    <mergeCell ref="X91:X93"/>
    <mergeCell ref="Y91:Y93"/>
    <mergeCell ref="Z91:Z93"/>
    <mergeCell ref="AA91:AA93"/>
    <mergeCell ref="AB91:AB93"/>
    <mergeCell ref="AC91:AC93"/>
    <mergeCell ref="AD79:AD81"/>
    <mergeCell ref="AE79:AE81"/>
    <mergeCell ref="AF79:AF81"/>
    <mergeCell ref="AG79:AG81"/>
    <mergeCell ref="R91:R93"/>
    <mergeCell ref="S91:S93"/>
    <mergeCell ref="T91:T93"/>
    <mergeCell ref="U91:U93"/>
    <mergeCell ref="V91:V93"/>
    <mergeCell ref="W91:W93"/>
    <mergeCell ref="X79:X81"/>
    <mergeCell ref="Y79:Y81"/>
    <mergeCell ref="Z79:Z81"/>
    <mergeCell ref="AA79:AA81"/>
    <mergeCell ref="AB79:AB81"/>
    <mergeCell ref="AC79:AC81"/>
    <mergeCell ref="AD75:AD77"/>
    <mergeCell ref="AE75:AE77"/>
    <mergeCell ref="AF75:AF77"/>
    <mergeCell ref="AG75:AG77"/>
    <mergeCell ref="R79:R81"/>
    <mergeCell ref="S79:S81"/>
    <mergeCell ref="T79:T81"/>
    <mergeCell ref="U79:U81"/>
    <mergeCell ref="V79:V81"/>
    <mergeCell ref="W79:W81"/>
    <mergeCell ref="X75:X77"/>
    <mergeCell ref="Y75:Y77"/>
    <mergeCell ref="Z75:Z77"/>
    <mergeCell ref="AA75:AA77"/>
    <mergeCell ref="AB75:AB77"/>
    <mergeCell ref="AC75:AC77"/>
    <mergeCell ref="AD114:AD116"/>
    <mergeCell ref="AE114:AE116"/>
    <mergeCell ref="AF114:AF116"/>
    <mergeCell ref="AG114:AG116"/>
    <mergeCell ref="R117:R119"/>
    <mergeCell ref="S117:S119"/>
    <mergeCell ref="T117:T119"/>
    <mergeCell ref="U117:U119"/>
    <mergeCell ref="V117:V119"/>
    <mergeCell ref="W117:W119"/>
    <mergeCell ref="X114:X116"/>
    <mergeCell ref="Y114:Y116"/>
    <mergeCell ref="Z114:Z116"/>
    <mergeCell ref="AA114:AA116"/>
    <mergeCell ref="AB114:AB116"/>
    <mergeCell ref="AC114:AC116"/>
    <mergeCell ref="AD111:AD113"/>
    <mergeCell ref="AE111:AE113"/>
    <mergeCell ref="AF111:AF113"/>
    <mergeCell ref="AG111:AG113"/>
    <mergeCell ref="R114:R116"/>
    <mergeCell ref="S114:S116"/>
    <mergeCell ref="T114:T116"/>
    <mergeCell ref="U114:U116"/>
    <mergeCell ref="V114:V116"/>
    <mergeCell ref="W114:W116"/>
    <mergeCell ref="X111:X113"/>
    <mergeCell ref="Y111:Y113"/>
    <mergeCell ref="Z111:Z113"/>
    <mergeCell ref="AA111:AA113"/>
    <mergeCell ref="AB111:AB113"/>
    <mergeCell ref="AC111:AC113"/>
    <mergeCell ref="AD94:AD96"/>
    <mergeCell ref="AE94:AE96"/>
    <mergeCell ref="AF94:AF96"/>
    <mergeCell ref="AG94:AG96"/>
    <mergeCell ref="R111:R113"/>
    <mergeCell ref="S111:S113"/>
    <mergeCell ref="T111:T113"/>
    <mergeCell ref="U111:U113"/>
    <mergeCell ref="V111:V113"/>
    <mergeCell ref="W111:W113"/>
    <mergeCell ref="X94:X96"/>
    <mergeCell ref="Y94:Y96"/>
    <mergeCell ref="Z94:Z96"/>
    <mergeCell ref="AA94:AA96"/>
    <mergeCell ref="AB94:AB96"/>
    <mergeCell ref="AC94:AC96"/>
    <mergeCell ref="AA105:AA108"/>
    <mergeCell ref="AB105:AB108"/>
    <mergeCell ref="AC105:AC108"/>
    <mergeCell ref="AD105:AD108"/>
    <mergeCell ref="AE105:AE108"/>
    <mergeCell ref="AF105:AF108"/>
    <mergeCell ref="AG105:AG108"/>
    <mergeCell ref="AD123:AD125"/>
    <mergeCell ref="AE123:AE125"/>
    <mergeCell ref="AF123:AF125"/>
    <mergeCell ref="AG123:AG125"/>
    <mergeCell ref="R126:R128"/>
    <mergeCell ref="S126:S128"/>
    <mergeCell ref="T126:T128"/>
    <mergeCell ref="U126:U128"/>
    <mergeCell ref="V126:V128"/>
    <mergeCell ref="W126:W128"/>
    <mergeCell ref="X123:X125"/>
    <mergeCell ref="Y123:Y125"/>
    <mergeCell ref="Z123:Z125"/>
    <mergeCell ref="AA123:AA125"/>
    <mergeCell ref="AB123:AB125"/>
    <mergeCell ref="AC123:AC125"/>
    <mergeCell ref="AD120:AD122"/>
    <mergeCell ref="AE120:AE122"/>
    <mergeCell ref="AF120:AF122"/>
    <mergeCell ref="AG120:AG122"/>
    <mergeCell ref="R123:R125"/>
    <mergeCell ref="S123:S125"/>
    <mergeCell ref="T123:T125"/>
    <mergeCell ref="U123:U125"/>
    <mergeCell ref="V123:V125"/>
    <mergeCell ref="W123:W125"/>
    <mergeCell ref="X120:X122"/>
    <mergeCell ref="Y120:Y122"/>
    <mergeCell ref="Z120:Z122"/>
    <mergeCell ref="AA120:AA122"/>
    <mergeCell ref="AB120:AB122"/>
    <mergeCell ref="AC120:AC122"/>
    <mergeCell ref="AD117:AD119"/>
    <mergeCell ref="AE117:AE119"/>
    <mergeCell ref="AF117:AF119"/>
    <mergeCell ref="AG117:AG119"/>
    <mergeCell ref="R120:R122"/>
    <mergeCell ref="S120:S122"/>
    <mergeCell ref="T120:T122"/>
    <mergeCell ref="U120:U122"/>
    <mergeCell ref="V120:V122"/>
    <mergeCell ref="W120:W122"/>
    <mergeCell ref="X117:X119"/>
    <mergeCell ref="Y117:Y119"/>
    <mergeCell ref="Z117:Z119"/>
    <mergeCell ref="AA117:AA119"/>
    <mergeCell ref="AB117:AB119"/>
    <mergeCell ref="AC117:AC119"/>
    <mergeCell ref="AD132:AD134"/>
    <mergeCell ref="AE132:AE134"/>
    <mergeCell ref="AF132:AF134"/>
    <mergeCell ref="AG132:AG134"/>
    <mergeCell ref="R135:R137"/>
    <mergeCell ref="S135:S137"/>
    <mergeCell ref="T135:T137"/>
    <mergeCell ref="U135:U137"/>
    <mergeCell ref="V135:V137"/>
    <mergeCell ref="W135:W137"/>
    <mergeCell ref="X132:X134"/>
    <mergeCell ref="Y132:Y134"/>
    <mergeCell ref="Z132:Z134"/>
    <mergeCell ref="AA132:AA134"/>
    <mergeCell ref="AB132:AB134"/>
    <mergeCell ref="AC132:AC134"/>
    <mergeCell ref="AD129:AD131"/>
    <mergeCell ref="AE129:AE131"/>
    <mergeCell ref="AF129:AF131"/>
    <mergeCell ref="AG129:AG131"/>
    <mergeCell ref="R132:R134"/>
    <mergeCell ref="S132:S134"/>
    <mergeCell ref="T132:T134"/>
    <mergeCell ref="U132:U134"/>
    <mergeCell ref="V132:V134"/>
    <mergeCell ref="W132:W134"/>
    <mergeCell ref="X129:X131"/>
    <mergeCell ref="Y129:Y131"/>
    <mergeCell ref="Z129:Z131"/>
    <mergeCell ref="AA129:AA131"/>
    <mergeCell ref="AB129:AB131"/>
    <mergeCell ref="AC129:AC131"/>
    <mergeCell ref="AD126:AD128"/>
    <mergeCell ref="AE126:AE128"/>
    <mergeCell ref="AF126:AF128"/>
    <mergeCell ref="AG126:AG128"/>
    <mergeCell ref="R129:R131"/>
    <mergeCell ref="S129:S131"/>
    <mergeCell ref="T129:T131"/>
    <mergeCell ref="U129:U131"/>
    <mergeCell ref="V129:V131"/>
    <mergeCell ref="W129:W131"/>
    <mergeCell ref="X126:X128"/>
    <mergeCell ref="Y126:Y128"/>
    <mergeCell ref="Z126:Z128"/>
    <mergeCell ref="AA126:AA128"/>
    <mergeCell ref="AB126:AB128"/>
    <mergeCell ref="AC126:AC128"/>
    <mergeCell ref="AD141:AD143"/>
    <mergeCell ref="AE141:AE143"/>
    <mergeCell ref="AF141:AF143"/>
    <mergeCell ref="AG141:AG143"/>
    <mergeCell ref="R144:R146"/>
    <mergeCell ref="S144:S146"/>
    <mergeCell ref="T144:T146"/>
    <mergeCell ref="U144:U146"/>
    <mergeCell ref="V144:V146"/>
    <mergeCell ref="W144:W146"/>
    <mergeCell ref="X141:X143"/>
    <mergeCell ref="Y141:Y143"/>
    <mergeCell ref="Z141:Z143"/>
    <mergeCell ref="AA141:AA143"/>
    <mergeCell ref="AB141:AB143"/>
    <mergeCell ref="AC141:AC143"/>
    <mergeCell ref="AD138:AD140"/>
    <mergeCell ref="AE138:AE140"/>
    <mergeCell ref="AF138:AF140"/>
    <mergeCell ref="AG138:AG140"/>
    <mergeCell ref="R141:R143"/>
    <mergeCell ref="S141:S143"/>
    <mergeCell ref="T141:T143"/>
    <mergeCell ref="U141:U143"/>
    <mergeCell ref="V141:V143"/>
    <mergeCell ref="W141:W143"/>
    <mergeCell ref="X138:X140"/>
    <mergeCell ref="Y138:Y140"/>
    <mergeCell ref="Z138:Z140"/>
    <mergeCell ref="AA138:AA140"/>
    <mergeCell ref="AB138:AB140"/>
    <mergeCell ref="AC138:AC140"/>
    <mergeCell ref="AD135:AD137"/>
    <mergeCell ref="AE135:AE137"/>
    <mergeCell ref="AF135:AF137"/>
    <mergeCell ref="AG135:AG137"/>
    <mergeCell ref="R138:R140"/>
    <mergeCell ref="S138:S140"/>
    <mergeCell ref="T138:T140"/>
    <mergeCell ref="U138:U140"/>
    <mergeCell ref="V138:V140"/>
    <mergeCell ref="W138:W140"/>
    <mergeCell ref="X135:X137"/>
    <mergeCell ref="Y135:Y137"/>
    <mergeCell ref="Z135:Z137"/>
    <mergeCell ref="AA135:AA137"/>
    <mergeCell ref="AB135:AB137"/>
    <mergeCell ref="AC135:AC137"/>
    <mergeCell ref="AD150:AD152"/>
    <mergeCell ref="AE150:AE152"/>
    <mergeCell ref="AF150:AF152"/>
    <mergeCell ref="AG150:AG152"/>
    <mergeCell ref="R154:R156"/>
    <mergeCell ref="S154:S156"/>
    <mergeCell ref="T154:T156"/>
    <mergeCell ref="U154:U156"/>
    <mergeCell ref="V154:V156"/>
    <mergeCell ref="W154:W156"/>
    <mergeCell ref="X150:X152"/>
    <mergeCell ref="Y150:Y152"/>
    <mergeCell ref="Z150:Z152"/>
    <mergeCell ref="AA150:AA152"/>
    <mergeCell ref="AB150:AB152"/>
    <mergeCell ref="AC150:AC152"/>
    <mergeCell ref="AD147:AD149"/>
    <mergeCell ref="AE147:AE149"/>
    <mergeCell ref="AF147:AF149"/>
    <mergeCell ref="AG147:AG149"/>
    <mergeCell ref="R150:R152"/>
    <mergeCell ref="S150:S152"/>
    <mergeCell ref="T150:T152"/>
    <mergeCell ref="U150:U152"/>
    <mergeCell ref="V150:V152"/>
    <mergeCell ref="W150:W152"/>
    <mergeCell ref="X147:X149"/>
    <mergeCell ref="Y147:Y149"/>
    <mergeCell ref="Z147:Z149"/>
    <mergeCell ref="AA147:AA149"/>
    <mergeCell ref="AB147:AB149"/>
    <mergeCell ref="AC147:AC149"/>
    <mergeCell ref="AD144:AD146"/>
    <mergeCell ref="AE144:AE146"/>
    <mergeCell ref="AF144:AF146"/>
    <mergeCell ref="AG144:AG146"/>
    <mergeCell ref="R147:R149"/>
    <mergeCell ref="S147:S149"/>
    <mergeCell ref="T147:T149"/>
    <mergeCell ref="U147:U149"/>
    <mergeCell ref="V147:V149"/>
    <mergeCell ref="W147:W149"/>
    <mergeCell ref="X144:X146"/>
    <mergeCell ref="Y144:Y146"/>
    <mergeCell ref="Z144:Z146"/>
    <mergeCell ref="AA144:AA146"/>
    <mergeCell ref="AB144:AB146"/>
    <mergeCell ref="AC144:AC146"/>
    <mergeCell ref="AD160:AD162"/>
    <mergeCell ref="AE160:AE162"/>
    <mergeCell ref="AF160:AF162"/>
    <mergeCell ref="AG160:AG162"/>
    <mergeCell ref="R165:R167"/>
    <mergeCell ref="S165:S167"/>
    <mergeCell ref="T165:T167"/>
    <mergeCell ref="U165:U167"/>
    <mergeCell ref="V165:V167"/>
    <mergeCell ref="W165:W167"/>
    <mergeCell ref="X160:X162"/>
    <mergeCell ref="Y160:Y162"/>
    <mergeCell ref="Z160:Z162"/>
    <mergeCell ref="AA160:AA162"/>
    <mergeCell ref="AB160:AB162"/>
    <mergeCell ref="AC160:AC162"/>
    <mergeCell ref="AD157:AD159"/>
    <mergeCell ref="AE157:AE159"/>
    <mergeCell ref="AF157:AF159"/>
    <mergeCell ref="AG157:AG159"/>
    <mergeCell ref="R160:R162"/>
    <mergeCell ref="S160:S162"/>
    <mergeCell ref="T160:T162"/>
    <mergeCell ref="U160:U162"/>
    <mergeCell ref="V160:V162"/>
    <mergeCell ref="W160:W162"/>
    <mergeCell ref="X157:X159"/>
    <mergeCell ref="Y157:Y159"/>
    <mergeCell ref="Z157:Z159"/>
    <mergeCell ref="AA157:AA159"/>
    <mergeCell ref="AB157:AB159"/>
    <mergeCell ref="AC157:AC159"/>
    <mergeCell ref="AD154:AD156"/>
    <mergeCell ref="AE154:AE156"/>
    <mergeCell ref="AF154:AF156"/>
    <mergeCell ref="AG154:AG156"/>
    <mergeCell ref="R157:R159"/>
    <mergeCell ref="S157:S159"/>
    <mergeCell ref="T157:T159"/>
    <mergeCell ref="U157:U159"/>
    <mergeCell ref="V157:V159"/>
    <mergeCell ref="W157:W159"/>
    <mergeCell ref="X154:X156"/>
    <mergeCell ref="Y154:Y156"/>
    <mergeCell ref="Z154:Z156"/>
    <mergeCell ref="AA154:AA156"/>
    <mergeCell ref="AB154:AB156"/>
    <mergeCell ref="AC154:AC156"/>
    <mergeCell ref="AG168:AG170"/>
    <mergeCell ref="X179:X181"/>
    <mergeCell ref="Y179:Y181"/>
    <mergeCell ref="Z179:Z181"/>
    <mergeCell ref="AA179:AA181"/>
    <mergeCell ref="AB179:AB181"/>
    <mergeCell ref="AG179:AG181"/>
    <mergeCell ref="AF179:AF181"/>
    <mergeCell ref="AD168:AD170"/>
    <mergeCell ref="W179:W181"/>
    <mergeCell ref="X168:X170"/>
    <mergeCell ref="Y168:Y170"/>
    <mergeCell ref="Z168:Z170"/>
    <mergeCell ref="AD165:AD167"/>
    <mergeCell ref="AE165:AE167"/>
    <mergeCell ref="X165:X167"/>
    <mergeCell ref="Y165:Y167"/>
    <mergeCell ref="Z165:Z167"/>
    <mergeCell ref="AA168:AA170"/>
    <mergeCell ref="AF165:AF167"/>
    <mergeCell ref="AA165:AA167"/>
    <mergeCell ref="AB165:AB167"/>
    <mergeCell ref="AC165:AC167"/>
    <mergeCell ref="AF168:AF170"/>
    <mergeCell ref="AG165:AG167"/>
    <mergeCell ref="AB168:AB170"/>
    <mergeCell ref="AC168:AC170"/>
    <mergeCell ref="AE168:AE170"/>
    <mergeCell ref="R168:R170"/>
    <mergeCell ref="S168:S170"/>
    <mergeCell ref="T168:T170"/>
    <mergeCell ref="U168:U170"/>
    <mergeCell ref="V168:V170"/>
    <mergeCell ref="W168:W170"/>
    <mergeCell ref="AE182:AE184"/>
    <mergeCell ref="AF182:AF184"/>
    <mergeCell ref="AG182:AG184"/>
    <mergeCell ref="AF217:AF219"/>
    <mergeCell ref="AG217:AG219"/>
    <mergeCell ref="AD187:AD189"/>
    <mergeCell ref="AE187:AE189"/>
    <mergeCell ref="AF193:AF195"/>
    <mergeCell ref="AG193:AG195"/>
    <mergeCell ref="AE207:AE209"/>
    <mergeCell ref="Z182:Z184"/>
    <mergeCell ref="Z187:Z189"/>
    <mergeCell ref="W193:W195"/>
    <mergeCell ref="X193:X195"/>
    <mergeCell ref="Y193:Y195"/>
    <mergeCell ref="AB217:AB219"/>
    <mergeCell ref="Z217:Z219"/>
    <mergeCell ref="AA217:AA219"/>
    <mergeCell ref="W182:W184"/>
    <mergeCell ref="AA187:AA189"/>
    <mergeCell ref="U217:U219"/>
    <mergeCell ref="V217:V219"/>
    <mergeCell ref="W217:W219"/>
    <mergeCell ref="X182:X184"/>
    <mergeCell ref="Y182:Y184"/>
    <mergeCell ref="AC179:AC181"/>
    <mergeCell ref="AA182:AA184"/>
    <mergeCell ref="AB182:AB184"/>
    <mergeCell ref="AC182:AC184"/>
    <mergeCell ref="V179:V181"/>
    <mergeCell ref="R182:R184"/>
    <mergeCell ref="S182:S184"/>
    <mergeCell ref="T182:T184"/>
    <mergeCell ref="U182:U184"/>
    <mergeCell ref="V182:V184"/>
    <mergeCell ref="R179:R181"/>
    <mergeCell ref="S179:S181"/>
    <mergeCell ref="T179:T181"/>
    <mergeCell ref="U179:U181"/>
    <mergeCell ref="AD179:AD181"/>
    <mergeCell ref="R190:R192"/>
    <mergeCell ref="S190:S192"/>
    <mergeCell ref="T190:T192"/>
    <mergeCell ref="U190:U192"/>
    <mergeCell ref="V190:V192"/>
    <mergeCell ref="W190:W192"/>
    <mergeCell ref="X190:X192"/>
    <mergeCell ref="Y190:Y192"/>
    <mergeCell ref="Z190:Z192"/>
    <mergeCell ref="AA190:AA192"/>
    <mergeCell ref="AB190:AB192"/>
    <mergeCell ref="AC190:AC192"/>
    <mergeCell ref="AD190:AD192"/>
    <mergeCell ref="AE190:AE192"/>
    <mergeCell ref="AF190:AF192"/>
    <mergeCell ref="AG190:AG192"/>
    <mergeCell ref="AE225:AE227"/>
    <mergeCell ref="AF225:AF227"/>
    <mergeCell ref="AG225:AG227"/>
    <mergeCell ref="R228:R230"/>
    <mergeCell ref="S228:S230"/>
    <mergeCell ref="T228:T230"/>
    <mergeCell ref="U228:U230"/>
    <mergeCell ref="V228:V230"/>
    <mergeCell ref="W228:W230"/>
    <mergeCell ref="X228:X230"/>
    <mergeCell ref="AA225:AA227"/>
    <mergeCell ref="X222:X223"/>
    <mergeCell ref="Y222:Y223"/>
    <mergeCell ref="AB225:AB227"/>
    <mergeCell ref="AC225:AC227"/>
    <mergeCell ref="AD225:AD227"/>
    <mergeCell ref="AB222:AB223"/>
    <mergeCell ref="R217:R219"/>
    <mergeCell ref="S217:S219"/>
    <mergeCell ref="T217:T219"/>
    <mergeCell ref="X225:X227"/>
    <mergeCell ref="Y225:Y227"/>
    <mergeCell ref="Z225:Z227"/>
    <mergeCell ref="X217:X219"/>
    <mergeCell ref="Y217:Y219"/>
    <mergeCell ref="R222:R223"/>
    <mergeCell ref="S222:S223"/>
    <mergeCell ref="R225:R227"/>
    <mergeCell ref="S225:S227"/>
    <mergeCell ref="T225:T227"/>
    <mergeCell ref="U225:U227"/>
    <mergeCell ref="V225:V227"/>
    <mergeCell ref="W225:W227"/>
    <mergeCell ref="AE234:AE236"/>
    <mergeCell ref="AF234:AF236"/>
    <mergeCell ref="AG234:AG236"/>
    <mergeCell ref="R237:R239"/>
    <mergeCell ref="S237:S239"/>
    <mergeCell ref="T237:T239"/>
    <mergeCell ref="U237:U239"/>
    <mergeCell ref="V237:V239"/>
    <mergeCell ref="W237:W239"/>
    <mergeCell ref="X237:X239"/>
    <mergeCell ref="Y234:Y236"/>
    <mergeCell ref="Z234:Z236"/>
    <mergeCell ref="AA234:AA236"/>
    <mergeCell ref="AB234:AB236"/>
    <mergeCell ref="AC234:AC236"/>
    <mergeCell ref="AD234:AD236"/>
    <mergeCell ref="AE231:AE233"/>
    <mergeCell ref="AF231:AF233"/>
    <mergeCell ref="AG231:AG233"/>
    <mergeCell ref="R234:R236"/>
    <mergeCell ref="S234:S236"/>
    <mergeCell ref="T234:T236"/>
    <mergeCell ref="U234:U236"/>
    <mergeCell ref="V234:V236"/>
    <mergeCell ref="W234:W236"/>
    <mergeCell ref="X234:X236"/>
    <mergeCell ref="Y231:Y233"/>
    <mergeCell ref="Z231:Z233"/>
    <mergeCell ref="AA231:AA233"/>
    <mergeCell ref="AB231:AB233"/>
    <mergeCell ref="AC231:AC233"/>
    <mergeCell ref="AD231:AD233"/>
    <mergeCell ref="AE228:AE230"/>
    <mergeCell ref="AF228:AF230"/>
    <mergeCell ref="AG228:AG230"/>
    <mergeCell ref="R231:R233"/>
    <mergeCell ref="S231:S233"/>
    <mergeCell ref="T231:T233"/>
    <mergeCell ref="U231:U233"/>
    <mergeCell ref="V231:V233"/>
    <mergeCell ref="W231:W233"/>
    <mergeCell ref="X231:X233"/>
    <mergeCell ref="Y228:Y230"/>
    <mergeCell ref="Z228:Z230"/>
    <mergeCell ref="AA228:AA230"/>
    <mergeCell ref="AB228:AB230"/>
    <mergeCell ref="AC228:AC230"/>
    <mergeCell ref="AD228:AD230"/>
    <mergeCell ref="AE244:AE246"/>
    <mergeCell ref="AF244:AF246"/>
    <mergeCell ref="AG244:AG246"/>
    <mergeCell ref="R247:R249"/>
    <mergeCell ref="S247:S249"/>
    <mergeCell ref="T247:T249"/>
    <mergeCell ref="U247:U249"/>
    <mergeCell ref="V247:V249"/>
    <mergeCell ref="W247:W249"/>
    <mergeCell ref="X247:X249"/>
    <mergeCell ref="Y244:Y246"/>
    <mergeCell ref="Z244:Z246"/>
    <mergeCell ref="AA244:AA246"/>
    <mergeCell ref="AB244:AB246"/>
    <mergeCell ref="AC244:AC246"/>
    <mergeCell ref="AD244:AD246"/>
    <mergeCell ref="AE241:AE243"/>
    <mergeCell ref="AF241:AF243"/>
    <mergeCell ref="AG241:AG243"/>
    <mergeCell ref="R244:R246"/>
    <mergeCell ref="S244:S246"/>
    <mergeCell ref="T244:T246"/>
    <mergeCell ref="U244:U246"/>
    <mergeCell ref="V244:V246"/>
    <mergeCell ref="W244:W246"/>
    <mergeCell ref="X244:X246"/>
    <mergeCell ref="Y241:Y243"/>
    <mergeCell ref="Z241:Z243"/>
    <mergeCell ref="AA241:AA243"/>
    <mergeCell ref="AB241:AB243"/>
    <mergeCell ref="AC241:AC243"/>
    <mergeCell ref="AD241:AD243"/>
    <mergeCell ref="AE237:AE239"/>
    <mergeCell ref="AF237:AF239"/>
    <mergeCell ref="AG237:AG239"/>
    <mergeCell ref="R241:R243"/>
    <mergeCell ref="S241:S243"/>
    <mergeCell ref="T241:T243"/>
    <mergeCell ref="U241:U243"/>
    <mergeCell ref="V241:V243"/>
    <mergeCell ref="W241:W243"/>
    <mergeCell ref="X241:X243"/>
    <mergeCell ref="Y237:Y239"/>
    <mergeCell ref="Z237:Z239"/>
    <mergeCell ref="AA237:AA239"/>
    <mergeCell ref="AB237:AB239"/>
    <mergeCell ref="AC237:AC239"/>
    <mergeCell ref="AD237:AD239"/>
    <mergeCell ref="AE253:AE255"/>
    <mergeCell ref="AF253:AF255"/>
    <mergeCell ref="AG253:AG255"/>
    <mergeCell ref="R256:R258"/>
    <mergeCell ref="S256:S258"/>
    <mergeCell ref="T256:T258"/>
    <mergeCell ref="U256:U258"/>
    <mergeCell ref="V256:V258"/>
    <mergeCell ref="W256:W258"/>
    <mergeCell ref="X256:X258"/>
    <mergeCell ref="Y253:Y255"/>
    <mergeCell ref="Z253:Z255"/>
    <mergeCell ref="AA253:AA255"/>
    <mergeCell ref="AB253:AB255"/>
    <mergeCell ref="AC253:AC255"/>
    <mergeCell ref="AD253:AD255"/>
    <mergeCell ref="AE250:AE252"/>
    <mergeCell ref="AF250:AF252"/>
    <mergeCell ref="AG250:AG252"/>
    <mergeCell ref="R253:R255"/>
    <mergeCell ref="S253:S255"/>
    <mergeCell ref="T253:T255"/>
    <mergeCell ref="U253:U255"/>
    <mergeCell ref="V253:V255"/>
    <mergeCell ref="W253:W255"/>
    <mergeCell ref="X253:X255"/>
    <mergeCell ref="Y250:Y252"/>
    <mergeCell ref="Z250:Z252"/>
    <mergeCell ref="AA250:AA252"/>
    <mergeCell ref="AB250:AB252"/>
    <mergeCell ref="AC250:AC252"/>
    <mergeCell ref="AD250:AD252"/>
    <mergeCell ref="AE247:AE249"/>
    <mergeCell ref="AF247:AF249"/>
    <mergeCell ref="AG247:AG249"/>
    <mergeCell ref="R250:R252"/>
    <mergeCell ref="S250:S252"/>
    <mergeCell ref="T250:T252"/>
    <mergeCell ref="U250:U252"/>
    <mergeCell ref="V250:V252"/>
    <mergeCell ref="W250:W252"/>
    <mergeCell ref="X250:X252"/>
    <mergeCell ref="Y247:Y249"/>
    <mergeCell ref="Z247:Z249"/>
    <mergeCell ref="AA247:AA249"/>
    <mergeCell ref="AB247:AB249"/>
    <mergeCell ref="AC247:AC249"/>
    <mergeCell ref="AD247:AD249"/>
    <mergeCell ref="AE265:AE267"/>
    <mergeCell ref="AF265:AF267"/>
    <mergeCell ref="AG265:AG267"/>
    <mergeCell ref="R268:R270"/>
    <mergeCell ref="S268:S270"/>
    <mergeCell ref="T268:T270"/>
    <mergeCell ref="U268:U270"/>
    <mergeCell ref="V268:V270"/>
    <mergeCell ref="W268:W270"/>
    <mergeCell ref="X268:X270"/>
    <mergeCell ref="Y265:Y267"/>
    <mergeCell ref="Z265:Z267"/>
    <mergeCell ref="AA265:AA267"/>
    <mergeCell ref="AB265:AB267"/>
    <mergeCell ref="AC265:AC267"/>
    <mergeCell ref="AD265:AD267"/>
    <mergeCell ref="AE262:AE264"/>
    <mergeCell ref="AF262:AF264"/>
    <mergeCell ref="AG262:AG264"/>
    <mergeCell ref="R265:R267"/>
    <mergeCell ref="S265:S267"/>
    <mergeCell ref="T265:T267"/>
    <mergeCell ref="U265:U267"/>
    <mergeCell ref="V265:V267"/>
    <mergeCell ref="W265:W267"/>
    <mergeCell ref="X265:X267"/>
    <mergeCell ref="Y262:Y264"/>
    <mergeCell ref="Z262:Z264"/>
    <mergeCell ref="AA262:AA264"/>
    <mergeCell ref="AB262:AB264"/>
    <mergeCell ref="AC262:AC264"/>
    <mergeCell ref="AD262:AD264"/>
    <mergeCell ref="AE256:AE258"/>
    <mergeCell ref="AF256:AF258"/>
    <mergeCell ref="AG256:AG258"/>
    <mergeCell ref="R262:R264"/>
    <mergeCell ref="S262:S264"/>
    <mergeCell ref="T262:T264"/>
    <mergeCell ref="U262:U264"/>
    <mergeCell ref="V262:V264"/>
    <mergeCell ref="W262:W264"/>
    <mergeCell ref="X262:X264"/>
    <mergeCell ref="Y256:Y258"/>
    <mergeCell ref="Z256:Z258"/>
    <mergeCell ref="AA256:AA258"/>
    <mergeCell ref="AB256:AB258"/>
    <mergeCell ref="AC256:AC258"/>
    <mergeCell ref="AD256:AD258"/>
    <mergeCell ref="AE279:AE281"/>
    <mergeCell ref="AF279:AF281"/>
    <mergeCell ref="AG279:AG281"/>
    <mergeCell ref="R282:R284"/>
    <mergeCell ref="S282:S284"/>
    <mergeCell ref="T282:T284"/>
    <mergeCell ref="U282:U284"/>
    <mergeCell ref="V282:V284"/>
    <mergeCell ref="W282:W284"/>
    <mergeCell ref="X282:X284"/>
    <mergeCell ref="Y279:Y281"/>
    <mergeCell ref="Z279:Z281"/>
    <mergeCell ref="AA279:AA281"/>
    <mergeCell ref="AB279:AB281"/>
    <mergeCell ref="AC279:AC281"/>
    <mergeCell ref="AD279:AD281"/>
    <mergeCell ref="AE273:AE275"/>
    <mergeCell ref="AF273:AF275"/>
    <mergeCell ref="AG273:AG275"/>
    <mergeCell ref="R279:R281"/>
    <mergeCell ref="S279:S281"/>
    <mergeCell ref="T279:T281"/>
    <mergeCell ref="U279:U281"/>
    <mergeCell ref="V279:V281"/>
    <mergeCell ref="W279:W281"/>
    <mergeCell ref="X279:X281"/>
    <mergeCell ref="Y273:Y275"/>
    <mergeCell ref="Z273:Z275"/>
    <mergeCell ref="AA273:AA275"/>
    <mergeCell ref="AB273:AB275"/>
    <mergeCell ref="AC273:AC275"/>
    <mergeCell ref="AD273:AD275"/>
    <mergeCell ref="AE268:AE270"/>
    <mergeCell ref="AF268:AF270"/>
    <mergeCell ref="AG268:AG270"/>
    <mergeCell ref="R273:R275"/>
    <mergeCell ref="S273:S275"/>
    <mergeCell ref="T273:T275"/>
    <mergeCell ref="U273:U275"/>
    <mergeCell ref="V273:V275"/>
    <mergeCell ref="W273:W275"/>
    <mergeCell ref="X273:X275"/>
    <mergeCell ref="Y268:Y270"/>
    <mergeCell ref="Z268:Z270"/>
    <mergeCell ref="AA268:AA270"/>
    <mergeCell ref="AB268:AB270"/>
    <mergeCell ref="AC268:AC270"/>
    <mergeCell ref="AD268:AD270"/>
    <mergeCell ref="AE288:AE290"/>
    <mergeCell ref="AF288:AF290"/>
    <mergeCell ref="AG288:AG290"/>
    <mergeCell ref="R291:R293"/>
    <mergeCell ref="S291:S293"/>
    <mergeCell ref="T291:T293"/>
    <mergeCell ref="U291:U293"/>
    <mergeCell ref="V291:V293"/>
    <mergeCell ref="W291:W293"/>
    <mergeCell ref="X291:X293"/>
    <mergeCell ref="Y288:Y290"/>
    <mergeCell ref="Z288:Z290"/>
    <mergeCell ref="AA288:AA290"/>
    <mergeCell ref="AB288:AB290"/>
    <mergeCell ref="AC288:AC290"/>
    <mergeCell ref="AD288:AD290"/>
    <mergeCell ref="AE285:AE287"/>
    <mergeCell ref="AF285:AF287"/>
    <mergeCell ref="AG285:AG287"/>
    <mergeCell ref="R288:R290"/>
    <mergeCell ref="S288:S290"/>
    <mergeCell ref="T288:T290"/>
    <mergeCell ref="U288:U290"/>
    <mergeCell ref="V288:V290"/>
    <mergeCell ref="W288:W290"/>
    <mergeCell ref="X288:X290"/>
    <mergeCell ref="Y285:Y287"/>
    <mergeCell ref="Z285:Z287"/>
    <mergeCell ref="AA285:AA287"/>
    <mergeCell ref="AB285:AB287"/>
    <mergeCell ref="AC285:AC287"/>
    <mergeCell ref="AD285:AD287"/>
    <mergeCell ref="AE282:AE284"/>
    <mergeCell ref="AF282:AF284"/>
    <mergeCell ref="AG282:AG284"/>
    <mergeCell ref="R285:R287"/>
    <mergeCell ref="S285:S287"/>
    <mergeCell ref="T285:T287"/>
    <mergeCell ref="U285:U287"/>
    <mergeCell ref="V285:V287"/>
    <mergeCell ref="W285:W287"/>
    <mergeCell ref="X285:X287"/>
    <mergeCell ref="Y282:Y284"/>
    <mergeCell ref="Z282:Z284"/>
    <mergeCell ref="AA282:AA284"/>
    <mergeCell ref="AB282:AB284"/>
    <mergeCell ref="AC282:AC284"/>
    <mergeCell ref="AD282:AD284"/>
    <mergeCell ref="AE315:AE317"/>
    <mergeCell ref="AF315:AF317"/>
    <mergeCell ref="AG315:AG317"/>
    <mergeCell ref="R318:R320"/>
    <mergeCell ref="S318:S320"/>
    <mergeCell ref="T318:T320"/>
    <mergeCell ref="U318:U320"/>
    <mergeCell ref="V318:V320"/>
    <mergeCell ref="W318:W320"/>
    <mergeCell ref="X318:X320"/>
    <mergeCell ref="Y315:Y317"/>
    <mergeCell ref="Z315:Z317"/>
    <mergeCell ref="AA315:AA317"/>
    <mergeCell ref="AB315:AB317"/>
    <mergeCell ref="AC315:AC317"/>
    <mergeCell ref="AD315:AD317"/>
    <mergeCell ref="AE312:AE314"/>
    <mergeCell ref="AF312:AF314"/>
    <mergeCell ref="AG312:AG314"/>
    <mergeCell ref="R315:R317"/>
    <mergeCell ref="S315:S317"/>
    <mergeCell ref="T315:T317"/>
    <mergeCell ref="U315:U317"/>
    <mergeCell ref="V315:V317"/>
    <mergeCell ref="W315:W317"/>
    <mergeCell ref="X315:X317"/>
    <mergeCell ref="Y312:Y314"/>
    <mergeCell ref="Z312:Z314"/>
    <mergeCell ref="AA312:AA314"/>
    <mergeCell ref="AB312:AB314"/>
    <mergeCell ref="AC312:AC314"/>
    <mergeCell ref="AD312:AD314"/>
    <mergeCell ref="AE291:AE293"/>
    <mergeCell ref="AF291:AF293"/>
    <mergeCell ref="AG291:AG293"/>
    <mergeCell ref="R312:R314"/>
    <mergeCell ref="S312:S314"/>
    <mergeCell ref="T312:T314"/>
    <mergeCell ref="U312:U314"/>
    <mergeCell ref="V312:V314"/>
    <mergeCell ref="W312:W314"/>
    <mergeCell ref="X312:X314"/>
    <mergeCell ref="Y291:Y293"/>
    <mergeCell ref="Z291:Z293"/>
    <mergeCell ref="AA291:AA293"/>
    <mergeCell ref="AB291:AB293"/>
    <mergeCell ref="AC291:AC293"/>
    <mergeCell ref="AD291:AD293"/>
    <mergeCell ref="V309:V311"/>
    <mergeCell ref="W309:W311"/>
    <mergeCell ref="Y309:Y311"/>
    <mergeCell ref="Z309:Z311"/>
    <mergeCell ref="AA309:AA311"/>
    <mergeCell ref="AB309:AB311"/>
    <mergeCell ref="AC309:AC311"/>
    <mergeCell ref="X300:X302"/>
    <mergeCell ref="Y300:Y302"/>
    <mergeCell ref="Z300:Z302"/>
    <mergeCell ref="AA300:AA302"/>
    <mergeCell ref="AD309:AD311"/>
    <mergeCell ref="R297:R299"/>
    <mergeCell ref="S297:S299"/>
    <mergeCell ref="T297:T299"/>
    <mergeCell ref="U297:U299"/>
    <mergeCell ref="AE326:AE328"/>
    <mergeCell ref="AF326:AF328"/>
    <mergeCell ref="AG326:AG328"/>
    <mergeCell ref="R329:R331"/>
    <mergeCell ref="S329:S331"/>
    <mergeCell ref="T329:T331"/>
    <mergeCell ref="U329:U331"/>
    <mergeCell ref="V329:V331"/>
    <mergeCell ref="W329:W331"/>
    <mergeCell ref="X329:X331"/>
    <mergeCell ref="Y326:Y328"/>
    <mergeCell ref="Z326:Z328"/>
    <mergeCell ref="AA326:AA328"/>
    <mergeCell ref="AB326:AB328"/>
    <mergeCell ref="AC326:AC328"/>
    <mergeCell ref="AD326:AD328"/>
    <mergeCell ref="AE323:AE325"/>
    <mergeCell ref="AF323:AF325"/>
    <mergeCell ref="AG323:AG325"/>
    <mergeCell ref="R326:R328"/>
    <mergeCell ref="S326:S328"/>
    <mergeCell ref="T326:T328"/>
    <mergeCell ref="U326:U328"/>
    <mergeCell ref="V326:V328"/>
    <mergeCell ref="W326:W328"/>
    <mergeCell ref="X326:X328"/>
    <mergeCell ref="Y323:Y325"/>
    <mergeCell ref="Z323:Z325"/>
    <mergeCell ref="AA323:AA325"/>
    <mergeCell ref="AB323:AB325"/>
    <mergeCell ref="AC323:AC325"/>
    <mergeCell ref="AD323:AD325"/>
    <mergeCell ref="AE318:AE320"/>
    <mergeCell ref="AF318:AF320"/>
    <mergeCell ref="AG318:AG320"/>
    <mergeCell ref="R323:R325"/>
    <mergeCell ref="S323:S325"/>
    <mergeCell ref="T323:T325"/>
    <mergeCell ref="U323:U325"/>
    <mergeCell ref="V323:V325"/>
    <mergeCell ref="W323:W325"/>
    <mergeCell ref="X323:X325"/>
    <mergeCell ref="Y318:Y320"/>
    <mergeCell ref="Z318:Z320"/>
    <mergeCell ref="AA318:AA320"/>
    <mergeCell ref="AB318:AB320"/>
    <mergeCell ref="AC318:AC320"/>
    <mergeCell ref="AD318:AD320"/>
    <mergeCell ref="AE335:AE337"/>
    <mergeCell ref="AF335:AF337"/>
    <mergeCell ref="AG335:AG337"/>
    <mergeCell ref="R338:R340"/>
    <mergeCell ref="S338:S340"/>
    <mergeCell ref="T338:T340"/>
    <mergeCell ref="U338:U340"/>
    <mergeCell ref="V338:V340"/>
    <mergeCell ref="W338:W340"/>
    <mergeCell ref="X338:X340"/>
    <mergeCell ref="Y335:Y337"/>
    <mergeCell ref="Z335:Z337"/>
    <mergeCell ref="AA335:AA337"/>
    <mergeCell ref="AB335:AB337"/>
    <mergeCell ref="AC335:AC337"/>
    <mergeCell ref="AD335:AD337"/>
    <mergeCell ref="AE332:AE334"/>
    <mergeCell ref="AF332:AF334"/>
    <mergeCell ref="AG332:AG334"/>
    <mergeCell ref="R335:R337"/>
    <mergeCell ref="S335:S337"/>
    <mergeCell ref="T335:T337"/>
    <mergeCell ref="U335:U337"/>
    <mergeCell ref="V335:V337"/>
    <mergeCell ref="W335:W337"/>
    <mergeCell ref="X335:X337"/>
    <mergeCell ref="Y332:Y334"/>
    <mergeCell ref="Z332:Z334"/>
    <mergeCell ref="AA332:AA334"/>
    <mergeCell ref="AB332:AB334"/>
    <mergeCell ref="AC332:AC334"/>
    <mergeCell ref="AD332:AD334"/>
    <mergeCell ref="AE329:AE331"/>
    <mergeCell ref="AF329:AF331"/>
    <mergeCell ref="AG329:AG331"/>
    <mergeCell ref="R332:R334"/>
    <mergeCell ref="S332:S334"/>
    <mergeCell ref="T332:T334"/>
    <mergeCell ref="U332:U334"/>
    <mergeCell ref="V332:V334"/>
    <mergeCell ref="W332:W334"/>
    <mergeCell ref="X332:X334"/>
    <mergeCell ref="Y329:Y331"/>
    <mergeCell ref="Z329:Z331"/>
    <mergeCell ref="AA329:AA331"/>
    <mergeCell ref="AB329:AB331"/>
    <mergeCell ref="AC329:AC331"/>
    <mergeCell ref="AD329:AD331"/>
    <mergeCell ref="W341:W343"/>
    <mergeCell ref="AD341:AD343"/>
    <mergeCell ref="AE341:AE343"/>
    <mergeCell ref="AF341:AF343"/>
    <mergeCell ref="W364:W366"/>
    <mergeCell ref="X364:X366"/>
    <mergeCell ref="Y364:Y366"/>
    <mergeCell ref="Z364:Z366"/>
    <mergeCell ref="AG341:AG343"/>
    <mergeCell ref="R436:R438"/>
    <mergeCell ref="S436:S438"/>
    <mergeCell ref="T436:T438"/>
    <mergeCell ref="U436:U438"/>
    <mergeCell ref="V436:V438"/>
    <mergeCell ref="S364:S366"/>
    <mergeCell ref="T364:T366"/>
    <mergeCell ref="U364:U366"/>
    <mergeCell ref="V364:V366"/>
    <mergeCell ref="AD338:AD340"/>
    <mergeCell ref="AE338:AE340"/>
    <mergeCell ref="AF338:AF340"/>
    <mergeCell ref="AG338:AG340"/>
    <mergeCell ref="R341:R343"/>
    <mergeCell ref="S341:S343"/>
    <mergeCell ref="T341:T343"/>
    <mergeCell ref="U341:U343"/>
    <mergeCell ref="V341:V343"/>
    <mergeCell ref="X341:X343"/>
    <mergeCell ref="Y338:Y340"/>
    <mergeCell ref="Z338:Z340"/>
    <mergeCell ref="AA338:AA340"/>
    <mergeCell ref="AB338:AB340"/>
    <mergeCell ref="AC338:AC340"/>
    <mergeCell ref="AC341:AC343"/>
    <mergeCell ref="Y341:Y343"/>
    <mergeCell ref="Z341:Z343"/>
    <mergeCell ref="AA341:AA343"/>
    <mergeCell ref="AB341:AB343"/>
    <mergeCell ref="AA364:AA366"/>
    <mergeCell ref="AB364:AB366"/>
    <mergeCell ref="AC364:AC366"/>
    <mergeCell ref="AD364:AD366"/>
    <mergeCell ref="AE364:AE366"/>
    <mergeCell ref="AF364:AF366"/>
    <mergeCell ref="AG364:AG366"/>
    <mergeCell ref="R388:R390"/>
    <mergeCell ref="S388:S390"/>
    <mergeCell ref="T388:T390"/>
    <mergeCell ref="U388:U390"/>
    <mergeCell ref="V388:V390"/>
    <mergeCell ref="W388:W390"/>
    <mergeCell ref="X388:X390"/>
    <mergeCell ref="Y388:Y390"/>
    <mergeCell ref="Z388:Z390"/>
    <mergeCell ref="AA388:AA390"/>
    <mergeCell ref="AB388:AB390"/>
    <mergeCell ref="AC388:AC390"/>
    <mergeCell ref="AD388:AD390"/>
    <mergeCell ref="AE388:AE390"/>
    <mergeCell ref="AF388:AF390"/>
    <mergeCell ref="AG388:AG390"/>
    <mergeCell ref="AE344:AE346"/>
    <mergeCell ref="AF344:AF346"/>
    <mergeCell ref="AG344:AG346"/>
    <mergeCell ref="AC344:AC346"/>
    <mergeCell ref="Y355:Y357"/>
    <mergeCell ref="AD355:AD357"/>
    <mergeCell ref="AE355:AE357"/>
    <mergeCell ref="AF355:AF357"/>
    <mergeCell ref="AA355:AA357"/>
    <mergeCell ref="AB355:AB357"/>
    <mergeCell ref="AC355:AC357"/>
    <mergeCell ref="Z355:Z357"/>
    <mergeCell ref="R344:R346"/>
    <mergeCell ref="S344:S346"/>
    <mergeCell ref="T344:T346"/>
    <mergeCell ref="U344:U346"/>
    <mergeCell ref="V344:V346"/>
    <mergeCell ref="W344:W346"/>
    <mergeCell ref="AG347:AG349"/>
    <mergeCell ref="R355:R357"/>
    <mergeCell ref="S355:S357"/>
    <mergeCell ref="T355:T357"/>
    <mergeCell ref="U355:U357"/>
    <mergeCell ref="V355:V357"/>
    <mergeCell ref="W355:W357"/>
    <mergeCell ref="AD347:AD349"/>
    <mergeCell ref="AG355:AG357"/>
    <mergeCell ref="X355:X357"/>
    <mergeCell ref="X347:X349"/>
    <mergeCell ref="Y347:Y349"/>
    <mergeCell ref="Z347:Z349"/>
    <mergeCell ref="AA347:AA349"/>
    <mergeCell ref="AB347:AB349"/>
    <mergeCell ref="AC347:AC349"/>
    <mergeCell ref="AE347:AE349"/>
    <mergeCell ref="AF347:AF349"/>
    <mergeCell ref="R347:R349"/>
    <mergeCell ref="S347:S349"/>
    <mergeCell ref="T347:T349"/>
    <mergeCell ref="U347:U349"/>
    <mergeCell ref="V347:V349"/>
    <mergeCell ref="W347:W349"/>
    <mergeCell ref="B358:B360"/>
    <mergeCell ref="C358:C360"/>
    <mergeCell ref="D358:D360"/>
    <mergeCell ref="E358:E360"/>
    <mergeCell ref="F358:F360"/>
    <mergeCell ref="AH220:AH223"/>
    <mergeCell ref="AN13:AN15"/>
    <mergeCell ref="AM13:AM15"/>
    <mergeCell ref="AL13:AL15"/>
    <mergeCell ref="AK13:AK15"/>
    <mergeCell ref="AJ13:AJ15"/>
    <mergeCell ref="AI13:AI15"/>
    <mergeCell ref="AH13:AH15"/>
    <mergeCell ref="AI16:AI18"/>
    <mergeCell ref="AJ221:AJ223"/>
    <mergeCell ref="M13:P13"/>
    <mergeCell ref="M14:O14"/>
    <mergeCell ref="Q13:Q15"/>
    <mergeCell ref="R13:U13"/>
    <mergeCell ref="R14:T14"/>
    <mergeCell ref="AH84:AH86"/>
    <mergeCell ref="AG14:AG15"/>
    <mergeCell ref="AG222:AG223"/>
    <mergeCell ref="Z222:Z223"/>
    <mergeCell ref="AA222:AA223"/>
    <mergeCell ref="AA13:AA15"/>
    <mergeCell ref="AB13:AB15"/>
    <mergeCell ref="AC222:AC223"/>
    <mergeCell ref="AD222:AD223"/>
    <mergeCell ref="AE222:AE223"/>
    <mergeCell ref="AC13:AC15"/>
    <mergeCell ref="AE179:AE181"/>
    <mergeCell ref="AD13:AD15"/>
    <mergeCell ref="AF222:AF223"/>
    <mergeCell ref="T222:T223"/>
    <mergeCell ref="U222:U223"/>
    <mergeCell ref="V222:V223"/>
    <mergeCell ref="W222:W223"/>
    <mergeCell ref="AF87:AF90"/>
    <mergeCell ref="X87:X90"/>
    <mergeCell ref="Y87:Y90"/>
    <mergeCell ref="AD182:AD184"/>
    <mergeCell ref="AG87:AG90"/>
    <mergeCell ref="AD87:AD90"/>
    <mergeCell ref="AE87:AE90"/>
    <mergeCell ref="AD217:AD219"/>
    <mergeCell ref="AE217:AE219"/>
    <mergeCell ref="Z87:Z90"/>
    <mergeCell ref="AA87:AA90"/>
    <mergeCell ref="AB87:AB90"/>
    <mergeCell ref="AC87:AC90"/>
    <mergeCell ref="AC217:AC219"/>
    <mergeCell ref="R87:R90"/>
    <mergeCell ref="S87:S90"/>
    <mergeCell ref="T87:T90"/>
    <mergeCell ref="U87:U90"/>
    <mergeCell ref="V87:V90"/>
    <mergeCell ref="W87:W90"/>
    <mergeCell ref="AD344:AD346"/>
    <mergeCell ref="X344:X346"/>
    <mergeCell ref="Y344:Y346"/>
    <mergeCell ref="Z344:Z346"/>
    <mergeCell ref="AA344:AA346"/>
    <mergeCell ref="AB344:AB346"/>
    <mergeCell ref="J361:J363"/>
    <mergeCell ref="K361:K363"/>
    <mergeCell ref="L361:L363"/>
    <mergeCell ref="V361:V363"/>
    <mergeCell ref="AO358:AO360"/>
    <mergeCell ref="AP358:AP360"/>
    <mergeCell ref="AQ358:AQ360"/>
    <mergeCell ref="AR358:AR360"/>
    <mergeCell ref="AS358:AS360"/>
    <mergeCell ref="AT358:AT360"/>
    <mergeCell ref="AB358:AB360"/>
    <mergeCell ref="AC358:AC360"/>
    <mergeCell ref="AD358:AD360"/>
    <mergeCell ref="AE358:AE360"/>
    <mergeCell ref="AF358:AF360"/>
    <mergeCell ref="AG358:AG360"/>
    <mergeCell ref="V358:V360"/>
    <mergeCell ref="W358:W360"/>
    <mergeCell ref="X358:X360"/>
    <mergeCell ref="Y358:Y360"/>
    <mergeCell ref="Z358:Z360"/>
    <mergeCell ref="AA358:AA360"/>
    <mergeCell ref="G358:G360"/>
    <mergeCell ref="H358:H360"/>
    <mergeCell ref="I358:I360"/>
    <mergeCell ref="J358:J360"/>
    <mergeCell ref="K358:K360"/>
    <mergeCell ref="L358:L360"/>
    <mergeCell ref="AT361:AT363"/>
    <mergeCell ref="AU361:AU363"/>
    <mergeCell ref="AV361:AV363"/>
    <mergeCell ref="AN361:AN363"/>
    <mergeCell ref="AO361:AO363"/>
    <mergeCell ref="AP361:AP363"/>
    <mergeCell ref="AQ361:AQ363"/>
    <mergeCell ref="AR361:AR363"/>
    <mergeCell ref="AS361:AS363"/>
    <mergeCell ref="AH361:AH363"/>
    <mergeCell ref="AI361:AI363"/>
    <mergeCell ref="AJ361:AJ363"/>
    <mergeCell ref="AK361:AK363"/>
    <mergeCell ref="AL361:AL363"/>
    <mergeCell ref="AM361:AM363"/>
    <mergeCell ref="AB361:AB363"/>
    <mergeCell ref="AC361:AC363"/>
    <mergeCell ref="AD361:AD363"/>
    <mergeCell ref="AE361:AE363"/>
    <mergeCell ref="AF361:AF363"/>
    <mergeCell ref="AG361:AG363"/>
    <mergeCell ref="G361:G363"/>
    <mergeCell ref="W361:W363"/>
    <mergeCell ref="X361:X363"/>
    <mergeCell ref="Y361:Y363"/>
    <mergeCell ref="Z361:Z363"/>
    <mergeCell ref="AA361:AA363"/>
    <mergeCell ref="AH358:AH360"/>
    <mergeCell ref="AI358:AI360"/>
    <mergeCell ref="AJ358:AJ360"/>
    <mergeCell ref="AK358:AK360"/>
    <mergeCell ref="R364:R366"/>
    <mergeCell ref="AB367:AB369"/>
    <mergeCell ref="AC367:AC369"/>
    <mergeCell ref="AD367:AD369"/>
    <mergeCell ref="AJ364:AJ366"/>
    <mergeCell ref="AK364:AK366"/>
    <mergeCell ref="AL364:AL366"/>
    <mergeCell ref="AR364:AR366"/>
    <mergeCell ref="AH364:AH366"/>
    <mergeCell ref="AI364:AI366"/>
    <mergeCell ref="AS364:AS366"/>
    <mergeCell ref="G367:G369"/>
    <mergeCell ref="AT364:AT366"/>
    <mergeCell ref="AU364:AU366"/>
    <mergeCell ref="AV364:AV366"/>
    <mergeCell ref="AW364:AW366"/>
    <mergeCell ref="AM364:AM366"/>
    <mergeCell ref="AN364:AN366"/>
    <mergeCell ref="AO364:AO366"/>
    <mergeCell ref="AP364:AP366"/>
    <mergeCell ref="AQ364:AQ366"/>
    <mergeCell ref="AW367:AW369"/>
    <mergeCell ref="H370:H372"/>
    <mergeCell ref="I370:I372"/>
    <mergeCell ref="J370:J372"/>
    <mergeCell ref="K370:K372"/>
    <mergeCell ref="L370:L372"/>
    <mergeCell ref="V370:V372"/>
    <mergeCell ref="W370:W372"/>
    <mergeCell ref="X370:X372"/>
    <mergeCell ref="Y370:Y372"/>
    <mergeCell ref="AQ367:AQ369"/>
    <mergeCell ref="AR367:AR369"/>
    <mergeCell ref="AS367:AS369"/>
    <mergeCell ref="AT367:AT369"/>
    <mergeCell ref="AU367:AU369"/>
    <mergeCell ref="AV367:AV369"/>
    <mergeCell ref="AK367:AK369"/>
    <mergeCell ref="AL367:AL369"/>
    <mergeCell ref="AM367:AM369"/>
    <mergeCell ref="AN367:AN369"/>
    <mergeCell ref="AO367:AO369"/>
    <mergeCell ref="AP367:AP369"/>
    <mergeCell ref="AE367:AE369"/>
    <mergeCell ref="AF367:AF369"/>
    <mergeCell ref="AG367:AG369"/>
    <mergeCell ref="AH367:AH369"/>
    <mergeCell ref="AI367:AI369"/>
    <mergeCell ref="AJ367:AJ369"/>
    <mergeCell ref="W367:W369"/>
    <mergeCell ref="X367:X369"/>
    <mergeCell ref="Y367:Y369"/>
    <mergeCell ref="Z367:Z369"/>
    <mergeCell ref="AA367:AA369"/>
    <mergeCell ref="Z370:Z372"/>
    <mergeCell ref="H367:H369"/>
    <mergeCell ref="I367:I369"/>
    <mergeCell ref="J367:J369"/>
    <mergeCell ref="K367:K369"/>
    <mergeCell ref="L367:L369"/>
    <mergeCell ref="V367:V369"/>
    <mergeCell ref="AS370:AS372"/>
    <mergeCell ref="AT370:AT372"/>
    <mergeCell ref="AU370:AU372"/>
    <mergeCell ref="AG370:AG372"/>
    <mergeCell ref="AH370:AH372"/>
    <mergeCell ref="AI370:AI372"/>
    <mergeCell ref="AJ370:AJ372"/>
    <mergeCell ref="AK370:AK372"/>
    <mergeCell ref="AL370:AL372"/>
    <mergeCell ref="AA370:AA372"/>
    <mergeCell ref="AB370:AB372"/>
    <mergeCell ref="AC370:AC372"/>
    <mergeCell ref="AD370:AD372"/>
    <mergeCell ref="AE370:AE372"/>
    <mergeCell ref="AF370:AF372"/>
    <mergeCell ref="AD436:AD438"/>
    <mergeCell ref="Y436:Y438"/>
    <mergeCell ref="Z436:Z438"/>
    <mergeCell ref="AA436:AA438"/>
    <mergeCell ref="AB436:AB438"/>
    <mergeCell ref="W436:W438"/>
    <mergeCell ref="AG436:AG438"/>
    <mergeCell ref="X436:X438"/>
    <mergeCell ref="AC436:AC438"/>
    <mergeCell ref="AT436:AT438"/>
    <mergeCell ref="AU436:AU438"/>
    <mergeCell ref="AT373:AT375"/>
    <mergeCell ref="AU373:AU375"/>
    <mergeCell ref="AV373:AV375"/>
    <mergeCell ref="AW373:AW375"/>
    <mergeCell ref="H376:H378"/>
    <mergeCell ref="I376:I378"/>
    <mergeCell ref="J376:J378"/>
    <mergeCell ref="K376:K378"/>
    <mergeCell ref="L376:L378"/>
    <mergeCell ref="AN373:AN375"/>
    <mergeCell ref="AO373:AO375"/>
    <mergeCell ref="AP373:AP375"/>
    <mergeCell ref="AQ373:AQ375"/>
    <mergeCell ref="AR373:AR375"/>
    <mergeCell ref="AS373:AS375"/>
    <mergeCell ref="AH373:AH375"/>
    <mergeCell ref="AI373:AI375"/>
    <mergeCell ref="AJ373:AJ375"/>
    <mergeCell ref="AK373:AK375"/>
    <mergeCell ref="AL373:AL375"/>
    <mergeCell ref="AM373:AM375"/>
    <mergeCell ref="AB373:AB375"/>
    <mergeCell ref="AC373:AC375"/>
    <mergeCell ref="AD373:AD375"/>
    <mergeCell ref="AE373:AE375"/>
    <mergeCell ref="AF373:AF375"/>
    <mergeCell ref="AG373:AG375"/>
    <mergeCell ref="V373:V375"/>
    <mergeCell ref="W373:W375"/>
    <mergeCell ref="X373:X375"/>
    <mergeCell ref="Y373:Y375"/>
    <mergeCell ref="Z373:Z375"/>
    <mergeCell ref="AA373:AA375"/>
    <mergeCell ref="AS376:AS378"/>
    <mergeCell ref="AT376:AT378"/>
    <mergeCell ref="AU376:AU378"/>
    <mergeCell ref="AV376:AV378"/>
    <mergeCell ref="AW376:AW378"/>
    <mergeCell ref="AP379:AP381"/>
    <mergeCell ref="AQ379:AQ381"/>
    <mergeCell ref="AF379:AF381"/>
    <mergeCell ref="J373:J375"/>
    <mergeCell ref="K373:K375"/>
    <mergeCell ref="L373:L375"/>
    <mergeCell ref="Z379:Z381"/>
    <mergeCell ref="AA379:AA381"/>
    <mergeCell ref="AB379:AB381"/>
    <mergeCell ref="AC379:AC381"/>
    <mergeCell ref="AD379:AD381"/>
    <mergeCell ref="AE379:AE381"/>
    <mergeCell ref="L379:L381"/>
    <mergeCell ref="V379:V381"/>
    <mergeCell ref="W379:W381"/>
    <mergeCell ref="X379:X381"/>
    <mergeCell ref="Y379:Y381"/>
    <mergeCell ref="AT382:AT384"/>
    <mergeCell ref="AU382:AU384"/>
    <mergeCell ref="AV382:AV384"/>
    <mergeCell ref="AW382:AW384"/>
    <mergeCell ref="G379:G381"/>
    <mergeCell ref="H379:H381"/>
    <mergeCell ref="I379:I381"/>
    <mergeCell ref="J379:J381"/>
    <mergeCell ref="K379:K381"/>
    <mergeCell ref="AM376:AM378"/>
    <mergeCell ref="AN376:AN378"/>
    <mergeCell ref="AO376:AO378"/>
    <mergeCell ref="AP376:AP378"/>
    <mergeCell ref="AQ376:AQ378"/>
    <mergeCell ref="AR376:AR378"/>
    <mergeCell ref="AG376:AG378"/>
    <mergeCell ref="AH376:AH378"/>
    <mergeCell ref="AI376:AI378"/>
    <mergeCell ref="AJ376:AJ378"/>
    <mergeCell ref="AK376:AK378"/>
    <mergeCell ref="AL376:AL378"/>
    <mergeCell ref="AA376:AA378"/>
    <mergeCell ref="AB376:AB378"/>
    <mergeCell ref="AC376:AC378"/>
    <mergeCell ref="AD376:AD378"/>
    <mergeCell ref="AE376:AE378"/>
    <mergeCell ref="AF376:AF378"/>
    <mergeCell ref="V376:V378"/>
    <mergeCell ref="W376:W378"/>
    <mergeCell ref="X376:X378"/>
    <mergeCell ref="Y376:Y378"/>
    <mergeCell ref="Z376:Z378"/>
    <mergeCell ref="G382:G384"/>
    <mergeCell ref="H382:H384"/>
    <mergeCell ref="I382:I384"/>
    <mergeCell ref="J382:J384"/>
    <mergeCell ref="K382:K384"/>
    <mergeCell ref="AR379:AR381"/>
    <mergeCell ref="AS379:AS381"/>
    <mergeCell ref="AT379:AT381"/>
    <mergeCell ref="AU379:AU381"/>
    <mergeCell ref="AV379:AV381"/>
    <mergeCell ref="AW379:AW381"/>
    <mergeCell ref="AL379:AL381"/>
    <mergeCell ref="AM379:AM381"/>
    <mergeCell ref="AN379:AN381"/>
    <mergeCell ref="AO379:AO381"/>
    <mergeCell ref="AG379:AG381"/>
    <mergeCell ref="AH379:AH381"/>
    <mergeCell ref="AI379:AI381"/>
    <mergeCell ref="AV385:AV387"/>
    <mergeCell ref="AW385:AW387"/>
    <mergeCell ref="AU388:AU390"/>
    <mergeCell ref="AV388:AV390"/>
    <mergeCell ref="AW388:AW390"/>
    <mergeCell ref="AT388:AT390"/>
    <mergeCell ref="AT391:AT393"/>
    <mergeCell ref="AU391:AU393"/>
    <mergeCell ref="AV391:AV393"/>
    <mergeCell ref="AW391:AW393"/>
    <mergeCell ref="AU397:AU399"/>
    <mergeCell ref="AV397:AV399"/>
    <mergeCell ref="AW397:AW399"/>
    <mergeCell ref="AG391:AG393"/>
    <mergeCell ref="AF391:AF393"/>
    <mergeCell ref="AN397:AN399"/>
    <mergeCell ref="AF397:AF399"/>
    <mergeCell ref="AG397:AG399"/>
    <mergeCell ref="AH397:AH399"/>
    <mergeCell ref="AH382:AH384"/>
    <mergeCell ref="AI382:AI384"/>
    <mergeCell ref="AJ382:AJ384"/>
    <mergeCell ref="AK382:AK384"/>
    <mergeCell ref="AL382:AL384"/>
    <mergeCell ref="AM382:AM384"/>
    <mergeCell ref="AV394:AV396"/>
    <mergeCell ref="AW394:AW396"/>
    <mergeCell ref="AP394:AP396"/>
    <mergeCell ref="AQ394:AQ396"/>
    <mergeCell ref="AR394:AR396"/>
    <mergeCell ref="AS394:AS396"/>
    <mergeCell ref="AT394:AT396"/>
    <mergeCell ref="AU394:AU396"/>
    <mergeCell ref="AJ394:AJ396"/>
    <mergeCell ref="AK394:AK396"/>
    <mergeCell ref="AL394:AL396"/>
    <mergeCell ref="AM394:AM396"/>
    <mergeCell ref="AN394:AN396"/>
    <mergeCell ref="AO394:AO396"/>
    <mergeCell ref="AT397:AT399"/>
    <mergeCell ref="AN385:AN387"/>
    <mergeCell ref="AH385:AH387"/>
    <mergeCell ref="AI385:AI387"/>
    <mergeCell ref="AJ385:AJ387"/>
    <mergeCell ref="AK385:AK387"/>
    <mergeCell ref="AL385:AL387"/>
    <mergeCell ref="AM385:AM387"/>
    <mergeCell ref="AG382:AG384"/>
    <mergeCell ref="AS391:AS393"/>
    <mergeCell ref="AO388:AO390"/>
    <mergeCell ref="AP388:AP390"/>
    <mergeCell ref="AQ388:AQ390"/>
    <mergeCell ref="AR388:AR390"/>
    <mergeCell ref="AS388:AS390"/>
    <mergeCell ref="AM391:AM393"/>
    <mergeCell ref="AN391:AN393"/>
    <mergeCell ref="AO391:AO393"/>
    <mergeCell ref="AP391:AP393"/>
    <mergeCell ref="AQ391:AQ393"/>
    <mergeCell ref="AR391:AR393"/>
    <mergeCell ref="AH391:AH393"/>
    <mergeCell ref="AI391:AI393"/>
    <mergeCell ref="AJ391:AJ393"/>
    <mergeCell ref="AK391:AK393"/>
    <mergeCell ref="AL391:AL393"/>
    <mergeCell ref="AO397:AO399"/>
    <mergeCell ref="AP397:AP399"/>
    <mergeCell ref="AQ397:AQ399"/>
    <mergeCell ref="AR397:AR399"/>
    <mergeCell ref="AS397:AS399"/>
    <mergeCell ref="AI397:AI399"/>
    <mergeCell ref="AJ397:AJ399"/>
    <mergeCell ref="AK397:AK399"/>
    <mergeCell ref="AL397:AL399"/>
    <mergeCell ref="AM397:AM399"/>
    <mergeCell ref="W427:W429"/>
    <mergeCell ref="X427:X429"/>
    <mergeCell ref="Y427:Y429"/>
    <mergeCell ref="Z427:Z429"/>
    <mergeCell ref="AA427:AA429"/>
    <mergeCell ref="AC397:AC399"/>
    <mergeCell ref="AD397:AD399"/>
    <mergeCell ref="AE397:AE399"/>
    <mergeCell ref="W397:W399"/>
    <mergeCell ref="X397:X399"/>
    <mergeCell ref="Y397:Y399"/>
    <mergeCell ref="Z397:Z399"/>
    <mergeCell ref="AA397:AA399"/>
    <mergeCell ref="AB397:AB399"/>
    <mergeCell ref="AM403:AM405"/>
    <mergeCell ref="AN403:AN405"/>
    <mergeCell ref="AO403:AO405"/>
    <mergeCell ref="AP403:AP405"/>
    <mergeCell ref="AQ403:AQ405"/>
    <mergeCell ref="AR403:AR405"/>
    <mergeCell ref="AG403:AG405"/>
    <mergeCell ref="AH403:AH405"/>
    <mergeCell ref="AI403:AI405"/>
    <mergeCell ref="AJ403:AJ405"/>
    <mergeCell ref="AK403:AK405"/>
    <mergeCell ref="AL403:AL405"/>
    <mergeCell ref="AA403:AA405"/>
    <mergeCell ref="AB403:AB405"/>
    <mergeCell ref="AC403:AC405"/>
    <mergeCell ref="AD403:AD405"/>
    <mergeCell ref="AE403:AE405"/>
    <mergeCell ref="AF403:AF405"/>
    <mergeCell ref="W403:W405"/>
    <mergeCell ref="X403:X405"/>
    <mergeCell ref="Y403:Y405"/>
    <mergeCell ref="Z403:Z405"/>
    <mergeCell ref="AR406:AR408"/>
    <mergeCell ref="AS406:AS408"/>
    <mergeCell ref="W406:W408"/>
    <mergeCell ref="X406:X408"/>
    <mergeCell ref="Y406:Y408"/>
    <mergeCell ref="AS418:AS420"/>
    <mergeCell ref="AH418:AH420"/>
    <mergeCell ref="AI418:AI420"/>
    <mergeCell ref="AJ418:AJ420"/>
    <mergeCell ref="AK418:AK420"/>
    <mergeCell ref="AL418:AL420"/>
    <mergeCell ref="AM418:AM420"/>
    <mergeCell ref="AB418:AB420"/>
    <mergeCell ref="AC418:AC420"/>
    <mergeCell ref="AD418:AD420"/>
    <mergeCell ref="AE418:AE420"/>
    <mergeCell ref="AF418:AF420"/>
    <mergeCell ref="AD385:AD387"/>
    <mergeCell ref="AE385:AE387"/>
    <mergeCell ref="AF385:AF387"/>
    <mergeCell ref="AG385:AG387"/>
    <mergeCell ref="V385:V387"/>
    <mergeCell ref="W385:W387"/>
    <mergeCell ref="X385:X387"/>
    <mergeCell ref="Y385:Y387"/>
    <mergeCell ref="Z385:Z387"/>
    <mergeCell ref="AA385:AA387"/>
    <mergeCell ref="AE424:AE426"/>
    <mergeCell ref="V427:V429"/>
    <mergeCell ref="AV400:AV402"/>
    <mergeCell ref="AW400:AW402"/>
    <mergeCell ref="AO433:AO435"/>
    <mergeCell ref="AP433:AP435"/>
    <mergeCell ref="AQ433:AQ435"/>
    <mergeCell ref="AR433:AR435"/>
    <mergeCell ref="AS433:AS435"/>
    <mergeCell ref="AT433:AT435"/>
    <mergeCell ref="J385:J387"/>
    <mergeCell ref="K385:K387"/>
    <mergeCell ref="L385:L387"/>
    <mergeCell ref="L382:L384"/>
    <mergeCell ref="AA391:AA393"/>
    <mergeCell ref="AB391:AB393"/>
    <mergeCell ref="AC391:AC393"/>
    <mergeCell ref="AD391:AD393"/>
    <mergeCell ref="AE391:AE393"/>
    <mergeCell ref="V391:V393"/>
    <mergeCell ref="W391:W393"/>
    <mergeCell ref="X391:X393"/>
    <mergeCell ref="Y391:Y393"/>
    <mergeCell ref="Z391:Z393"/>
    <mergeCell ref="J388:J390"/>
    <mergeCell ref="K388:K390"/>
    <mergeCell ref="AO385:AO387"/>
    <mergeCell ref="AP385:AP387"/>
    <mergeCell ref="AQ385:AQ387"/>
    <mergeCell ref="AR385:AR387"/>
    <mergeCell ref="AS385:AS387"/>
    <mergeCell ref="AD394:AD396"/>
    <mergeCell ref="AE394:AE396"/>
    <mergeCell ref="AF394:AF396"/>
    <mergeCell ref="AG394:AG396"/>
    <mergeCell ref="AH394:AH396"/>
    <mergeCell ref="AI394:AI396"/>
    <mergeCell ref="X394:X396"/>
    <mergeCell ref="Y394:Y396"/>
    <mergeCell ref="Z394:Z396"/>
    <mergeCell ref="AA394:AA396"/>
    <mergeCell ref="AB394:AB396"/>
    <mergeCell ref="AC394:AC396"/>
    <mergeCell ref="J394:J396"/>
    <mergeCell ref="K394:K396"/>
    <mergeCell ref="L394:L396"/>
    <mergeCell ref="V394:V396"/>
    <mergeCell ref="W394:W396"/>
    <mergeCell ref="L388:L390"/>
    <mergeCell ref="AB382:AB384"/>
    <mergeCell ref="AC382:AC384"/>
    <mergeCell ref="AD382:AD384"/>
    <mergeCell ref="AE382:AE384"/>
    <mergeCell ref="AF382:AF384"/>
    <mergeCell ref="V382:V384"/>
    <mergeCell ref="W382:W384"/>
    <mergeCell ref="X382:X384"/>
    <mergeCell ref="Y382:Y384"/>
    <mergeCell ref="Z382:Z384"/>
    <mergeCell ref="AA382:AA384"/>
    <mergeCell ref="AH388:AH390"/>
    <mergeCell ref="AI388:AI390"/>
    <mergeCell ref="AJ388:AJ390"/>
    <mergeCell ref="AK388:AK390"/>
    <mergeCell ref="AL388:AL390"/>
    <mergeCell ref="AM388:AM390"/>
    <mergeCell ref="AN388:AN390"/>
    <mergeCell ref="AN382:AN384"/>
    <mergeCell ref="AO382:AO384"/>
    <mergeCell ref="AP382:AP384"/>
    <mergeCell ref="AQ382:AQ384"/>
    <mergeCell ref="AR382:AR384"/>
    <mergeCell ref="AS382:AS384"/>
    <mergeCell ref="H394:H396"/>
    <mergeCell ref="I394:I396"/>
    <mergeCell ref="G391:G393"/>
    <mergeCell ref="H391:H393"/>
    <mergeCell ref="I391:I393"/>
    <mergeCell ref="J391:J393"/>
    <mergeCell ref="K391:K393"/>
    <mergeCell ref="L391:L393"/>
    <mergeCell ref="AT400:AT402"/>
    <mergeCell ref="AU400:AU402"/>
    <mergeCell ref="G397:G399"/>
    <mergeCell ref="H397:H399"/>
    <mergeCell ref="I397:I399"/>
    <mergeCell ref="J397:J399"/>
    <mergeCell ref="K397:K399"/>
    <mergeCell ref="L397:L399"/>
    <mergeCell ref="V397:V399"/>
    <mergeCell ref="AN400:AN402"/>
    <mergeCell ref="AO400:AO402"/>
    <mergeCell ref="AP400:AP402"/>
    <mergeCell ref="AQ400:AQ402"/>
    <mergeCell ref="AR400:AR402"/>
    <mergeCell ref="AS400:AS402"/>
    <mergeCell ref="AH400:AH402"/>
    <mergeCell ref="AI400:AI402"/>
    <mergeCell ref="AJ400:AJ402"/>
    <mergeCell ref="AK400:AK402"/>
    <mergeCell ref="AL400:AL402"/>
    <mergeCell ref="AM400:AM402"/>
    <mergeCell ref="AB400:AB402"/>
    <mergeCell ref="AC400:AC402"/>
    <mergeCell ref="AD400:AD402"/>
    <mergeCell ref="AE400:AE402"/>
    <mergeCell ref="AF400:AF402"/>
    <mergeCell ref="AG400:AG402"/>
    <mergeCell ref="V400:V402"/>
    <mergeCell ref="W400:W402"/>
    <mergeCell ref="X400:X402"/>
    <mergeCell ref="Y400:Y402"/>
    <mergeCell ref="Z400:Z402"/>
    <mergeCell ref="AA400:AA402"/>
    <mergeCell ref="G400:G402"/>
    <mergeCell ref="H400:H402"/>
    <mergeCell ref="I400:I402"/>
    <mergeCell ref="J400:J402"/>
    <mergeCell ref="AT406:AT408"/>
    <mergeCell ref="AU406:AU408"/>
    <mergeCell ref="AV406:AV408"/>
    <mergeCell ref="AW406:AW408"/>
    <mergeCell ref="AL406:AL408"/>
    <mergeCell ref="AM406:AM408"/>
    <mergeCell ref="AN406:AN408"/>
    <mergeCell ref="AO406:AO408"/>
    <mergeCell ref="AP406:AP408"/>
    <mergeCell ref="AQ406:AQ408"/>
    <mergeCell ref="AF406:AF408"/>
    <mergeCell ref="AG406:AG408"/>
    <mergeCell ref="AH406:AH408"/>
    <mergeCell ref="AI406:AI408"/>
    <mergeCell ref="AJ406:AJ408"/>
    <mergeCell ref="AK406:AK408"/>
    <mergeCell ref="Z406:Z408"/>
    <mergeCell ref="AA406:AA408"/>
    <mergeCell ref="AB406:AB408"/>
    <mergeCell ref="AC406:AC408"/>
    <mergeCell ref="AD406:AD408"/>
    <mergeCell ref="AE406:AE408"/>
    <mergeCell ref="L406:L408"/>
    <mergeCell ref="V406:V408"/>
    <mergeCell ref="AS403:AS405"/>
    <mergeCell ref="AT403:AT405"/>
    <mergeCell ref="AU403:AU405"/>
    <mergeCell ref="AV403:AV405"/>
    <mergeCell ref="AW403:AW405"/>
    <mergeCell ref="AT409:AT411"/>
    <mergeCell ref="AU409:AU411"/>
    <mergeCell ref="AV409:AV411"/>
    <mergeCell ref="AW409:AW411"/>
    <mergeCell ref="AN409:AN411"/>
    <mergeCell ref="AO409:AO411"/>
    <mergeCell ref="AP409:AP411"/>
    <mergeCell ref="AQ409:AQ411"/>
    <mergeCell ref="AR409:AR411"/>
    <mergeCell ref="AS409:AS411"/>
    <mergeCell ref="AH409:AH411"/>
    <mergeCell ref="AI409:AI411"/>
    <mergeCell ref="AJ409:AJ411"/>
    <mergeCell ref="AK409:AK411"/>
    <mergeCell ref="AL409:AL411"/>
    <mergeCell ref="AM409:AM411"/>
    <mergeCell ref="AB409:AB411"/>
    <mergeCell ref="AC409:AC411"/>
    <mergeCell ref="AD409:AD411"/>
    <mergeCell ref="AE409:AE411"/>
    <mergeCell ref="AF409:AF411"/>
    <mergeCell ref="AG409:AG411"/>
    <mergeCell ref="V409:V411"/>
    <mergeCell ref="W409:W411"/>
    <mergeCell ref="X409:X411"/>
    <mergeCell ref="Y409:Y411"/>
    <mergeCell ref="Z409:Z411"/>
    <mergeCell ref="AA409:AA411"/>
    <mergeCell ref="L409:L411"/>
    <mergeCell ref="AE415:AE417"/>
    <mergeCell ref="L415:L417"/>
    <mergeCell ref="V415:V417"/>
    <mergeCell ref="W415:W417"/>
    <mergeCell ref="X415:X417"/>
    <mergeCell ref="Y415:Y417"/>
    <mergeCell ref="AS412:AS414"/>
    <mergeCell ref="AT412:AT414"/>
    <mergeCell ref="AU412:AU414"/>
    <mergeCell ref="AV412:AV414"/>
    <mergeCell ref="AW412:AW414"/>
    <mergeCell ref="AT418:AT420"/>
    <mergeCell ref="AU418:AU420"/>
    <mergeCell ref="AV418:AV420"/>
    <mergeCell ref="AW418:AW420"/>
    <mergeCell ref="AM412:AM414"/>
    <mergeCell ref="AN412:AN414"/>
    <mergeCell ref="AO412:AO414"/>
    <mergeCell ref="AP412:AP414"/>
    <mergeCell ref="AQ412:AQ414"/>
    <mergeCell ref="AR412:AR414"/>
    <mergeCell ref="AG412:AG414"/>
    <mergeCell ref="AH412:AH414"/>
    <mergeCell ref="AI412:AI414"/>
    <mergeCell ref="AJ412:AJ414"/>
    <mergeCell ref="AK412:AK414"/>
    <mergeCell ref="AL412:AL414"/>
    <mergeCell ref="AA412:AA414"/>
    <mergeCell ref="AB412:AB414"/>
    <mergeCell ref="AC412:AC414"/>
    <mergeCell ref="AD412:AD414"/>
    <mergeCell ref="AE412:AE414"/>
    <mergeCell ref="AF412:AF414"/>
    <mergeCell ref="V412:V414"/>
    <mergeCell ref="W412:W414"/>
    <mergeCell ref="X412:X414"/>
    <mergeCell ref="Y412:Y414"/>
    <mergeCell ref="Z412:Z414"/>
    <mergeCell ref="AR415:AR417"/>
    <mergeCell ref="AS415:AS417"/>
    <mergeCell ref="AT415:AT417"/>
    <mergeCell ref="AN418:AN420"/>
    <mergeCell ref="AO418:AO420"/>
    <mergeCell ref="AP418:AP420"/>
    <mergeCell ref="AQ418:AQ420"/>
    <mergeCell ref="AR418:AR420"/>
    <mergeCell ref="AG418:AG420"/>
    <mergeCell ref="V418:V420"/>
    <mergeCell ref="W418:W420"/>
    <mergeCell ref="X418:X420"/>
    <mergeCell ref="Y418:Y420"/>
    <mergeCell ref="Z418:Z420"/>
    <mergeCell ref="AA418:AA420"/>
    <mergeCell ref="G418:G420"/>
    <mergeCell ref="H418:H420"/>
    <mergeCell ref="I418:I420"/>
    <mergeCell ref="J418:J420"/>
    <mergeCell ref="K418:K420"/>
    <mergeCell ref="L418:L420"/>
    <mergeCell ref="AS421:AS423"/>
    <mergeCell ref="AU415:AU417"/>
    <mergeCell ref="AV415:AV417"/>
    <mergeCell ref="G415:G417"/>
    <mergeCell ref="H415:H417"/>
    <mergeCell ref="I415:I417"/>
    <mergeCell ref="J415:J417"/>
    <mergeCell ref="K415:K417"/>
    <mergeCell ref="AT421:AT423"/>
    <mergeCell ref="AU421:AU423"/>
    <mergeCell ref="AV421:AV423"/>
    <mergeCell ref="AW421:AW423"/>
    <mergeCell ref="G424:G426"/>
    <mergeCell ref="H424:H426"/>
    <mergeCell ref="I424:I426"/>
    <mergeCell ref="J424:J426"/>
    <mergeCell ref="K424:K426"/>
    <mergeCell ref="AM421:AM423"/>
    <mergeCell ref="AN421:AN423"/>
    <mergeCell ref="AO421:AO423"/>
    <mergeCell ref="AP421:AP423"/>
    <mergeCell ref="AQ421:AQ423"/>
    <mergeCell ref="AR421:AR423"/>
    <mergeCell ref="AG421:AG423"/>
    <mergeCell ref="AH421:AH423"/>
    <mergeCell ref="AI421:AI423"/>
    <mergeCell ref="AJ421:AJ423"/>
    <mergeCell ref="AK421:AK423"/>
    <mergeCell ref="AL421:AL423"/>
    <mergeCell ref="AA421:AA423"/>
    <mergeCell ref="AB421:AB423"/>
    <mergeCell ref="AC421:AC423"/>
    <mergeCell ref="AD421:AD423"/>
    <mergeCell ref="AE421:AE423"/>
    <mergeCell ref="AF421:AF423"/>
    <mergeCell ref="V421:V423"/>
    <mergeCell ref="W421:W423"/>
    <mergeCell ref="X421:X423"/>
    <mergeCell ref="Y421:Y423"/>
    <mergeCell ref="Z421:Z423"/>
    <mergeCell ref="AW415:AW417"/>
    <mergeCell ref="AL415:AL417"/>
    <mergeCell ref="AM415:AM417"/>
    <mergeCell ref="AN415:AN417"/>
    <mergeCell ref="AO415:AO417"/>
    <mergeCell ref="AP415:AP417"/>
    <mergeCell ref="AQ415:AQ417"/>
    <mergeCell ref="AF415:AF417"/>
    <mergeCell ref="AG415:AG417"/>
    <mergeCell ref="AH415:AH417"/>
    <mergeCell ref="AI415:AI417"/>
    <mergeCell ref="AJ415:AJ417"/>
    <mergeCell ref="AK415:AK417"/>
    <mergeCell ref="Z415:Z417"/>
    <mergeCell ref="AA415:AA417"/>
    <mergeCell ref="AB415:AB417"/>
    <mergeCell ref="AC415:AC417"/>
    <mergeCell ref="AD415:AD417"/>
    <mergeCell ref="G427:G429"/>
    <mergeCell ref="H427:H429"/>
    <mergeCell ref="I427:I429"/>
    <mergeCell ref="J427:J429"/>
    <mergeCell ref="K427:K429"/>
    <mergeCell ref="L427:L429"/>
    <mergeCell ref="AR424:AR426"/>
    <mergeCell ref="AS424:AS426"/>
    <mergeCell ref="AT424:AT426"/>
    <mergeCell ref="AU424:AU426"/>
    <mergeCell ref="AV424:AV426"/>
    <mergeCell ref="AW424:AW426"/>
    <mergeCell ref="AL424:AL426"/>
    <mergeCell ref="AM424:AM426"/>
    <mergeCell ref="AN424:AN426"/>
    <mergeCell ref="AO424:AO426"/>
    <mergeCell ref="AP424:AP426"/>
    <mergeCell ref="AQ424:AQ426"/>
    <mergeCell ref="AF424:AF426"/>
    <mergeCell ref="AG424:AG426"/>
    <mergeCell ref="AH424:AH426"/>
    <mergeCell ref="AI424:AI426"/>
    <mergeCell ref="AJ424:AJ426"/>
    <mergeCell ref="AK424:AK426"/>
    <mergeCell ref="Z424:Z426"/>
    <mergeCell ref="AA424:AA426"/>
    <mergeCell ref="AB424:AB426"/>
    <mergeCell ref="G421:G423"/>
    <mergeCell ref="H421:H423"/>
    <mergeCell ref="I421:I423"/>
    <mergeCell ref="J421:J423"/>
    <mergeCell ref="K421:K423"/>
    <mergeCell ref="L421:L423"/>
    <mergeCell ref="AC424:AC426"/>
    <mergeCell ref="AD424:AD426"/>
    <mergeCell ref="AW430:AW432"/>
    <mergeCell ref="G443:G445"/>
    <mergeCell ref="H443:H445"/>
    <mergeCell ref="I443:I445"/>
    <mergeCell ref="J443:J445"/>
    <mergeCell ref="K443:K445"/>
    <mergeCell ref="AM430:AM432"/>
    <mergeCell ref="AN430:AN432"/>
    <mergeCell ref="AO430:AO432"/>
    <mergeCell ref="AP430:AP432"/>
    <mergeCell ref="AQ430:AQ432"/>
    <mergeCell ref="AR430:AR432"/>
    <mergeCell ref="AG430:AG432"/>
    <mergeCell ref="AH430:AH432"/>
    <mergeCell ref="AI430:AI432"/>
    <mergeCell ref="AJ430:AJ432"/>
    <mergeCell ref="AK430:AK432"/>
    <mergeCell ref="AL430:AL432"/>
    <mergeCell ref="AA430:AA432"/>
    <mergeCell ref="AB430:AB432"/>
    <mergeCell ref="AC430:AC432"/>
    <mergeCell ref="AD430:AD432"/>
    <mergeCell ref="AE430:AE432"/>
    <mergeCell ref="AF430:AF432"/>
    <mergeCell ref="V430:V432"/>
    <mergeCell ref="W430:W432"/>
    <mergeCell ref="X430:X432"/>
    <mergeCell ref="Y430:Y432"/>
    <mergeCell ref="Z430:Z432"/>
    <mergeCell ref="AT427:AT429"/>
    <mergeCell ref="AU427:AU429"/>
    <mergeCell ref="AV427:AV429"/>
    <mergeCell ref="AW427:AW429"/>
    <mergeCell ref="G430:G432"/>
    <mergeCell ref="H430:H432"/>
    <mergeCell ref="I430:I432"/>
    <mergeCell ref="J430:J432"/>
    <mergeCell ref="K430:K432"/>
    <mergeCell ref="L430:L432"/>
    <mergeCell ref="AN427:AN429"/>
    <mergeCell ref="AO427:AO429"/>
    <mergeCell ref="AP427:AP429"/>
    <mergeCell ref="AQ427:AQ429"/>
    <mergeCell ref="AR427:AR429"/>
    <mergeCell ref="AS427:AS429"/>
    <mergeCell ref="AH427:AH429"/>
    <mergeCell ref="AI427:AI429"/>
    <mergeCell ref="AJ427:AJ429"/>
    <mergeCell ref="AK427:AK429"/>
    <mergeCell ref="AL427:AL429"/>
    <mergeCell ref="AM427:AM429"/>
    <mergeCell ref="AB427:AB429"/>
    <mergeCell ref="AC427:AC429"/>
    <mergeCell ref="AD427:AD429"/>
    <mergeCell ref="AA433:AA435"/>
    <mergeCell ref="AB433:AB435"/>
    <mergeCell ref="AE427:AE429"/>
    <mergeCell ref="AF427:AF429"/>
    <mergeCell ref="AG427:AG429"/>
    <mergeCell ref="V440:V442"/>
    <mergeCell ref="Y440:Y442"/>
    <mergeCell ref="Z440:Z442"/>
    <mergeCell ref="AA440:AA442"/>
    <mergeCell ref="AN440:AN442"/>
    <mergeCell ref="AV446:AV448"/>
    <mergeCell ref="AW446:AW448"/>
    <mergeCell ref="AN446:AN448"/>
    <mergeCell ref="AO446:AO448"/>
    <mergeCell ref="AP446:AP448"/>
    <mergeCell ref="AQ446:AQ448"/>
    <mergeCell ref="AR446:AR448"/>
    <mergeCell ref="AS446:AS448"/>
    <mergeCell ref="AI446:AI448"/>
    <mergeCell ref="AJ446:AJ448"/>
    <mergeCell ref="AK446:AK448"/>
    <mergeCell ref="AL446:AL448"/>
    <mergeCell ref="AM446:AM448"/>
    <mergeCell ref="AT446:AT448"/>
    <mergeCell ref="AC446:AC448"/>
    <mergeCell ref="AD446:AD448"/>
    <mergeCell ref="AE446:AE448"/>
    <mergeCell ref="AF446:AF448"/>
    <mergeCell ref="AG446:AG448"/>
    <mergeCell ref="AH446:AH448"/>
    <mergeCell ref="W446:W448"/>
    <mergeCell ref="X446:X448"/>
    <mergeCell ref="Y446:Y448"/>
    <mergeCell ref="Z446:Z448"/>
    <mergeCell ref="AA446:AA448"/>
    <mergeCell ref="AB446:AB448"/>
    <mergeCell ref="AV443:AV445"/>
    <mergeCell ref="AW443:AW445"/>
    <mergeCell ref="AC433:AC435"/>
    <mergeCell ref="AD433:AD435"/>
    <mergeCell ref="AE433:AE435"/>
    <mergeCell ref="AF433:AF435"/>
    <mergeCell ref="AD440:AD442"/>
    <mergeCell ref="AE440:AE442"/>
    <mergeCell ref="AF440:AF442"/>
    <mergeCell ref="AE436:AE438"/>
    <mergeCell ref="AF436:AF438"/>
    <mergeCell ref="AG433:AG435"/>
    <mergeCell ref="AH433:AH435"/>
    <mergeCell ref="AI433:AI435"/>
    <mergeCell ref="AJ433:AJ435"/>
    <mergeCell ref="AK433:AK435"/>
    <mergeCell ref="AL433:AL435"/>
    <mergeCell ref="AT440:AT442"/>
    <mergeCell ref="AU440:AU442"/>
    <mergeCell ref="AV440:AV442"/>
    <mergeCell ref="AW440:AW442"/>
    <mergeCell ref="AO440:AO442"/>
    <mergeCell ref="AP440:AP442"/>
    <mergeCell ref="AQ440:AQ442"/>
    <mergeCell ref="AR440:AR442"/>
    <mergeCell ref="AS440:AS442"/>
    <mergeCell ref="AV436:AV438"/>
    <mergeCell ref="AW436:AW438"/>
    <mergeCell ref="AH436:AH438"/>
    <mergeCell ref="AI436:AI438"/>
    <mergeCell ref="AO436:AO438"/>
    <mergeCell ref="AP436:AP438"/>
    <mergeCell ref="AQ436:AQ438"/>
    <mergeCell ref="AN436:AN438"/>
    <mergeCell ref="AS436:AS438"/>
    <mergeCell ref="AR436:AR438"/>
    <mergeCell ref="W440:W442"/>
    <mergeCell ref="X440:X442"/>
    <mergeCell ref="AM440:AM442"/>
    <mergeCell ref="AB440:AB442"/>
    <mergeCell ref="J433:J435"/>
    <mergeCell ref="K433:K435"/>
    <mergeCell ref="L433:L435"/>
    <mergeCell ref="V433:V435"/>
    <mergeCell ref="W433:W435"/>
    <mergeCell ref="L443:L445"/>
    <mergeCell ref="V443:V445"/>
    <mergeCell ref="W443:W445"/>
    <mergeCell ref="X433:X435"/>
    <mergeCell ref="Y433:Y435"/>
    <mergeCell ref="Z433:Z435"/>
    <mergeCell ref="G446:G448"/>
    <mergeCell ref="H446:H448"/>
    <mergeCell ref="I446:I448"/>
    <mergeCell ref="J446:J448"/>
    <mergeCell ref="K446:K448"/>
    <mergeCell ref="L446:L448"/>
    <mergeCell ref="V446:V448"/>
    <mergeCell ref="AP443:AP445"/>
    <mergeCell ref="AQ443:AQ445"/>
    <mergeCell ref="AR443:AR445"/>
    <mergeCell ref="AS443:AS445"/>
    <mergeCell ref="AT443:AT445"/>
    <mergeCell ref="AU443:AU445"/>
    <mergeCell ref="AJ443:AJ445"/>
    <mergeCell ref="AK443:AK445"/>
    <mergeCell ref="AL443:AL445"/>
    <mergeCell ref="AM443:AM445"/>
    <mergeCell ref="AN443:AN445"/>
    <mergeCell ref="AO443:AO445"/>
    <mergeCell ref="AD443:AD445"/>
    <mergeCell ref="AE443:AE445"/>
    <mergeCell ref="AF443:AF445"/>
    <mergeCell ref="AG443:AG445"/>
    <mergeCell ref="AH443:AH445"/>
    <mergeCell ref="AI443:AI445"/>
    <mergeCell ref="X443:X445"/>
    <mergeCell ref="Y443:Y445"/>
    <mergeCell ref="Z443:Z445"/>
    <mergeCell ref="AA443:AA445"/>
    <mergeCell ref="AB443:AB445"/>
    <mergeCell ref="AC443:AC445"/>
    <mergeCell ref="AC440:AC442"/>
    <mergeCell ref="AM436:AM438"/>
    <mergeCell ref="AH440:AH442"/>
    <mergeCell ref="AI440:AI442"/>
    <mergeCell ref="AJ440:AJ442"/>
    <mergeCell ref="AK440:AK442"/>
    <mergeCell ref="AL440:AL442"/>
    <mergeCell ref="AG440:AG442"/>
    <mergeCell ref="AJ436:AJ438"/>
    <mergeCell ref="AK436:AK438"/>
    <mergeCell ref="AU446:AU448"/>
    <mergeCell ref="AN433:AN435"/>
    <mergeCell ref="AD461:AD464"/>
    <mergeCell ref="AE461:AE464"/>
    <mergeCell ref="AF461:AF464"/>
    <mergeCell ref="AG461:AG464"/>
    <mergeCell ref="V461:V464"/>
    <mergeCell ref="W461:W464"/>
    <mergeCell ref="X461:X464"/>
    <mergeCell ref="Y461:Y464"/>
    <mergeCell ref="Z461:Z464"/>
    <mergeCell ref="AA461:AA464"/>
    <mergeCell ref="G461:G464"/>
    <mergeCell ref="H461:H464"/>
    <mergeCell ref="I461:I464"/>
    <mergeCell ref="J461:J464"/>
    <mergeCell ref="K461:K464"/>
    <mergeCell ref="L461:L464"/>
    <mergeCell ref="G496:G499"/>
    <mergeCell ref="H496:H499"/>
    <mergeCell ref="I496:I499"/>
    <mergeCell ref="J496:J499"/>
    <mergeCell ref="K496:K499"/>
    <mergeCell ref="L496:L499"/>
    <mergeCell ref="V496:V499"/>
    <mergeCell ref="W496:W499"/>
    <mergeCell ref="X496:X499"/>
    <mergeCell ref="Y496:Y499"/>
    <mergeCell ref="AL465:AL467"/>
    <mergeCell ref="AM465:AM467"/>
    <mergeCell ref="AN465:AN467"/>
    <mergeCell ref="K471:K473"/>
    <mergeCell ref="L471:L473"/>
    <mergeCell ref="AN468:AN470"/>
    <mergeCell ref="V471:V473"/>
    <mergeCell ref="W471:W473"/>
    <mergeCell ref="X471:X473"/>
    <mergeCell ref="Y471:Y473"/>
    <mergeCell ref="Z471:Z473"/>
    <mergeCell ref="AL478:AL480"/>
    <mergeCell ref="AM478:AM480"/>
    <mergeCell ref="AN478:AN480"/>
    <mergeCell ref="G478:G480"/>
    <mergeCell ref="H478:H480"/>
    <mergeCell ref="I478:I480"/>
    <mergeCell ref="J478:J480"/>
    <mergeCell ref="K478:K480"/>
    <mergeCell ref="L478:L480"/>
    <mergeCell ref="G484:G486"/>
    <mergeCell ref="H484:H486"/>
    <mergeCell ref="I484:I486"/>
    <mergeCell ref="J484:J486"/>
    <mergeCell ref="AM481:AM483"/>
    <mergeCell ref="AN481:AN483"/>
    <mergeCell ref="G493:G495"/>
    <mergeCell ref="H493:H495"/>
    <mergeCell ref="G481:G483"/>
    <mergeCell ref="H481:H483"/>
    <mergeCell ref="I481:I483"/>
    <mergeCell ref="J481:J483"/>
    <mergeCell ref="L481:L483"/>
    <mergeCell ref="K484:K486"/>
    <mergeCell ref="L484:L486"/>
    <mergeCell ref="V484:V486"/>
    <mergeCell ref="W484:W486"/>
    <mergeCell ref="X484:X486"/>
    <mergeCell ref="AW535:AW537"/>
    <mergeCell ref="G465:G467"/>
    <mergeCell ref="H465:H467"/>
    <mergeCell ref="I465:I467"/>
    <mergeCell ref="J465:J467"/>
    <mergeCell ref="K465:K467"/>
    <mergeCell ref="AM535:AM537"/>
    <mergeCell ref="AN535:AN537"/>
    <mergeCell ref="AO535:AO537"/>
    <mergeCell ref="AP535:AP537"/>
    <mergeCell ref="AQ535:AQ537"/>
    <mergeCell ref="AR535:AR537"/>
    <mergeCell ref="AG535:AG537"/>
    <mergeCell ref="AH535:AH537"/>
    <mergeCell ref="AI535:AI537"/>
    <mergeCell ref="AJ535:AJ537"/>
    <mergeCell ref="AK535:AK537"/>
    <mergeCell ref="AL535:AL537"/>
    <mergeCell ref="AA535:AA537"/>
    <mergeCell ref="AB535:AB537"/>
    <mergeCell ref="AC535:AC537"/>
    <mergeCell ref="AD535:AD537"/>
    <mergeCell ref="AE535:AE537"/>
    <mergeCell ref="AF535:AF537"/>
    <mergeCell ref="V535:V537"/>
    <mergeCell ref="W535:W537"/>
    <mergeCell ref="X535:X537"/>
    <mergeCell ref="Y535:Y537"/>
    <mergeCell ref="Z535:Z537"/>
    <mergeCell ref="AM496:AM499"/>
    <mergeCell ref="AT496:AT499"/>
    <mergeCell ref="AU496:AU499"/>
    <mergeCell ref="AU468:AU470"/>
    <mergeCell ref="AV468:AV470"/>
    <mergeCell ref="AW468:AW470"/>
    <mergeCell ref="G471:G473"/>
    <mergeCell ref="H474:H477"/>
    <mergeCell ref="I474:I477"/>
    <mergeCell ref="J474:J477"/>
    <mergeCell ref="K474:K477"/>
    <mergeCell ref="AM471:AM473"/>
    <mergeCell ref="AN471:AN473"/>
    <mergeCell ref="AO471:AO473"/>
    <mergeCell ref="AP471:AP473"/>
    <mergeCell ref="H471:H473"/>
    <mergeCell ref="I471:I473"/>
    <mergeCell ref="J471:J473"/>
    <mergeCell ref="AG468:AG470"/>
    <mergeCell ref="AI471:AI473"/>
    <mergeCell ref="AJ471:AJ473"/>
    <mergeCell ref="AK471:AK473"/>
    <mergeCell ref="AL471:AL473"/>
    <mergeCell ref="AA471:AA473"/>
    <mergeCell ref="AB471:AB473"/>
    <mergeCell ref="AC471:AC473"/>
    <mergeCell ref="AD471:AD473"/>
    <mergeCell ref="AE471:AE473"/>
    <mergeCell ref="AD478:AD480"/>
    <mergeCell ref="K481:K483"/>
    <mergeCell ref="AQ471:AQ473"/>
    <mergeCell ref="AO465:AO467"/>
    <mergeCell ref="AP465:AP467"/>
    <mergeCell ref="AQ465:AQ467"/>
    <mergeCell ref="AF465:AF467"/>
    <mergeCell ref="AG465:AG467"/>
    <mergeCell ref="AH465:AH467"/>
    <mergeCell ref="AI465:AI467"/>
    <mergeCell ref="AJ465:AJ467"/>
    <mergeCell ref="AK465:AK467"/>
    <mergeCell ref="Z465:Z467"/>
    <mergeCell ref="AA465:AA467"/>
    <mergeCell ref="AB465:AB467"/>
    <mergeCell ref="AC465:AC467"/>
    <mergeCell ref="AD465:AD467"/>
    <mergeCell ref="AE465:AE467"/>
    <mergeCell ref="AB468:AB470"/>
    <mergeCell ref="L465:L467"/>
    <mergeCell ref="V465:V467"/>
    <mergeCell ref="W465:W467"/>
    <mergeCell ref="X465:X467"/>
    <mergeCell ref="Y465:Y467"/>
    <mergeCell ref="AW510:AW512"/>
    <mergeCell ref="Y510:Y512"/>
    <mergeCell ref="AV516:AV518"/>
    <mergeCell ref="AR510:AR512"/>
    <mergeCell ref="AG510:AG512"/>
    <mergeCell ref="Y516:Y518"/>
    <mergeCell ref="Z516:Z518"/>
    <mergeCell ref="AO507:AO509"/>
    <mergeCell ref="AP507:AP509"/>
    <mergeCell ref="AQ507:AQ509"/>
    <mergeCell ref="AL510:AL512"/>
    <mergeCell ref="V503:V506"/>
    <mergeCell ref="W503:W506"/>
    <mergeCell ref="K513:K515"/>
    <mergeCell ref="L513:L515"/>
    <mergeCell ref="V513:V515"/>
    <mergeCell ref="W513:W515"/>
    <mergeCell ref="AM510:AM512"/>
    <mergeCell ref="AN510:AN512"/>
    <mergeCell ref="AS503:AS506"/>
    <mergeCell ref="AS510:AS512"/>
    <mergeCell ref="W468:W470"/>
    <mergeCell ref="X468:X470"/>
    <mergeCell ref="Y468:Y470"/>
    <mergeCell ref="Z468:Z470"/>
    <mergeCell ref="AA468:AA470"/>
    <mergeCell ref="G468:G470"/>
    <mergeCell ref="H468:H470"/>
    <mergeCell ref="I468:I470"/>
    <mergeCell ref="J468:J470"/>
    <mergeCell ref="K468:K470"/>
    <mergeCell ref="L468:L470"/>
    <mergeCell ref="AU474:AU477"/>
    <mergeCell ref="AV474:AV477"/>
    <mergeCell ref="AW474:AW477"/>
    <mergeCell ref="AL474:AL477"/>
    <mergeCell ref="AM474:AM477"/>
    <mergeCell ref="AN474:AN477"/>
    <mergeCell ref="AO474:AO477"/>
    <mergeCell ref="AP474:AP477"/>
    <mergeCell ref="AQ474:AQ477"/>
    <mergeCell ref="AF474:AF477"/>
    <mergeCell ref="AG474:AG477"/>
    <mergeCell ref="AH474:AH477"/>
    <mergeCell ref="AI474:AI477"/>
    <mergeCell ref="AJ474:AJ477"/>
    <mergeCell ref="AK474:AK477"/>
    <mergeCell ref="Z474:Z477"/>
    <mergeCell ref="AA474:AA477"/>
    <mergeCell ref="AB474:AB477"/>
    <mergeCell ref="AC474:AC477"/>
    <mergeCell ref="AD474:AD477"/>
    <mergeCell ref="AE474:AE477"/>
    <mergeCell ref="L474:L477"/>
    <mergeCell ref="V474:V477"/>
    <mergeCell ref="W474:W477"/>
    <mergeCell ref="X474:X477"/>
    <mergeCell ref="Y474:Y477"/>
    <mergeCell ref="AS471:AS473"/>
    <mergeCell ref="AT471:AT473"/>
    <mergeCell ref="AU471:AU473"/>
    <mergeCell ref="AV471:AV473"/>
    <mergeCell ref="AW471:AW473"/>
    <mergeCell ref="G474:G477"/>
    <mergeCell ref="AF471:AF473"/>
    <mergeCell ref="AO468:AO470"/>
    <mergeCell ref="AP468:AP470"/>
    <mergeCell ref="AN503:AN506"/>
    <mergeCell ref="AO503:AO506"/>
    <mergeCell ref="AP503:AP506"/>
    <mergeCell ref="AQ503:AQ506"/>
    <mergeCell ref="AV496:AV499"/>
    <mergeCell ref="AW496:AW499"/>
    <mergeCell ref="AU481:AU483"/>
    <mergeCell ref="AV481:AV483"/>
    <mergeCell ref="AW481:AW483"/>
    <mergeCell ref="Z481:Z483"/>
    <mergeCell ref="V500:V502"/>
    <mergeCell ref="W500:W502"/>
    <mergeCell ref="X500:X502"/>
    <mergeCell ref="AF513:AF515"/>
    <mergeCell ref="AG513:AG515"/>
    <mergeCell ref="AH513:AH515"/>
    <mergeCell ref="AI513:AI515"/>
    <mergeCell ref="AJ513:AJ515"/>
    <mergeCell ref="AK513:AK515"/>
    <mergeCell ref="X513:X515"/>
    <mergeCell ref="AA513:AA515"/>
    <mergeCell ref="AB513:AB515"/>
    <mergeCell ref="AC513:AC515"/>
    <mergeCell ref="AD513:AD515"/>
    <mergeCell ref="AE513:AE515"/>
    <mergeCell ref="AB481:AB483"/>
    <mergeCell ref="AC481:AC483"/>
    <mergeCell ref="AD481:AD483"/>
    <mergeCell ref="AE481:AE483"/>
    <mergeCell ref="AF481:AF483"/>
    <mergeCell ref="V481:V483"/>
    <mergeCell ref="W481:W483"/>
    <mergeCell ref="X481:X483"/>
    <mergeCell ref="Y481:Y483"/>
    <mergeCell ref="Y484:Y486"/>
    <mergeCell ref="AT484:AT486"/>
    <mergeCell ref="AR471:AR473"/>
    <mergeCell ref="AG471:AG473"/>
    <mergeCell ref="AU484:AU486"/>
    <mergeCell ref="AV484:AV486"/>
    <mergeCell ref="AW484:AW486"/>
    <mergeCell ref="AM484:AM486"/>
    <mergeCell ref="AN484:AN486"/>
    <mergeCell ref="AO484:AO486"/>
    <mergeCell ref="AP484:AP486"/>
    <mergeCell ref="AQ484:AQ486"/>
    <mergeCell ref="AR484:AR486"/>
    <mergeCell ref="Z484:Z486"/>
    <mergeCell ref="AM490:AM492"/>
    <mergeCell ref="AN490:AN492"/>
    <mergeCell ref="AO490:AO492"/>
    <mergeCell ref="AQ493:AQ495"/>
    <mergeCell ref="AR493:AR495"/>
    <mergeCell ref="AG493:AG495"/>
    <mergeCell ref="AH493:AH495"/>
    <mergeCell ref="AK484:AK486"/>
    <mergeCell ref="AL484:AL486"/>
    <mergeCell ref="AA484:AA486"/>
    <mergeCell ref="AB484:AB486"/>
    <mergeCell ref="AC484:AC486"/>
    <mergeCell ref="AD484:AD486"/>
    <mergeCell ref="AU478:AU480"/>
    <mergeCell ref="AV478:AV480"/>
    <mergeCell ref="AW478:AW480"/>
    <mergeCell ref="AU490:AU492"/>
    <mergeCell ref="AV490:AV492"/>
    <mergeCell ref="AW490:AW492"/>
    <mergeCell ref="AU503:AU506"/>
    <mergeCell ref="AV503:AV506"/>
    <mergeCell ref="AS481:AS483"/>
    <mergeCell ref="AT481:AT483"/>
    <mergeCell ref="AR478:AR480"/>
    <mergeCell ref="AS478:AS480"/>
    <mergeCell ref="AT478:AT480"/>
    <mergeCell ref="AR474:AR477"/>
    <mergeCell ref="AS474:AS477"/>
    <mergeCell ref="AT474:AT477"/>
    <mergeCell ref="AH503:AH506"/>
    <mergeCell ref="AI503:AI506"/>
    <mergeCell ref="AJ503:AJ506"/>
    <mergeCell ref="AV493:AV495"/>
    <mergeCell ref="AL487:AL489"/>
    <mergeCell ref="AM487:AM489"/>
    <mergeCell ref="AO481:AO483"/>
    <mergeCell ref="AP481:AP483"/>
    <mergeCell ref="AQ481:AQ483"/>
    <mergeCell ref="AR481:AR483"/>
    <mergeCell ref="AG481:AG483"/>
    <mergeCell ref="AH481:AH483"/>
    <mergeCell ref="AI481:AI483"/>
    <mergeCell ref="AJ481:AJ483"/>
    <mergeCell ref="AK481:AK483"/>
    <mergeCell ref="AL481:AL483"/>
    <mergeCell ref="AW493:AW495"/>
    <mergeCell ref="AS493:AS495"/>
    <mergeCell ref="AT493:AT495"/>
    <mergeCell ref="AU493:AU495"/>
    <mergeCell ref="AV500:AV502"/>
    <mergeCell ref="AW500:AW502"/>
    <mergeCell ref="AG496:AG499"/>
    <mergeCell ref="AH496:AH499"/>
    <mergeCell ref="AI496:AI499"/>
    <mergeCell ref="AJ496:AJ499"/>
    <mergeCell ref="AK496:AK499"/>
    <mergeCell ref="AL496:AL499"/>
    <mergeCell ref="AG503:AG506"/>
    <mergeCell ref="AA481:AA483"/>
    <mergeCell ref="AO478:AO480"/>
    <mergeCell ref="AP478:AP480"/>
    <mergeCell ref="AQ478:AQ480"/>
    <mergeCell ref="AE478:AE480"/>
    <mergeCell ref="AF478:AF480"/>
    <mergeCell ref="AH478:AH480"/>
    <mergeCell ref="AI478:AI480"/>
    <mergeCell ref="AJ478:AJ480"/>
    <mergeCell ref="AK478:AK480"/>
    <mergeCell ref="AI487:AI489"/>
    <mergeCell ref="AJ487:AJ489"/>
    <mergeCell ref="AK487:AK489"/>
    <mergeCell ref="AG487:AG489"/>
    <mergeCell ref="AH487:AH489"/>
    <mergeCell ref="AB496:AB499"/>
    <mergeCell ref="AC496:AC499"/>
    <mergeCell ref="AD496:AD499"/>
    <mergeCell ref="AE496:AE499"/>
    <mergeCell ref="AF496:AF499"/>
    <mergeCell ref="AP490:AP492"/>
    <mergeCell ref="AQ490:AQ492"/>
    <mergeCell ref="AR490:AR492"/>
    <mergeCell ref="AG490:AG492"/>
    <mergeCell ref="AH490:AH492"/>
    <mergeCell ref="AI490:AI492"/>
    <mergeCell ref="AJ490:AJ492"/>
    <mergeCell ref="AK490:AK492"/>
    <mergeCell ref="AL490:AL492"/>
    <mergeCell ref="AA490:AA492"/>
    <mergeCell ref="AB490:AB492"/>
    <mergeCell ref="AC490:AC492"/>
    <mergeCell ref="AD490:AD492"/>
    <mergeCell ref="AE490:AE492"/>
    <mergeCell ref="AF490:AF492"/>
    <mergeCell ref="AF493:AF495"/>
    <mergeCell ref="AE484:AE486"/>
    <mergeCell ref="AF484:AF486"/>
    <mergeCell ref="L490:L492"/>
    <mergeCell ref="V490:V492"/>
    <mergeCell ref="W490:W492"/>
    <mergeCell ref="X490:X492"/>
    <mergeCell ref="Y490:Y492"/>
    <mergeCell ref="Z490:Z492"/>
    <mergeCell ref="F490:F492"/>
    <mergeCell ref="G490:G492"/>
    <mergeCell ref="H490:H492"/>
    <mergeCell ref="I490:I492"/>
    <mergeCell ref="J490:J492"/>
    <mergeCell ref="K490:K492"/>
    <mergeCell ref="AN496:AN499"/>
    <mergeCell ref="AO496:AO499"/>
    <mergeCell ref="AP496:AP499"/>
    <mergeCell ref="AQ496:AQ499"/>
    <mergeCell ref="J550:J552"/>
    <mergeCell ref="K550:K552"/>
    <mergeCell ref="L550:L552"/>
    <mergeCell ref="V550:V552"/>
    <mergeCell ref="W550:W552"/>
    <mergeCell ref="G503:G506"/>
    <mergeCell ref="AF529:AF531"/>
    <mergeCell ref="AI516:AI518"/>
    <mergeCell ref="AJ516:AJ518"/>
    <mergeCell ref="AK516:AK518"/>
    <mergeCell ref="AL516:AL518"/>
    <mergeCell ref="AA516:AA518"/>
    <mergeCell ref="H510:H512"/>
    <mergeCell ref="I510:I512"/>
    <mergeCell ref="K544:K546"/>
    <mergeCell ref="L544:L546"/>
    <mergeCell ref="V544:V546"/>
    <mergeCell ref="I538:I540"/>
    <mergeCell ref="J538:J540"/>
    <mergeCell ref="G513:G515"/>
    <mergeCell ref="H513:H515"/>
    <mergeCell ref="I513:I515"/>
    <mergeCell ref="H519:H521"/>
    <mergeCell ref="I519:I521"/>
    <mergeCell ref="G510:G512"/>
    <mergeCell ref="AH532:AH534"/>
    <mergeCell ref="AB516:AB518"/>
    <mergeCell ref="AC516:AC518"/>
    <mergeCell ref="AD516:AD518"/>
    <mergeCell ref="AE516:AE518"/>
    <mergeCell ref="AF516:AF518"/>
    <mergeCell ref="W516:W518"/>
    <mergeCell ref="X516:X518"/>
    <mergeCell ref="AM493:AM495"/>
    <mergeCell ref="AN493:AN495"/>
    <mergeCell ref="AO493:AO495"/>
    <mergeCell ref="AP493:AP495"/>
    <mergeCell ref="AA550:AA552"/>
    <mergeCell ref="AB550:AB552"/>
    <mergeCell ref="AI493:AI495"/>
    <mergeCell ref="AJ493:AJ495"/>
    <mergeCell ref="AK493:AK495"/>
    <mergeCell ref="AL493:AL495"/>
    <mergeCell ref="AA493:AA495"/>
    <mergeCell ref="AB493:AB495"/>
    <mergeCell ref="AC493:AC495"/>
    <mergeCell ref="AD493:AD495"/>
    <mergeCell ref="AE493:AE495"/>
    <mergeCell ref="L493:L495"/>
    <mergeCell ref="V493:V495"/>
    <mergeCell ref="W493:W495"/>
    <mergeCell ref="X493:X495"/>
    <mergeCell ref="Y493:Y495"/>
    <mergeCell ref="Z493:Z495"/>
    <mergeCell ref="J493:J495"/>
    <mergeCell ref="K493:K495"/>
    <mergeCell ref="J516:J518"/>
    <mergeCell ref="K516:K518"/>
    <mergeCell ref="AL513:AL515"/>
    <mergeCell ref="AN513:AN515"/>
    <mergeCell ref="AO513:AO515"/>
    <mergeCell ref="AP513:AP515"/>
    <mergeCell ref="AQ513:AQ515"/>
    <mergeCell ref="AR513:AR515"/>
    <mergeCell ref="AM513:AM515"/>
    <mergeCell ref="AQ544:AQ546"/>
    <mergeCell ref="AF544:AF546"/>
    <mergeCell ref="AG544:AG546"/>
    <mergeCell ref="AH544:AH546"/>
    <mergeCell ref="AI544:AI546"/>
    <mergeCell ref="AJ544:AJ546"/>
    <mergeCell ref="AK544:AK546"/>
    <mergeCell ref="Z544:Z546"/>
    <mergeCell ref="AA544:AA546"/>
    <mergeCell ref="AB544:AB546"/>
    <mergeCell ref="AC544:AC546"/>
    <mergeCell ref="AK503:AK506"/>
    <mergeCell ref="AL503:AL506"/>
    <mergeCell ref="AM503:AM506"/>
    <mergeCell ref="AT503:AT506"/>
    <mergeCell ref="Z496:Z499"/>
    <mergeCell ref="AA496:AA499"/>
    <mergeCell ref="X503:X506"/>
    <mergeCell ref="Y503:Y506"/>
    <mergeCell ref="Z503:Z506"/>
    <mergeCell ref="AA503:AA506"/>
    <mergeCell ref="AB503:AB506"/>
    <mergeCell ref="AC503:AC506"/>
    <mergeCell ref="AD503:AD506"/>
    <mergeCell ref="AE503:AE506"/>
    <mergeCell ref="AF503:AF506"/>
    <mergeCell ref="AT510:AT512"/>
    <mergeCell ref="AS535:AS537"/>
    <mergeCell ref="AT535:AT537"/>
    <mergeCell ref="AW526:AW528"/>
    <mergeCell ref="AU526:AU528"/>
    <mergeCell ref="AJ526:AJ528"/>
    <mergeCell ref="AR507:AR509"/>
    <mergeCell ref="AS507:AS509"/>
    <mergeCell ref="AT507:AT509"/>
    <mergeCell ref="AD529:AD531"/>
    <mergeCell ref="AE529:AE531"/>
    <mergeCell ref="AW544:AW546"/>
    <mergeCell ref="AL544:AL546"/>
    <mergeCell ref="AM544:AM546"/>
    <mergeCell ref="AN544:AN546"/>
    <mergeCell ref="AU513:AU515"/>
    <mergeCell ref="AV513:AV515"/>
    <mergeCell ref="AW513:AW515"/>
    <mergeCell ref="H516:H518"/>
    <mergeCell ref="I516:I518"/>
    <mergeCell ref="X550:X552"/>
    <mergeCell ref="AW550:AW552"/>
    <mergeCell ref="AQ550:AQ552"/>
    <mergeCell ref="AR550:AR552"/>
    <mergeCell ref="AS550:AS552"/>
    <mergeCell ref="AT550:AT552"/>
    <mergeCell ref="AU550:AU552"/>
    <mergeCell ref="AO510:AO512"/>
    <mergeCell ref="AP510:AP512"/>
    <mergeCell ref="AQ510:AQ512"/>
    <mergeCell ref="AW503:AW506"/>
    <mergeCell ref="L538:L540"/>
    <mergeCell ref="AS538:AS540"/>
    <mergeCell ref="AU522:AU525"/>
    <mergeCell ref="AV522:AV525"/>
    <mergeCell ref="AW522:AW525"/>
    <mergeCell ref="AO522:AO525"/>
    <mergeCell ref="AP522:AP525"/>
    <mergeCell ref="AQ522:AQ525"/>
    <mergeCell ref="AR522:AR525"/>
    <mergeCell ref="AE522:AE525"/>
    <mergeCell ref="AH522:AH525"/>
    <mergeCell ref="AI522:AI525"/>
    <mergeCell ref="AJ522:AJ525"/>
    <mergeCell ref="AK522:AK525"/>
    <mergeCell ref="J513:J515"/>
    <mergeCell ref="AU519:AU521"/>
    <mergeCell ref="AW516:AW518"/>
    <mergeCell ref="J519:J521"/>
    <mergeCell ref="K519:K521"/>
    <mergeCell ref="AV526:AV528"/>
    <mergeCell ref="H526:H528"/>
    <mergeCell ref="I526:I528"/>
    <mergeCell ref="J526:J528"/>
    <mergeCell ref="AM522:AM525"/>
    <mergeCell ref="AN522:AN525"/>
    <mergeCell ref="AM516:AM518"/>
    <mergeCell ref="AN516:AN518"/>
    <mergeCell ref="AO516:AO518"/>
    <mergeCell ref="AP516:AP518"/>
    <mergeCell ref="AQ516:AQ518"/>
    <mergeCell ref="AR516:AR518"/>
    <mergeCell ref="AG516:AG518"/>
    <mergeCell ref="AH516:AH518"/>
    <mergeCell ref="AC550:AC552"/>
    <mergeCell ref="AJ550:AJ552"/>
    <mergeCell ref="AF547:AF549"/>
    <mergeCell ref="J553:J555"/>
    <mergeCell ref="K553:K555"/>
    <mergeCell ref="L553:L555"/>
    <mergeCell ref="V553:V555"/>
    <mergeCell ref="W553:W555"/>
    <mergeCell ref="AP500:AP502"/>
    <mergeCell ref="AQ500:AQ502"/>
    <mergeCell ref="AR500:AR502"/>
    <mergeCell ref="AS500:AS502"/>
    <mergeCell ref="AT500:AT502"/>
    <mergeCell ref="AU500:AU502"/>
    <mergeCell ref="AM500:AM502"/>
    <mergeCell ref="AN500:AN502"/>
    <mergeCell ref="AO500:AO502"/>
    <mergeCell ref="AK500:AK502"/>
    <mergeCell ref="AL500:AL502"/>
    <mergeCell ref="AE500:AE502"/>
    <mergeCell ref="AF500:AF502"/>
    <mergeCell ref="AV550:AV552"/>
    <mergeCell ref="AR544:AR546"/>
    <mergeCell ref="AS544:AS546"/>
    <mergeCell ref="AT544:AT546"/>
    <mergeCell ref="AU544:AU546"/>
    <mergeCell ref="AV544:AV546"/>
    <mergeCell ref="J510:J512"/>
    <mergeCell ref="V510:V512"/>
    <mergeCell ref="AG519:AG521"/>
    <mergeCell ref="AH519:AH521"/>
    <mergeCell ref="AF510:AF512"/>
    <mergeCell ref="W510:W512"/>
    <mergeCell ref="X510:X512"/>
    <mergeCell ref="L516:L518"/>
    <mergeCell ref="V516:V518"/>
    <mergeCell ref="Y513:Y515"/>
    <mergeCell ref="Z513:Z515"/>
    <mergeCell ref="AU553:AU555"/>
    <mergeCell ref="AI553:AI555"/>
    <mergeCell ref="AJ553:AJ555"/>
    <mergeCell ref="AK553:AK555"/>
    <mergeCell ref="AL553:AL555"/>
    <mergeCell ref="AV553:AV555"/>
    <mergeCell ref="AU510:AU512"/>
    <mergeCell ref="AV510:AV512"/>
    <mergeCell ref="AU535:AU537"/>
    <mergeCell ref="AV535:AV537"/>
    <mergeCell ref="AW553:AW555"/>
    <mergeCell ref="AO553:AO555"/>
    <mergeCell ref="AP553:AP555"/>
    <mergeCell ref="AQ553:AQ555"/>
    <mergeCell ref="AR553:AR555"/>
    <mergeCell ref="AT553:AT555"/>
    <mergeCell ref="AS553:AS555"/>
    <mergeCell ref="AM553:AM555"/>
    <mergeCell ref="AN553:AN555"/>
    <mergeCell ref="AD553:AD555"/>
    <mergeCell ref="AE553:AE555"/>
    <mergeCell ref="AF553:AF555"/>
    <mergeCell ref="AG553:AG555"/>
    <mergeCell ref="AH553:AH555"/>
    <mergeCell ref="X553:X555"/>
    <mergeCell ref="Y553:Y555"/>
    <mergeCell ref="Z553:Z555"/>
    <mergeCell ref="AA553:AA555"/>
    <mergeCell ref="AB553:AB555"/>
    <mergeCell ref="AC553:AC555"/>
    <mergeCell ref="X541:X543"/>
    <mergeCell ref="Y541:Y543"/>
    <mergeCell ref="AG550:AG552"/>
    <mergeCell ref="AH550:AH552"/>
    <mergeCell ref="AI550:AI552"/>
    <mergeCell ref="Y550:Y552"/>
    <mergeCell ref="Z550:Z552"/>
    <mergeCell ref="AV547:AV549"/>
    <mergeCell ref="AE550:AE552"/>
    <mergeCell ref="AD544:AD546"/>
    <mergeCell ref="AE544:AE546"/>
    <mergeCell ref="AJ547:AJ549"/>
    <mergeCell ref="AS547:AS549"/>
    <mergeCell ref="AT547:AT549"/>
    <mergeCell ref="AU547:AU549"/>
    <mergeCell ref="AW547:AW549"/>
    <mergeCell ref="AG547:AG549"/>
    <mergeCell ref="AH547:AH549"/>
    <mergeCell ref="AI547:AI549"/>
    <mergeCell ref="AK547:AK549"/>
    <mergeCell ref="AM550:AM552"/>
    <mergeCell ref="AN550:AN552"/>
    <mergeCell ref="AO550:AO552"/>
    <mergeCell ref="AP550:AP552"/>
    <mergeCell ref="AK550:AK552"/>
    <mergeCell ref="AL550:AL552"/>
    <mergeCell ref="AD550:AD552"/>
    <mergeCell ref="AE547:AE549"/>
    <mergeCell ref="AO544:AO546"/>
    <mergeCell ref="AP544:AP546"/>
    <mergeCell ref="AR547:AR549"/>
    <mergeCell ref="AQ547:AQ549"/>
    <mergeCell ref="AQ541:AQ543"/>
    <mergeCell ref="AR541:AR543"/>
    <mergeCell ref="F532:F534"/>
    <mergeCell ref="G532:G534"/>
    <mergeCell ref="H532:H534"/>
    <mergeCell ref="J532:J534"/>
    <mergeCell ref="K532:K534"/>
    <mergeCell ref="AN529:AN531"/>
    <mergeCell ref="AO529:AO531"/>
    <mergeCell ref="AP529:AP531"/>
    <mergeCell ref="AQ529:AQ531"/>
    <mergeCell ref="AR529:AR531"/>
    <mergeCell ref="AS529:AS531"/>
    <mergeCell ref="AH529:AH531"/>
    <mergeCell ref="AI529:AI531"/>
    <mergeCell ref="AJ529:AJ531"/>
    <mergeCell ref="AK529:AK531"/>
    <mergeCell ref="AL529:AL531"/>
    <mergeCell ref="AM529:AM531"/>
    <mergeCell ref="AB529:AB531"/>
    <mergeCell ref="AC529:AC531"/>
    <mergeCell ref="J541:J543"/>
    <mergeCell ref="AG529:AG531"/>
    <mergeCell ref="AS541:AS543"/>
    <mergeCell ref="AT541:AT543"/>
    <mergeCell ref="AL541:AL543"/>
    <mergeCell ref="AM541:AM543"/>
    <mergeCell ref="AN541:AN543"/>
    <mergeCell ref="AC541:AC543"/>
    <mergeCell ref="AD541:AD543"/>
    <mergeCell ref="AE541:AE543"/>
    <mergeCell ref="AF541:AF543"/>
    <mergeCell ref="AG541:AG543"/>
    <mergeCell ref="AH541:AH543"/>
    <mergeCell ref="W541:W543"/>
    <mergeCell ref="F538:F540"/>
    <mergeCell ref="AN538:AN540"/>
    <mergeCell ref="AO538:AO540"/>
    <mergeCell ref="AP538:AP540"/>
    <mergeCell ref="AQ538:AQ540"/>
    <mergeCell ref="AR538:AR540"/>
    <mergeCell ref="AH538:AH540"/>
    <mergeCell ref="AI538:AI540"/>
    <mergeCell ref="AJ538:AJ540"/>
    <mergeCell ref="AK538:AK540"/>
    <mergeCell ref="AL538:AL540"/>
    <mergeCell ref="AM538:AM540"/>
    <mergeCell ref="AB538:AB540"/>
    <mergeCell ref="AC538:AC540"/>
    <mergeCell ref="AD538:AD540"/>
    <mergeCell ref="AE538:AE540"/>
    <mergeCell ref="AF538:AF540"/>
    <mergeCell ref="AG538:AG540"/>
    <mergeCell ref="V538:V540"/>
    <mergeCell ref="W538:W540"/>
    <mergeCell ref="J535:J537"/>
    <mergeCell ref="K535:K537"/>
    <mergeCell ref="L535:L537"/>
    <mergeCell ref="Y538:Y540"/>
    <mergeCell ref="Z538:Z540"/>
    <mergeCell ref="AA538:AA540"/>
    <mergeCell ref="G538:G540"/>
    <mergeCell ref="H538:H540"/>
    <mergeCell ref="J529:J531"/>
    <mergeCell ref="K529:K531"/>
    <mergeCell ref="L529:L531"/>
    <mergeCell ref="A547:A549"/>
    <mergeCell ref="B547:B549"/>
    <mergeCell ref="C547:C549"/>
    <mergeCell ref="D547:D549"/>
    <mergeCell ref="Z541:Z543"/>
    <mergeCell ref="AA541:AA543"/>
    <mergeCell ref="AB541:AB543"/>
    <mergeCell ref="AN532:AN534"/>
    <mergeCell ref="AO532:AO534"/>
    <mergeCell ref="AP532:AP534"/>
    <mergeCell ref="AI519:AI521"/>
    <mergeCell ref="AJ519:AJ521"/>
    <mergeCell ref="AK519:AK521"/>
    <mergeCell ref="Z519:Z521"/>
    <mergeCell ref="AA519:AA521"/>
    <mergeCell ref="AB519:AB521"/>
    <mergeCell ref="AC519:AC521"/>
    <mergeCell ref="AD519:AD521"/>
    <mergeCell ref="AE519:AE521"/>
    <mergeCell ref="L519:L521"/>
    <mergeCell ref="V519:V521"/>
    <mergeCell ref="W519:W521"/>
    <mergeCell ref="X519:X521"/>
    <mergeCell ref="Y519:Y521"/>
    <mergeCell ref="AK541:AK543"/>
    <mergeCell ref="AI532:AI534"/>
    <mergeCell ref="AJ532:AJ534"/>
    <mergeCell ref="AK532:AK534"/>
    <mergeCell ref="AL532:AL534"/>
    <mergeCell ref="AB532:AB534"/>
    <mergeCell ref="AC532:AC534"/>
    <mergeCell ref="AD532:AD534"/>
    <mergeCell ref="G547:G549"/>
    <mergeCell ref="H547:H549"/>
    <mergeCell ref="I547:I549"/>
    <mergeCell ref="F547:F549"/>
    <mergeCell ref="G541:G543"/>
    <mergeCell ref="H541:H543"/>
    <mergeCell ref="V529:V531"/>
    <mergeCell ref="W529:W531"/>
    <mergeCell ref="AI541:AI543"/>
    <mergeCell ref="J522:J525"/>
    <mergeCell ref="L522:L525"/>
    <mergeCell ref="G519:G521"/>
    <mergeCell ref="W547:W549"/>
    <mergeCell ref="X547:X549"/>
    <mergeCell ref="AL547:AL549"/>
    <mergeCell ref="AM547:AM549"/>
    <mergeCell ref="AN547:AN549"/>
    <mergeCell ref="AO547:AO549"/>
    <mergeCell ref="AP547:AP549"/>
    <mergeCell ref="AB522:AB525"/>
    <mergeCell ref="AC522:AC525"/>
    <mergeCell ref="AD522:AD525"/>
    <mergeCell ref="J547:J549"/>
    <mergeCell ref="Z547:Z549"/>
    <mergeCell ref="AA547:AA549"/>
    <mergeCell ref="AB547:AB549"/>
    <mergeCell ref="AC547:AC549"/>
    <mergeCell ref="AD547:AD549"/>
    <mergeCell ref="Y547:Y549"/>
    <mergeCell ref="K547:K549"/>
    <mergeCell ref="L547:L549"/>
    <mergeCell ref="V547:V549"/>
    <mergeCell ref="AV430:AV432"/>
    <mergeCell ref="AT487:AT489"/>
    <mergeCell ref="AU487:AU489"/>
    <mergeCell ref="AW487:AW489"/>
    <mergeCell ref="AU541:AU543"/>
    <mergeCell ref="AV541:AV543"/>
    <mergeCell ref="AW541:AW543"/>
    <mergeCell ref="AV487:AV489"/>
    <mergeCell ref="AQ487:AQ489"/>
    <mergeCell ref="AR487:AR489"/>
    <mergeCell ref="AS487:AS489"/>
    <mergeCell ref="AH510:AH512"/>
    <mergeCell ref="AG500:AG502"/>
    <mergeCell ref="AH500:AH502"/>
    <mergeCell ref="AI500:AI502"/>
    <mergeCell ref="AJ500:AJ502"/>
    <mergeCell ref="AJ541:AJ543"/>
    <mergeCell ref="AF532:AF534"/>
    <mergeCell ref="Z532:Z534"/>
    <mergeCell ref="AA532:AA534"/>
    <mergeCell ref="K500:K502"/>
    <mergeCell ref="L500:L502"/>
    <mergeCell ref="AB500:AB502"/>
    <mergeCell ref="AC500:AC502"/>
    <mergeCell ref="AD500:AD502"/>
    <mergeCell ref="Y500:Y502"/>
    <mergeCell ref="Z500:Z502"/>
    <mergeCell ref="AA500:AA502"/>
    <mergeCell ref="L532:L534"/>
    <mergeCell ref="V532:V534"/>
    <mergeCell ref="K541:K543"/>
    <mergeCell ref="L541:L543"/>
    <mergeCell ref="V541:V543"/>
    <mergeCell ref="AK507:AK509"/>
    <mergeCell ref="Z507:Z509"/>
    <mergeCell ref="AA507:AA509"/>
    <mergeCell ref="AB507:AB509"/>
    <mergeCell ref="AC507:AC509"/>
    <mergeCell ref="AU433:AU435"/>
    <mergeCell ref="AV433:AV435"/>
    <mergeCell ref="AL507:AL509"/>
    <mergeCell ref="AM507:AM509"/>
    <mergeCell ref="AU529:AU531"/>
    <mergeCell ref="AV529:AV531"/>
    <mergeCell ref="AW529:AW531"/>
    <mergeCell ref="AN487:AN489"/>
    <mergeCell ref="AO487:AO489"/>
    <mergeCell ref="AP487:AP489"/>
    <mergeCell ref="AP526:AP528"/>
    <mergeCell ref="AQ526:AQ528"/>
    <mergeCell ref="AR526:AR528"/>
    <mergeCell ref="AS526:AS528"/>
    <mergeCell ref="AT526:AT528"/>
    <mergeCell ref="AS490:AS492"/>
    <mergeCell ref="AT490:AT492"/>
    <mergeCell ref="AH471:AH473"/>
    <mergeCell ref="AQ468:AQ470"/>
    <mergeCell ref="AR468:AR470"/>
    <mergeCell ref="AS468:AS470"/>
    <mergeCell ref="AH468:AH470"/>
    <mergeCell ref="AI468:AI470"/>
    <mergeCell ref="AJ468:AJ470"/>
    <mergeCell ref="AK468:AK470"/>
    <mergeCell ref="AL468:AL470"/>
    <mergeCell ref="AT465:AT467"/>
    <mergeCell ref="AT461:AT464"/>
    <mergeCell ref="AT457:AT460"/>
    <mergeCell ref="AR496:AR499"/>
    <mergeCell ref="AS496:AS499"/>
    <mergeCell ref="AR503:AR506"/>
    <mergeCell ref="AS484:AS486"/>
    <mergeCell ref="AG484:AG486"/>
    <mergeCell ref="AH484:AH486"/>
    <mergeCell ref="AI484:AI486"/>
    <mergeCell ref="AJ484:AJ486"/>
    <mergeCell ref="AQ532:AQ534"/>
    <mergeCell ref="AE532:AE534"/>
    <mergeCell ref="AO541:AO543"/>
    <mergeCell ref="AP541:AP543"/>
    <mergeCell ref="X529:X531"/>
    <mergeCell ref="Y529:Y531"/>
    <mergeCell ref="Z529:Z531"/>
    <mergeCell ref="AA529:AA531"/>
    <mergeCell ref="AL522:AL525"/>
    <mergeCell ref="W522:W525"/>
    <mergeCell ref="Z522:Z525"/>
    <mergeCell ref="AA522:AA525"/>
    <mergeCell ref="I541:I543"/>
    <mergeCell ref="AR532:AR534"/>
    <mergeCell ref="W532:W534"/>
    <mergeCell ref="X532:X534"/>
    <mergeCell ref="Y532:Y534"/>
    <mergeCell ref="J544:J546"/>
    <mergeCell ref="G526:G528"/>
    <mergeCell ref="AS430:AS432"/>
    <mergeCell ref="AT430:AT432"/>
    <mergeCell ref="AU430:AU432"/>
    <mergeCell ref="AM468:AM470"/>
    <mergeCell ref="V468:V470"/>
    <mergeCell ref="V487:V489"/>
    <mergeCell ref="W487:W489"/>
    <mergeCell ref="X487:X489"/>
    <mergeCell ref="Y487:Y489"/>
    <mergeCell ref="AS522:AS525"/>
    <mergeCell ref="AT522:AT525"/>
    <mergeCell ref="AR519:AR521"/>
    <mergeCell ref="AS519:AS521"/>
    <mergeCell ref="AT519:AT521"/>
    <mergeCell ref="AS513:AS515"/>
    <mergeCell ref="AT513:AT515"/>
    <mergeCell ref="AE510:AE512"/>
    <mergeCell ref="AQ519:AQ521"/>
    <mergeCell ref="AF519:AF521"/>
    <mergeCell ref="AK526:AK528"/>
    <mergeCell ref="AL526:AL528"/>
    <mergeCell ref="AM526:AM528"/>
    <mergeCell ref="AN526:AN528"/>
    <mergeCell ref="AO526:AO528"/>
    <mergeCell ref="AD526:AD528"/>
    <mergeCell ref="AE526:AE528"/>
    <mergeCell ref="AF526:AF528"/>
    <mergeCell ref="AG526:AG528"/>
    <mergeCell ref="AH526:AH528"/>
    <mergeCell ref="AI526:AI528"/>
    <mergeCell ref="X526:X528"/>
    <mergeCell ref="Y526:Y528"/>
    <mergeCell ref="Z526:Z528"/>
    <mergeCell ref="AT529:AT531"/>
    <mergeCell ref="J802:J805"/>
    <mergeCell ref="K802:K805"/>
    <mergeCell ref="AQ716:AQ719"/>
    <mergeCell ref="AR716:AR719"/>
    <mergeCell ref="AS716:AS719"/>
    <mergeCell ref="AT716:AT719"/>
    <mergeCell ref="J500:J502"/>
    <mergeCell ref="AW433:AW435"/>
    <mergeCell ref="J487:J489"/>
    <mergeCell ref="J507:J509"/>
    <mergeCell ref="AP519:AP521"/>
    <mergeCell ref="X544:X546"/>
    <mergeCell ref="Y544:Y546"/>
    <mergeCell ref="X538:X540"/>
    <mergeCell ref="AV519:AV521"/>
    <mergeCell ref="AW519:AW521"/>
    <mergeCell ref="AM532:AM534"/>
    <mergeCell ref="AG532:AG534"/>
    <mergeCell ref="AA526:AA528"/>
    <mergeCell ref="AB526:AB528"/>
    <mergeCell ref="AC526:AC528"/>
    <mergeCell ref="K526:K528"/>
    <mergeCell ref="L526:L528"/>
    <mergeCell ref="V526:V528"/>
    <mergeCell ref="W526:W528"/>
    <mergeCell ref="K538:K540"/>
    <mergeCell ref="AV538:AV540"/>
    <mergeCell ref="AW538:AW540"/>
    <mergeCell ref="W544:W546"/>
    <mergeCell ref="AS532:AS534"/>
    <mergeCell ref="AT538:AT540"/>
    <mergeCell ref="AU538:AU540"/>
    <mergeCell ref="AT532:AT534"/>
    <mergeCell ref="AS516:AS518"/>
    <mergeCell ref="AT516:AT518"/>
    <mergeCell ref="AU516:AU518"/>
    <mergeCell ref="AU532:AU534"/>
    <mergeCell ref="AV532:AV534"/>
    <mergeCell ref="AW532:AW534"/>
    <mergeCell ref="AU716:AU719"/>
    <mergeCell ref="AV716:AV719"/>
    <mergeCell ref="AW716:AW719"/>
    <mergeCell ref="K522:K525"/>
    <mergeCell ref="AJ510:AJ512"/>
    <mergeCell ref="AK510:AK512"/>
    <mergeCell ref="AE507:AE509"/>
    <mergeCell ref="Y507:Y509"/>
    <mergeCell ref="K510:K512"/>
    <mergeCell ref="L510:L512"/>
    <mergeCell ref="AB510:AB512"/>
    <mergeCell ref="AF487:AF489"/>
    <mergeCell ref="AL519:AL521"/>
    <mergeCell ref="AM519:AM521"/>
    <mergeCell ref="AN519:AN521"/>
    <mergeCell ref="AO519:AO521"/>
    <mergeCell ref="Z510:Z512"/>
    <mergeCell ref="AA510:AA512"/>
    <mergeCell ref="AC510:AC512"/>
    <mergeCell ref="AD510:AD512"/>
    <mergeCell ref="AD507:AD509"/>
    <mergeCell ref="AN507:AN509"/>
    <mergeCell ref="AT468:AT470"/>
    <mergeCell ref="AR465:AR467"/>
    <mergeCell ref="AS465:AS467"/>
    <mergeCell ref="AS810:AS813"/>
    <mergeCell ref="AN810:AN813"/>
    <mergeCell ref="A358:A360"/>
    <mergeCell ref="J756:J759"/>
    <mergeCell ref="AF758:AF759"/>
    <mergeCell ref="AG758:AG759"/>
    <mergeCell ref="X13:X15"/>
    <mergeCell ref="Y13:Y15"/>
    <mergeCell ref="Z13:Z15"/>
    <mergeCell ref="AB822:AB825"/>
    <mergeCell ref="AC822:AC825"/>
    <mergeCell ref="AD822:AD825"/>
    <mergeCell ref="AE822:AE825"/>
    <mergeCell ref="AF822:AF825"/>
    <mergeCell ref="AG822:AG825"/>
    <mergeCell ref="AH822:AH825"/>
    <mergeCell ref="AI822:AI825"/>
    <mergeCell ref="AJ822:AJ825"/>
    <mergeCell ref="AK822:AK825"/>
    <mergeCell ref="AL822:AL825"/>
    <mergeCell ref="AM822:AM825"/>
    <mergeCell ref="A802:A805"/>
    <mergeCell ref="B802:B805"/>
    <mergeCell ref="C802:C805"/>
    <mergeCell ref="D802:D805"/>
    <mergeCell ref="A822:A825"/>
    <mergeCell ref="B822:B825"/>
    <mergeCell ref="C822:C825"/>
    <mergeCell ref="D822:D825"/>
    <mergeCell ref="A806:A809"/>
    <mergeCell ref="B806:B809"/>
    <mergeCell ref="C806:C809"/>
    <mergeCell ref="D806:D809"/>
    <mergeCell ref="AE802:AE805"/>
    <mergeCell ref="AF802:AF805"/>
    <mergeCell ref="AG802:AG805"/>
    <mergeCell ref="AH802:AH805"/>
    <mergeCell ref="W802:W805"/>
    <mergeCell ref="X802:X805"/>
    <mergeCell ref="L802:L805"/>
    <mergeCell ref="K487:K489"/>
    <mergeCell ref="L487:L489"/>
    <mergeCell ref="D541:D543"/>
    <mergeCell ref="AF550:AF552"/>
    <mergeCell ref="Z810:Z813"/>
    <mergeCell ref="AA810:AA813"/>
    <mergeCell ref="AB810:AB813"/>
    <mergeCell ref="I810:I813"/>
    <mergeCell ref="J810:J813"/>
    <mergeCell ref="K810:K813"/>
    <mergeCell ref="L810:L813"/>
    <mergeCell ref="Z487:Z489"/>
    <mergeCell ref="AA487:AA489"/>
    <mergeCell ref="AB487:AB489"/>
    <mergeCell ref="AC487:AC489"/>
    <mergeCell ref="AD487:AD489"/>
    <mergeCell ref="AE487:AE489"/>
    <mergeCell ref="AI510:AI512"/>
    <mergeCell ref="E810:E813"/>
    <mergeCell ref="Y802:Y805"/>
    <mergeCell ref="Z802:Z805"/>
    <mergeCell ref="AA802:AA805"/>
    <mergeCell ref="AB802:AB805"/>
    <mergeCell ref="I802:I805"/>
    <mergeCell ref="H810:H813"/>
    <mergeCell ref="AV822:AV825"/>
    <mergeCell ref="AW822:AW825"/>
    <mergeCell ref="AD818:AD821"/>
    <mergeCell ref="AE818:AE821"/>
    <mergeCell ref="AF818:AF821"/>
    <mergeCell ref="AG818:AG821"/>
    <mergeCell ref="AH818:AH821"/>
    <mergeCell ref="W818:W821"/>
    <mergeCell ref="X818:X821"/>
    <mergeCell ref="AR802:AR805"/>
    <mergeCell ref="AS802:AS805"/>
    <mergeCell ref="AT802:AT805"/>
    <mergeCell ref="AU802:AU805"/>
    <mergeCell ref="AV802:AV805"/>
    <mergeCell ref="AW802:AW805"/>
    <mergeCell ref="AN802:AN805"/>
    <mergeCell ref="AO802:AO805"/>
    <mergeCell ref="AP802:AP805"/>
    <mergeCell ref="AQ802:AQ805"/>
    <mergeCell ref="AI802:AI805"/>
    <mergeCell ref="AJ802:AJ805"/>
    <mergeCell ref="AK802:AK805"/>
    <mergeCell ref="AL802:AL805"/>
    <mergeCell ref="AM802:AM805"/>
    <mergeCell ref="AC802:AC805"/>
    <mergeCell ref="AD802:AD805"/>
    <mergeCell ref="E802:E805"/>
    <mergeCell ref="F802:F805"/>
    <mergeCell ref="G802:G805"/>
    <mergeCell ref="H802:H805"/>
    <mergeCell ref="E822:E825"/>
    <mergeCell ref="F822:F825"/>
    <mergeCell ref="G822:G825"/>
    <mergeCell ref="H822:H825"/>
    <mergeCell ref="I822:I825"/>
    <mergeCell ref="J822:J825"/>
    <mergeCell ref="K822:K825"/>
    <mergeCell ref="L822:L825"/>
    <mergeCell ref="V822:V825"/>
    <mergeCell ref="W822:W825"/>
    <mergeCell ref="X822:X825"/>
    <mergeCell ref="Y822:Y825"/>
    <mergeCell ref="Z822:Z825"/>
    <mergeCell ref="AA822:AA825"/>
    <mergeCell ref="G806:G809"/>
    <mergeCell ref="H806:H809"/>
    <mergeCell ref="I806:I809"/>
    <mergeCell ref="E806:E809"/>
    <mergeCell ref="E818:E821"/>
    <mergeCell ref="F818:F821"/>
    <mergeCell ref="G818:G821"/>
    <mergeCell ref="H818:H821"/>
    <mergeCell ref="AS806:AS809"/>
    <mergeCell ref="AT806:AT809"/>
    <mergeCell ref="AU806:AU809"/>
    <mergeCell ref="AV806:AV809"/>
    <mergeCell ref="AW806:AW809"/>
    <mergeCell ref="AT810:AT813"/>
    <mergeCell ref="AU810:AU813"/>
    <mergeCell ref="AV810:AV813"/>
    <mergeCell ref="AW810:AW813"/>
    <mergeCell ref="AS814:AS817"/>
    <mergeCell ref="AT814:AT817"/>
    <mergeCell ref="A810:A813"/>
    <mergeCell ref="B810:B813"/>
    <mergeCell ref="C810:C813"/>
    <mergeCell ref="D810:D813"/>
    <mergeCell ref="AN806:AN809"/>
    <mergeCell ref="AO806:AO809"/>
    <mergeCell ref="AP806:AP809"/>
    <mergeCell ref="AQ806:AQ809"/>
    <mergeCell ref="AR806:AR809"/>
    <mergeCell ref="AJ806:AJ809"/>
    <mergeCell ref="AK806:AK809"/>
    <mergeCell ref="AL806:AL809"/>
    <mergeCell ref="AM806:AM809"/>
    <mergeCell ref="AD806:AD809"/>
    <mergeCell ref="AE806:AE809"/>
    <mergeCell ref="AF806:AF809"/>
    <mergeCell ref="AG806:AG809"/>
    <mergeCell ref="AH806:AH809"/>
    <mergeCell ref="AI806:AI809"/>
    <mergeCell ref="X806:X809"/>
    <mergeCell ref="Y806:Y809"/>
    <mergeCell ref="Z806:Z809"/>
    <mergeCell ref="AA806:AA809"/>
    <mergeCell ref="AB806:AB809"/>
    <mergeCell ref="AC806:AC809"/>
    <mergeCell ref="J806:J809"/>
    <mergeCell ref="K806:K809"/>
    <mergeCell ref="L806:L809"/>
    <mergeCell ref="W806:W809"/>
    <mergeCell ref="F806:F809"/>
    <mergeCell ref="AR810:AR813"/>
    <mergeCell ref="A826:A829"/>
    <mergeCell ref="B826:B829"/>
    <mergeCell ref="C826:C829"/>
    <mergeCell ref="D826:D829"/>
    <mergeCell ref="E826:E829"/>
    <mergeCell ref="AQ826:AQ829"/>
    <mergeCell ref="Y818:Y821"/>
    <mergeCell ref="Z818:Z821"/>
    <mergeCell ref="AA818:AA821"/>
    <mergeCell ref="AB818:AB821"/>
    <mergeCell ref="I818:I821"/>
    <mergeCell ref="J818:J821"/>
    <mergeCell ref="K818:K821"/>
    <mergeCell ref="L818:L821"/>
    <mergeCell ref="AO810:AO813"/>
    <mergeCell ref="AP810:AP813"/>
    <mergeCell ref="AQ810:AQ813"/>
    <mergeCell ref="AI810:AI813"/>
    <mergeCell ref="AJ810:AJ813"/>
    <mergeCell ref="AK810:AK813"/>
    <mergeCell ref="AL810:AL813"/>
    <mergeCell ref="AM810:AM813"/>
    <mergeCell ref="AC810:AC813"/>
    <mergeCell ref="AD810:AD813"/>
    <mergeCell ref="AE810:AE813"/>
    <mergeCell ref="AF810:AF813"/>
    <mergeCell ref="AG810:AG813"/>
    <mergeCell ref="AH810:AH813"/>
    <mergeCell ref="W810:W813"/>
    <mergeCell ref="X810:X813"/>
    <mergeCell ref="Y810:Y813"/>
    <mergeCell ref="F810:F813"/>
    <mergeCell ref="G810:G813"/>
    <mergeCell ref="AS826:AS829"/>
    <mergeCell ref="AT826:AT829"/>
    <mergeCell ref="AR826:AR829"/>
    <mergeCell ref="AJ826:AJ829"/>
    <mergeCell ref="AK826:AK829"/>
    <mergeCell ref="AL826:AL829"/>
    <mergeCell ref="AM826:AM829"/>
    <mergeCell ref="AD826:AD829"/>
    <mergeCell ref="AE826:AE829"/>
    <mergeCell ref="AF826:AF829"/>
    <mergeCell ref="AG826:AG829"/>
    <mergeCell ref="AV814:AV817"/>
    <mergeCell ref="AW814:AW817"/>
    <mergeCell ref="A818:A821"/>
    <mergeCell ref="B818:B821"/>
    <mergeCell ref="C818:C821"/>
    <mergeCell ref="D818:D821"/>
    <mergeCell ref="AN814:AN817"/>
    <mergeCell ref="AO814:AO817"/>
    <mergeCell ref="AP814:AP817"/>
    <mergeCell ref="AQ814:AQ817"/>
    <mergeCell ref="AR814:AR817"/>
    <mergeCell ref="AJ814:AJ817"/>
    <mergeCell ref="AK814:AK817"/>
    <mergeCell ref="AL814:AL817"/>
    <mergeCell ref="AM814:AM817"/>
    <mergeCell ref="AD814:AD817"/>
    <mergeCell ref="AE814:AE817"/>
    <mergeCell ref="AF814:AF817"/>
    <mergeCell ref="AG814:AG817"/>
    <mergeCell ref="AH814:AH817"/>
    <mergeCell ref="AI814:AI817"/>
    <mergeCell ref="X814:X817"/>
    <mergeCell ref="Y814:Y817"/>
    <mergeCell ref="Z814:Z817"/>
    <mergeCell ref="AA814:AA817"/>
    <mergeCell ref="AB814:AB817"/>
    <mergeCell ref="AC814:AC817"/>
    <mergeCell ref="J814:J817"/>
    <mergeCell ref="K814:K817"/>
    <mergeCell ref="L814:L817"/>
    <mergeCell ref="W814:W817"/>
    <mergeCell ref="F814:F817"/>
    <mergeCell ref="G814:G817"/>
    <mergeCell ref="H814:H817"/>
    <mergeCell ref="I814:I817"/>
    <mergeCell ref="A814:A817"/>
    <mergeCell ref="B814:B817"/>
    <mergeCell ref="C814:C817"/>
    <mergeCell ref="D814:D817"/>
    <mergeCell ref="E814:E817"/>
    <mergeCell ref="AR818:AR821"/>
    <mergeCell ref="AS818:AS821"/>
    <mergeCell ref="AT818:AT821"/>
    <mergeCell ref="AU818:AU821"/>
    <mergeCell ref="AV818:AV821"/>
    <mergeCell ref="AW818:AW821"/>
    <mergeCell ref="AN818:AN821"/>
    <mergeCell ref="AV826:AV829"/>
    <mergeCell ref="AW826:AW829"/>
    <mergeCell ref="AN826:AN829"/>
    <mergeCell ref="AO826:AO829"/>
    <mergeCell ref="AP826:AP829"/>
    <mergeCell ref="AU814:AU817"/>
    <mergeCell ref="AP894:AP897"/>
    <mergeCell ref="AQ894:AQ897"/>
    <mergeCell ref="AR894:AR897"/>
    <mergeCell ref="AS894:AS897"/>
    <mergeCell ref="AT894:AT897"/>
    <mergeCell ref="AU894:AU897"/>
    <mergeCell ref="AV894:AV897"/>
    <mergeCell ref="AW894:AW897"/>
    <mergeCell ref="A894:A897"/>
    <mergeCell ref="B894:B897"/>
    <mergeCell ref="C894:C897"/>
    <mergeCell ref="D894:D897"/>
    <mergeCell ref="E894:E897"/>
    <mergeCell ref="F894:F897"/>
    <mergeCell ref="G894:G897"/>
    <mergeCell ref="H894:H897"/>
    <mergeCell ref="I894:I897"/>
    <mergeCell ref="J894:J897"/>
    <mergeCell ref="K894:K897"/>
    <mergeCell ref="L894:L897"/>
    <mergeCell ref="V894:V897"/>
    <mergeCell ref="W894:W897"/>
    <mergeCell ref="X894:X897"/>
    <mergeCell ref="Y894:Y897"/>
    <mergeCell ref="Z894:Z897"/>
    <mergeCell ref="AA894:AA897"/>
    <mergeCell ref="AB894:AB897"/>
    <mergeCell ref="AC894:AC897"/>
    <mergeCell ref="AD894:AD897"/>
    <mergeCell ref="AE894:AE897"/>
    <mergeCell ref="AF894:AF897"/>
    <mergeCell ref="AG894:AG897"/>
    <mergeCell ref="AH894:AH897"/>
    <mergeCell ref="AI894:AI897"/>
    <mergeCell ref="AJ894:AJ897"/>
    <mergeCell ref="AK894:AK897"/>
    <mergeCell ref="AL894:AL897"/>
    <mergeCell ref="E716:E719"/>
    <mergeCell ref="F716:F719"/>
    <mergeCell ref="G716:G719"/>
    <mergeCell ref="H716:H719"/>
    <mergeCell ref="I716:I719"/>
    <mergeCell ref="J716:J719"/>
    <mergeCell ref="K716:K719"/>
    <mergeCell ref="L716:L719"/>
    <mergeCell ref="V716:V719"/>
    <mergeCell ref="W716:W719"/>
    <mergeCell ref="X716:X719"/>
    <mergeCell ref="Y716:Y719"/>
    <mergeCell ref="Z716:Z719"/>
    <mergeCell ref="AA716:AA719"/>
    <mergeCell ref="AB716:AB719"/>
    <mergeCell ref="AC716:AC719"/>
    <mergeCell ref="AD716:AD719"/>
    <mergeCell ref="AE716:AE719"/>
    <mergeCell ref="AF716:AF719"/>
    <mergeCell ref="AG716:AG719"/>
    <mergeCell ref="AH716:AH719"/>
    <mergeCell ref="AI716:AI719"/>
    <mergeCell ref="AJ716:AJ719"/>
    <mergeCell ref="AK716:AK719"/>
    <mergeCell ref="AL716:AL719"/>
    <mergeCell ref="AM716:AM719"/>
    <mergeCell ref="AN716:AN719"/>
    <mergeCell ref="AO716:AO719"/>
    <mergeCell ref="AP716:AP719"/>
    <mergeCell ref="AU826:AU829"/>
    <mergeCell ref="AN822:AN825"/>
    <mergeCell ref="AO822:AO825"/>
    <mergeCell ref="AP822:AP825"/>
    <mergeCell ref="AQ822:AQ825"/>
    <mergeCell ref="AR822:AR825"/>
    <mergeCell ref="AS822:AS825"/>
    <mergeCell ref="AT822:AT825"/>
    <mergeCell ref="AU822:AU825"/>
    <mergeCell ref="AH826:AH829"/>
    <mergeCell ref="AI826:AI829"/>
    <mergeCell ref="X826:X829"/>
    <mergeCell ref="Y826:Y829"/>
    <mergeCell ref="Z826:Z829"/>
    <mergeCell ref="AA826:AA829"/>
    <mergeCell ref="AB826:AB829"/>
    <mergeCell ref="AC826:AC829"/>
    <mergeCell ref="J826:J829"/>
    <mergeCell ref="K826:K829"/>
    <mergeCell ref="L826:L829"/>
    <mergeCell ref="V826:V829"/>
    <mergeCell ref="W826:W829"/>
    <mergeCell ref="F826:F829"/>
    <mergeCell ref="G826:G829"/>
    <mergeCell ref="H826:H829"/>
    <mergeCell ref="I826:I829"/>
    <mergeCell ref="AO818:AO821"/>
    <mergeCell ref="AP818:AP821"/>
    <mergeCell ref="AQ818:AQ821"/>
    <mergeCell ref="AI818:AI821"/>
    <mergeCell ref="AJ818:AJ821"/>
    <mergeCell ref="AK818:AK821"/>
    <mergeCell ref="AL818:AL821"/>
    <mergeCell ref="AM818:AM821"/>
    <mergeCell ref="AC818:AC821"/>
    <mergeCell ref="A105:A108"/>
    <mergeCell ref="B105:B108"/>
    <mergeCell ref="C105:C108"/>
    <mergeCell ref="D105:D108"/>
    <mergeCell ref="E105:E108"/>
    <mergeCell ref="F105:F108"/>
    <mergeCell ref="G105:G108"/>
    <mergeCell ref="H105:H108"/>
    <mergeCell ref="I105:I108"/>
    <mergeCell ref="J105:J108"/>
    <mergeCell ref="K105:K108"/>
    <mergeCell ref="L105:L108"/>
    <mergeCell ref="V105:V108"/>
    <mergeCell ref="W105:W108"/>
    <mergeCell ref="X105:X108"/>
    <mergeCell ref="Y105:Y108"/>
    <mergeCell ref="Z105:Z108"/>
    <mergeCell ref="AR1796:AR1798"/>
    <mergeCell ref="AS1796:AS1798"/>
    <mergeCell ref="AT1796:AT1798"/>
    <mergeCell ref="AU1796:AU1798"/>
    <mergeCell ref="AV1796:AV1798"/>
    <mergeCell ref="AW1796:AW1798"/>
    <mergeCell ref="A1793:A1795"/>
    <mergeCell ref="B1793:B1795"/>
    <mergeCell ref="C1793:C1795"/>
    <mergeCell ref="D1793:D1795"/>
    <mergeCell ref="E1793:E1795"/>
    <mergeCell ref="F1793:F1795"/>
    <mergeCell ref="G1793:G1795"/>
    <mergeCell ref="H1793:H1795"/>
    <mergeCell ref="I1793:I1795"/>
    <mergeCell ref="J1793:J1795"/>
    <mergeCell ref="K1793:K1795"/>
    <mergeCell ref="L1793:L1795"/>
    <mergeCell ref="U1793:U1795"/>
    <mergeCell ref="V1793:V1795"/>
    <mergeCell ref="W1793:W1795"/>
    <mergeCell ref="X1793:X1795"/>
    <mergeCell ref="Y1793:Y1795"/>
    <mergeCell ref="Z1793:Z1795"/>
    <mergeCell ref="AA1793:AA1795"/>
    <mergeCell ref="AB1793:AB1795"/>
    <mergeCell ref="AC1793:AC1795"/>
    <mergeCell ref="AD1793:AD1795"/>
    <mergeCell ref="AE1793:AE1795"/>
    <mergeCell ref="AF1793:AF1795"/>
    <mergeCell ref="AG1793:AG1795"/>
    <mergeCell ref="AH1793:AH1795"/>
    <mergeCell ref="AI1793:AI1795"/>
    <mergeCell ref="AJ1793:AJ1795"/>
    <mergeCell ref="AK1793:AK1795"/>
    <mergeCell ref="AL1793:AL1795"/>
    <mergeCell ref="A716:A719"/>
    <mergeCell ref="B716:B719"/>
    <mergeCell ref="C716:C719"/>
    <mergeCell ref="D716:D719"/>
    <mergeCell ref="AM1318:AM1321"/>
    <mergeCell ref="AN1318:AN1321"/>
    <mergeCell ref="AO1318:AO1321"/>
    <mergeCell ref="AP1318:AP1321"/>
    <mergeCell ref="AQ1318:AQ1321"/>
    <mergeCell ref="AR1318:AR1321"/>
    <mergeCell ref="AS1318:AS1321"/>
    <mergeCell ref="AI1799:AI1801"/>
    <mergeCell ref="AJ1799:AJ1801"/>
    <mergeCell ref="AK1799:AK1801"/>
    <mergeCell ref="AL1799:AL1801"/>
    <mergeCell ref="AM1793:AM1795"/>
    <mergeCell ref="AN1793:AN1795"/>
    <mergeCell ref="AO1793:AO1795"/>
    <mergeCell ref="AP1793:AP1795"/>
    <mergeCell ref="AQ1793:AQ1795"/>
    <mergeCell ref="AR1793:AR1795"/>
    <mergeCell ref="AS1793:AS1795"/>
    <mergeCell ref="AT1793:AT1795"/>
    <mergeCell ref="AU1793:AU1795"/>
    <mergeCell ref="AV1793:AV1795"/>
    <mergeCell ref="AW1793:AW1795"/>
    <mergeCell ref="A1796:A1798"/>
    <mergeCell ref="B1796:B1798"/>
    <mergeCell ref="C1796:C1798"/>
    <mergeCell ref="D1796:D1798"/>
    <mergeCell ref="E1796:E1798"/>
    <mergeCell ref="F1796:F1798"/>
    <mergeCell ref="G1796:G1798"/>
    <mergeCell ref="H1796:H1798"/>
    <mergeCell ref="I1796:I1798"/>
    <mergeCell ref="J1796:J1798"/>
    <mergeCell ref="K1796:K1798"/>
    <mergeCell ref="L1796:L1798"/>
    <mergeCell ref="U1796:U1798"/>
    <mergeCell ref="V1796:V1798"/>
    <mergeCell ref="W1796:W1798"/>
    <mergeCell ref="X1796:X1798"/>
    <mergeCell ref="Y1796:Y1798"/>
    <mergeCell ref="Z1796:Z1798"/>
    <mergeCell ref="AA1796:AA1798"/>
    <mergeCell ref="AB1796:AB1798"/>
    <mergeCell ref="AC1796:AC1798"/>
    <mergeCell ref="AD1796:AD1798"/>
    <mergeCell ref="AE1796:AE1798"/>
    <mergeCell ref="AF1796:AF1798"/>
    <mergeCell ref="AG1796:AG1798"/>
    <mergeCell ref="AH1796:AH1798"/>
    <mergeCell ref="AI1796:AI1798"/>
    <mergeCell ref="AJ1796:AJ1798"/>
    <mergeCell ref="AK1796:AK1798"/>
    <mergeCell ref="AL1796:AL1798"/>
    <mergeCell ref="AM1796:AM1798"/>
    <mergeCell ref="AN1796:AN1798"/>
    <mergeCell ref="AO1796:AO1798"/>
    <mergeCell ref="AP1796:AP1798"/>
    <mergeCell ref="AQ1796:AQ1798"/>
    <mergeCell ref="AM1799:AM1801"/>
    <mergeCell ref="AN1799:AN1801"/>
    <mergeCell ref="AO1799:AO1801"/>
    <mergeCell ref="AP1799:AP1801"/>
    <mergeCell ref="AQ1799:AQ1801"/>
    <mergeCell ref="AR1799:AR1801"/>
    <mergeCell ref="AS1799:AS1801"/>
    <mergeCell ref="AT1799:AT1801"/>
    <mergeCell ref="AU1799:AU1801"/>
    <mergeCell ref="AV1799:AV1801"/>
    <mergeCell ref="AW1799:AW1801"/>
    <mergeCell ref="A1802:A1804"/>
    <mergeCell ref="B1802:B1804"/>
    <mergeCell ref="C1802:C1804"/>
    <mergeCell ref="D1802:D1804"/>
    <mergeCell ref="E1802:E1804"/>
    <mergeCell ref="F1802:F1804"/>
    <mergeCell ref="G1802:G1804"/>
    <mergeCell ref="H1802:H1804"/>
    <mergeCell ref="I1802:I1804"/>
    <mergeCell ref="J1802:J1804"/>
    <mergeCell ref="K1802:K1804"/>
    <mergeCell ref="L1802:L1804"/>
    <mergeCell ref="U1802:U1804"/>
    <mergeCell ref="V1802:V1804"/>
    <mergeCell ref="W1802:W1804"/>
    <mergeCell ref="X1802:X1804"/>
    <mergeCell ref="Y1802:Y1804"/>
    <mergeCell ref="Z1802:Z1804"/>
    <mergeCell ref="AA1802:AA1804"/>
    <mergeCell ref="AB1802:AB1804"/>
    <mergeCell ref="AC1802:AC1804"/>
    <mergeCell ref="AD1802:AD1804"/>
    <mergeCell ref="AE1802:AE1804"/>
    <mergeCell ref="AF1802:AF1804"/>
    <mergeCell ref="AG1802:AG1804"/>
    <mergeCell ref="AH1802:AH1804"/>
    <mergeCell ref="AI1802:AI1804"/>
    <mergeCell ref="AJ1802:AJ1804"/>
    <mergeCell ref="AK1802:AK1804"/>
    <mergeCell ref="AL1802:AL1804"/>
    <mergeCell ref="AM1802:AM1804"/>
    <mergeCell ref="AN1802:AN1804"/>
    <mergeCell ref="AO1802:AO1804"/>
    <mergeCell ref="AP1802:AP1804"/>
    <mergeCell ref="AQ1802:AQ1804"/>
    <mergeCell ref="AR1802:AR1804"/>
    <mergeCell ref="AS1802:AS1804"/>
    <mergeCell ref="AT1802:AT1804"/>
    <mergeCell ref="AU1802:AU1804"/>
    <mergeCell ref="AV1802:AV1804"/>
    <mergeCell ref="AW1802:AW1804"/>
    <mergeCell ref="A1799:A1801"/>
    <mergeCell ref="B1799:B1801"/>
    <mergeCell ref="C1799:C1801"/>
    <mergeCell ref="D1799:D1801"/>
    <mergeCell ref="E1799:E1801"/>
    <mergeCell ref="F1799:F1801"/>
    <mergeCell ref="G1799:G1801"/>
    <mergeCell ref="H1799:H1801"/>
    <mergeCell ref="I1799:I1801"/>
    <mergeCell ref="J1799:J1801"/>
    <mergeCell ref="K1799:K1801"/>
    <mergeCell ref="L1799:L1801"/>
    <mergeCell ref="AB1799:AB1801"/>
    <mergeCell ref="AC1799:AC1801"/>
    <mergeCell ref="AD1799:AD1801"/>
    <mergeCell ref="AE1799:AE1801"/>
    <mergeCell ref="AF1799:AF1801"/>
    <mergeCell ref="AG1799:AG1801"/>
    <mergeCell ref="AH1799:AH1801"/>
    <mergeCell ref="AM1805:AM1807"/>
    <mergeCell ref="AN1805:AN1807"/>
    <mergeCell ref="AO1805:AO1807"/>
    <mergeCell ref="AP1805:AP1807"/>
    <mergeCell ref="AQ1805:AQ1807"/>
    <mergeCell ref="AR1805:AR1807"/>
    <mergeCell ref="AS1805:AS1807"/>
    <mergeCell ref="AT1805:AT1807"/>
    <mergeCell ref="AU1805:AU1807"/>
    <mergeCell ref="AV1805:AV1807"/>
    <mergeCell ref="AW1805:AW1807"/>
    <mergeCell ref="A1805:A1807"/>
    <mergeCell ref="B1805:B1807"/>
    <mergeCell ref="C1805:C1807"/>
    <mergeCell ref="D1805:D1807"/>
    <mergeCell ref="E1805:E1807"/>
    <mergeCell ref="F1805:F1807"/>
    <mergeCell ref="G1805:G1807"/>
    <mergeCell ref="H1805:H1807"/>
    <mergeCell ref="I1805:I1807"/>
    <mergeCell ref="J1805:J1807"/>
    <mergeCell ref="K1805:K1807"/>
    <mergeCell ref="L1805:L1807"/>
    <mergeCell ref="U1805:U1807"/>
    <mergeCell ref="V1805:V1807"/>
    <mergeCell ref="W1805:W1807"/>
    <mergeCell ref="X1805:X1807"/>
    <mergeCell ref="Y1805:Y1807"/>
    <mergeCell ref="Z1805:Z1807"/>
    <mergeCell ref="AA1805:AA1807"/>
    <mergeCell ref="AB1805:AB1807"/>
    <mergeCell ref="AC1805:AC1807"/>
    <mergeCell ref="AD1805:AD1807"/>
    <mergeCell ref="AE1805:AE1807"/>
    <mergeCell ref="AF1805:AF1807"/>
    <mergeCell ref="AG1805:AG1807"/>
    <mergeCell ref="AH1805:AH1807"/>
    <mergeCell ref="AI1805:AI1807"/>
    <mergeCell ref="AJ1805:AJ1807"/>
    <mergeCell ref="AK1805:AK1807"/>
    <mergeCell ref="AL1805:AL1807"/>
    <mergeCell ref="A1318:A1321"/>
    <mergeCell ref="B1318:B1321"/>
    <mergeCell ref="C1318:C1321"/>
    <mergeCell ref="D1318:D1321"/>
    <mergeCell ref="E1318:E1321"/>
    <mergeCell ref="F1318:F1321"/>
    <mergeCell ref="G1318:G1321"/>
    <mergeCell ref="H1318:H1321"/>
    <mergeCell ref="I1318:I1321"/>
    <mergeCell ref="J1318:J1321"/>
    <mergeCell ref="K1318:K1321"/>
    <mergeCell ref="L1318:L1321"/>
    <mergeCell ref="V1318:V1321"/>
    <mergeCell ref="W1318:W1321"/>
    <mergeCell ref="X1318:X1321"/>
    <mergeCell ref="Y1318:Y1321"/>
    <mergeCell ref="Z1318:Z1321"/>
    <mergeCell ref="AA1318:AA1321"/>
    <mergeCell ref="AB1318:AB1321"/>
    <mergeCell ref="AC1318:AC1321"/>
    <mergeCell ref="AD1318:AD1321"/>
    <mergeCell ref="AE1318:AE1321"/>
    <mergeCell ref="AF1318:AF1321"/>
    <mergeCell ref="AG1318:AG1321"/>
    <mergeCell ref="AH1318:AH1321"/>
    <mergeCell ref="AI1318:AI1321"/>
    <mergeCell ref="AJ1318:AJ1321"/>
    <mergeCell ref="AK1318:AK1321"/>
    <mergeCell ref="AL1318:AL1321"/>
    <mergeCell ref="A1326:A1329"/>
    <mergeCell ref="B1326:B1329"/>
    <mergeCell ref="C1326:C1329"/>
    <mergeCell ref="D1326:D1329"/>
    <mergeCell ref="E1326:E1329"/>
    <mergeCell ref="F1326:F1329"/>
    <mergeCell ref="G1326:G1329"/>
    <mergeCell ref="H1326:H1329"/>
    <mergeCell ref="I1326:I1329"/>
    <mergeCell ref="J1326:J1329"/>
    <mergeCell ref="K1326:K1329"/>
    <mergeCell ref="L1326:L1329"/>
    <mergeCell ref="V1326:V1329"/>
    <mergeCell ref="W1326:W1329"/>
    <mergeCell ref="X1326:X1329"/>
    <mergeCell ref="Y1326:Y1329"/>
    <mergeCell ref="Z1326:Z1329"/>
    <mergeCell ref="AA1326:AA1329"/>
    <mergeCell ref="AB1326:AB1329"/>
    <mergeCell ref="AC1326:AC1329"/>
    <mergeCell ref="AD1326:AD1329"/>
    <mergeCell ref="AE1326:AE1329"/>
    <mergeCell ref="AF1326:AF1329"/>
    <mergeCell ref="AG1326:AG1329"/>
    <mergeCell ref="AH1326:AH1329"/>
    <mergeCell ref="AI1326:AI1329"/>
    <mergeCell ref="AJ1326:AJ1329"/>
    <mergeCell ref="AK1326:AK1329"/>
    <mergeCell ref="AL1326:AL1329"/>
    <mergeCell ref="A1334:A1337"/>
    <mergeCell ref="B1334:B1337"/>
    <mergeCell ref="AT1318:AT1321"/>
    <mergeCell ref="AU1318:AU1321"/>
    <mergeCell ref="AV1318:AV1321"/>
    <mergeCell ref="AW1318:AW1321"/>
    <mergeCell ref="A1322:A1325"/>
    <mergeCell ref="B1322:B1325"/>
    <mergeCell ref="C1322:C1325"/>
    <mergeCell ref="D1322:D1325"/>
    <mergeCell ref="E1322:E1325"/>
    <mergeCell ref="F1322:F1325"/>
    <mergeCell ref="G1322:G1325"/>
    <mergeCell ref="H1322:H1325"/>
    <mergeCell ref="I1322:I1325"/>
    <mergeCell ref="J1322:J1325"/>
    <mergeCell ref="K1322:K1325"/>
    <mergeCell ref="L1322:L1325"/>
    <mergeCell ref="V1322:V1325"/>
    <mergeCell ref="W1322:W1325"/>
    <mergeCell ref="X1322:X1325"/>
    <mergeCell ref="Y1322:Y1325"/>
    <mergeCell ref="Z1322:Z1325"/>
    <mergeCell ref="AA1322:AA1325"/>
    <mergeCell ref="AB1322:AB1325"/>
    <mergeCell ref="AC1322:AC1325"/>
    <mergeCell ref="AD1322:AD1325"/>
    <mergeCell ref="AE1322:AE1325"/>
    <mergeCell ref="AF1322:AF1325"/>
    <mergeCell ref="AG1322:AG1325"/>
    <mergeCell ref="AH1322:AH1325"/>
    <mergeCell ref="AI1322:AI1325"/>
    <mergeCell ref="AJ1322:AJ1325"/>
    <mergeCell ref="AK1322:AK1325"/>
    <mergeCell ref="AL1322:AL1325"/>
    <mergeCell ref="AM1322:AM1325"/>
    <mergeCell ref="AN1322:AN1325"/>
    <mergeCell ref="AO1322:AO1325"/>
    <mergeCell ref="AP1322:AP1325"/>
    <mergeCell ref="AQ1322:AQ1325"/>
    <mergeCell ref="AR1322:AR1325"/>
    <mergeCell ref="AS1322:AS1325"/>
    <mergeCell ref="AT1322:AT1325"/>
    <mergeCell ref="AU1322:AU1325"/>
    <mergeCell ref="AV1322:AV1325"/>
    <mergeCell ref="AW1322:AW1325"/>
    <mergeCell ref="AS1326:AS1329"/>
    <mergeCell ref="AT1326:AT1329"/>
    <mergeCell ref="AU1326:AU1329"/>
    <mergeCell ref="AV1326:AV1329"/>
    <mergeCell ref="AW1326:AW1329"/>
    <mergeCell ref="A1330:A1333"/>
    <mergeCell ref="B1330:B1333"/>
    <mergeCell ref="C1330:C1333"/>
    <mergeCell ref="D1330:D1333"/>
    <mergeCell ref="E1330:E1333"/>
    <mergeCell ref="F1330:F1333"/>
    <mergeCell ref="G1330:G1333"/>
    <mergeCell ref="H1330:H1333"/>
    <mergeCell ref="I1330:I1333"/>
    <mergeCell ref="J1330:J1333"/>
    <mergeCell ref="K1330:K1333"/>
    <mergeCell ref="L1330:L1333"/>
    <mergeCell ref="W1330:W1333"/>
    <mergeCell ref="Z1330:Z1333"/>
    <mergeCell ref="AA1330:AA1333"/>
    <mergeCell ref="AB1330:AB1333"/>
    <mergeCell ref="AC1330:AC1333"/>
    <mergeCell ref="AD1330:AD1333"/>
    <mergeCell ref="AE1330:AE1333"/>
    <mergeCell ref="AF1330:AF1333"/>
    <mergeCell ref="AH1330:AH1333"/>
    <mergeCell ref="AI1330:AI1333"/>
    <mergeCell ref="AJ1330:AJ1333"/>
    <mergeCell ref="AK1330:AK1333"/>
    <mergeCell ref="AL1330:AL1333"/>
    <mergeCell ref="AM1330:AM1333"/>
    <mergeCell ref="AN1330:AN1333"/>
    <mergeCell ref="AO1330:AO1333"/>
    <mergeCell ref="AP1330:AP1333"/>
    <mergeCell ref="AQ1330:AQ1333"/>
    <mergeCell ref="AR1330:AR1333"/>
    <mergeCell ref="AS1330:AS1333"/>
    <mergeCell ref="AT1330:AT1333"/>
    <mergeCell ref="AU1330:AU1333"/>
    <mergeCell ref="AV1330:AV1333"/>
    <mergeCell ref="AW1330:AW1333"/>
    <mergeCell ref="V1332:V1333"/>
    <mergeCell ref="F1334:F1337"/>
    <mergeCell ref="G1334:G1337"/>
    <mergeCell ref="H1334:H1337"/>
    <mergeCell ref="I1334:I1337"/>
    <mergeCell ref="J1334:J1337"/>
    <mergeCell ref="K1334:K1337"/>
    <mergeCell ref="L1334:L1337"/>
    <mergeCell ref="V1334:V1337"/>
    <mergeCell ref="W1334:W1337"/>
    <mergeCell ref="X1334:X1337"/>
    <mergeCell ref="Y1334:Y1337"/>
    <mergeCell ref="Z1334:Z1337"/>
    <mergeCell ref="AA1334:AA1337"/>
    <mergeCell ref="AB1334:AB1337"/>
    <mergeCell ref="AC1334:AC1337"/>
    <mergeCell ref="AD1334:AD1337"/>
    <mergeCell ref="AE1334:AE1337"/>
    <mergeCell ref="AF1334:AF1337"/>
    <mergeCell ref="AG1334:AG1337"/>
    <mergeCell ref="AH1334:AH1337"/>
    <mergeCell ref="AI1334:AI1337"/>
    <mergeCell ref="AJ1334:AJ1337"/>
    <mergeCell ref="AK1334:AK1337"/>
    <mergeCell ref="AL1334:AL1337"/>
    <mergeCell ref="AM1334:AM1337"/>
    <mergeCell ref="AN1334:AN1337"/>
    <mergeCell ref="AO1334:AO1337"/>
    <mergeCell ref="AP1334:AP1337"/>
    <mergeCell ref="AQ1334:AQ1337"/>
    <mergeCell ref="AR1334:AR1337"/>
    <mergeCell ref="AM1326:AM1329"/>
    <mergeCell ref="AN1326:AN1329"/>
    <mergeCell ref="AO1326:AO1329"/>
    <mergeCell ref="AP1326:AP1329"/>
    <mergeCell ref="AQ1326:AQ1329"/>
    <mergeCell ref="AR1326:AR1329"/>
    <mergeCell ref="AA1342:AA1345"/>
    <mergeCell ref="AB1342:AB1345"/>
    <mergeCell ref="AC1342:AC1345"/>
    <mergeCell ref="AD1342:AD1345"/>
    <mergeCell ref="AE1342:AE1345"/>
    <mergeCell ref="AF1342:AF1345"/>
    <mergeCell ref="AG1342:AG1345"/>
    <mergeCell ref="AH1342:AH1345"/>
    <mergeCell ref="AI1342:AI1345"/>
    <mergeCell ref="AJ1342:AJ1345"/>
    <mergeCell ref="AK1342:AK1345"/>
    <mergeCell ref="AL1342:AL1345"/>
    <mergeCell ref="AM1342:AM1345"/>
    <mergeCell ref="AN1342:AN1345"/>
    <mergeCell ref="AO1342:AO1345"/>
    <mergeCell ref="AP1342:AP1345"/>
    <mergeCell ref="AS1334:AS1337"/>
    <mergeCell ref="AT1334:AT1337"/>
    <mergeCell ref="AU1334:AU1337"/>
    <mergeCell ref="AV1334:AV1337"/>
    <mergeCell ref="AW1334:AW1337"/>
    <mergeCell ref="A1338:A1341"/>
    <mergeCell ref="B1338:B1341"/>
    <mergeCell ref="C1338:C1341"/>
    <mergeCell ref="D1338:D1341"/>
    <mergeCell ref="E1338:E1341"/>
    <mergeCell ref="F1338:F1341"/>
    <mergeCell ref="G1338:G1341"/>
    <mergeCell ref="H1338:H1341"/>
    <mergeCell ref="I1338:I1341"/>
    <mergeCell ref="J1338:J1341"/>
    <mergeCell ref="K1338:K1341"/>
    <mergeCell ref="L1338:L1341"/>
    <mergeCell ref="W1338:W1341"/>
    <mergeCell ref="Z1338:Z1341"/>
    <mergeCell ref="AA1338:AA1341"/>
    <mergeCell ref="AB1338:AB1341"/>
    <mergeCell ref="AC1338:AC1341"/>
    <mergeCell ref="AD1338:AD1341"/>
    <mergeCell ref="AE1338:AE1341"/>
    <mergeCell ref="AF1338:AF1341"/>
    <mergeCell ref="AH1338:AH1341"/>
    <mergeCell ref="AI1338:AI1341"/>
    <mergeCell ref="AJ1338:AJ1341"/>
    <mergeCell ref="AK1338:AK1341"/>
    <mergeCell ref="AL1338:AL1341"/>
    <mergeCell ref="AM1338:AM1341"/>
    <mergeCell ref="AN1338:AN1341"/>
    <mergeCell ref="AO1338:AO1341"/>
    <mergeCell ref="AP1338:AP1341"/>
    <mergeCell ref="AQ1338:AQ1341"/>
    <mergeCell ref="AR1338:AR1341"/>
    <mergeCell ref="AS1338:AS1341"/>
    <mergeCell ref="AT1338:AT1341"/>
    <mergeCell ref="AU1338:AU1341"/>
    <mergeCell ref="AV1338:AV1341"/>
    <mergeCell ref="AW1338:AW1341"/>
    <mergeCell ref="V1340:V1341"/>
    <mergeCell ref="X1340:X1341"/>
    <mergeCell ref="Y1340:Y1341"/>
    <mergeCell ref="AG1340:AG1341"/>
    <mergeCell ref="C1334:C1337"/>
    <mergeCell ref="D1334:D1337"/>
    <mergeCell ref="E1334:E1337"/>
    <mergeCell ref="AQ1342:AQ1345"/>
    <mergeCell ref="AR1342:AR1345"/>
    <mergeCell ref="AS1342:AS1345"/>
    <mergeCell ref="AT1342:AT1345"/>
    <mergeCell ref="AU1342:AU1345"/>
    <mergeCell ref="AV1342:AV1345"/>
    <mergeCell ref="AW1342:AW1345"/>
    <mergeCell ref="A1346:A1349"/>
    <mergeCell ref="B1346:B1349"/>
    <mergeCell ref="C1346:C1349"/>
    <mergeCell ref="D1346:D1349"/>
    <mergeCell ref="E1346:E1349"/>
    <mergeCell ref="F1346:F1349"/>
    <mergeCell ref="G1346:G1349"/>
    <mergeCell ref="H1346:H1349"/>
    <mergeCell ref="I1346:I1349"/>
    <mergeCell ref="J1346:J1349"/>
    <mergeCell ref="K1346:K1349"/>
    <mergeCell ref="L1346:L1349"/>
    <mergeCell ref="V1346:V1349"/>
    <mergeCell ref="W1346:W1349"/>
    <mergeCell ref="X1346:X1349"/>
    <mergeCell ref="Y1346:Y1349"/>
    <mergeCell ref="Z1346:Z1349"/>
    <mergeCell ref="AA1346:AA1349"/>
    <mergeCell ref="AB1346:AB1349"/>
    <mergeCell ref="AC1346:AC1349"/>
    <mergeCell ref="AD1346:AD1349"/>
    <mergeCell ref="AE1346:AE1349"/>
    <mergeCell ref="AF1346:AF1349"/>
    <mergeCell ref="AG1346:AG1349"/>
    <mergeCell ref="AH1346:AH1349"/>
    <mergeCell ref="AI1346:AI1349"/>
    <mergeCell ref="AJ1346:AJ1349"/>
    <mergeCell ref="AK1346:AK1349"/>
    <mergeCell ref="AL1346:AL1349"/>
    <mergeCell ref="AM1346:AM1349"/>
    <mergeCell ref="AN1346:AN1349"/>
    <mergeCell ref="AO1346:AO1349"/>
    <mergeCell ref="AP1346:AP1349"/>
    <mergeCell ref="AQ1346:AQ1349"/>
    <mergeCell ref="AR1346:AR1349"/>
    <mergeCell ref="AS1346:AS1349"/>
    <mergeCell ref="AT1346:AT1349"/>
    <mergeCell ref="AU1346:AU1349"/>
    <mergeCell ref="AV1346:AV1349"/>
    <mergeCell ref="AW1346:AW1349"/>
    <mergeCell ref="A1342:A1345"/>
    <mergeCell ref="B1342:B1345"/>
    <mergeCell ref="C1342:C1345"/>
    <mergeCell ref="D1342:D1345"/>
    <mergeCell ref="E1342:E1345"/>
    <mergeCell ref="F1342:F1345"/>
    <mergeCell ref="G1342:G1345"/>
    <mergeCell ref="H1342:H1345"/>
    <mergeCell ref="I1342:I1345"/>
    <mergeCell ref="J1342:J1345"/>
    <mergeCell ref="K1342:K1345"/>
    <mergeCell ref="L1342:L1345"/>
    <mergeCell ref="V1342:V1345"/>
    <mergeCell ref="W1342:W1345"/>
    <mergeCell ref="X1342:X1345"/>
    <mergeCell ref="Y1342:Y1345"/>
    <mergeCell ref="Z1342:Z1345"/>
    <mergeCell ref="AR1350:AR1353"/>
    <mergeCell ref="AS1350:AS1353"/>
    <mergeCell ref="AT1350:AT1353"/>
    <mergeCell ref="AU1350:AU1353"/>
    <mergeCell ref="AV1350:AV1353"/>
    <mergeCell ref="AW1350:AW1353"/>
    <mergeCell ref="A1354:A1357"/>
    <mergeCell ref="B1354:B1357"/>
    <mergeCell ref="C1354:C1357"/>
    <mergeCell ref="D1354:D1357"/>
    <mergeCell ref="E1354:E1357"/>
    <mergeCell ref="F1354:F1357"/>
    <mergeCell ref="G1354:G1357"/>
    <mergeCell ref="H1354:H1357"/>
    <mergeCell ref="I1354:I1357"/>
    <mergeCell ref="J1354:J1357"/>
    <mergeCell ref="K1354:K1357"/>
    <mergeCell ref="L1354:L1357"/>
    <mergeCell ref="W1354:W1357"/>
    <mergeCell ref="Z1354:Z1357"/>
    <mergeCell ref="AA1354:AA1357"/>
    <mergeCell ref="AB1354:AB1357"/>
    <mergeCell ref="AC1354:AC1357"/>
    <mergeCell ref="AD1354:AD1357"/>
    <mergeCell ref="AE1354:AE1357"/>
    <mergeCell ref="AF1354:AF1357"/>
    <mergeCell ref="AH1354:AH1357"/>
    <mergeCell ref="AI1354:AI1357"/>
    <mergeCell ref="AJ1354:AJ1357"/>
    <mergeCell ref="AK1354:AK1357"/>
    <mergeCell ref="AL1354:AL1357"/>
    <mergeCell ref="AM1354:AM1357"/>
    <mergeCell ref="AN1354:AN1357"/>
    <mergeCell ref="AO1354:AO1357"/>
    <mergeCell ref="AP1354:AP1357"/>
    <mergeCell ref="AQ1354:AQ1357"/>
    <mergeCell ref="AR1354:AR1357"/>
    <mergeCell ref="AS1354:AS1357"/>
    <mergeCell ref="AT1354:AT1357"/>
    <mergeCell ref="AU1354:AU1357"/>
    <mergeCell ref="AV1354:AV1357"/>
    <mergeCell ref="AW1354:AW1357"/>
    <mergeCell ref="V1356:V1357"/>
    <mergeCell ref="X1356:X1357"/>
    <mergeCell ref="Y1356:Y1357"/>
    <mergeCell ref="AG1356:AG1357"/>
    <mergeCell ref="A1350:A1353"/>
    <mergeCell ref="B1350:B1353"/>
    <mergeCell ref="C1350:C1353"/>
    <mergeCell ref="D1350:D1353"/>
    <mergeCell ref="E1350:E1353"/>
    <mergeCell ref="F1350:F1353"/>
    <mergeCell ref="G1350:G1353"/>
    <mergeCell ref="H1350:H1353"/>
    <mergeCell ref="I1350:I1353"/>
    <mergeCell ref="J1350:J1353"/>
    <mergeCell ref="K1350:K1353"/>
    <mergeCell ref="L1350:L1353"/>
    <mergeCell ref="V1350:V1353"/>
    <mergeCell ref="W1350:W1353"/>
    <mergeCell ref="X1350:X1353"/>
    <mergeCell ref="Y1350:Y1353"/>
    <mergeCell ref="Z1350:Z1353"/>
    <mergeCell ref="AA1350:AA1353"/>
    <mergeCell ref="B1358:B1361"/>
    <mergeCell ref="C1358:C1361"/>
    <mergeCell ref="D1358:D1361"/>
    <mergeCell ref="E1358:E1361"/>
    <mergeCell ref="F1358:F1361"/>
    <mergeCell ref="G1358:G1361"/>
    <mergeCell ref="H1358:H1361"/>
    <mergeCell ref="I1358:I1361"/>
    <mergeCell ref="J1358:J1361"/>
    <mergeCell ref="K1358:K1361"/>
    <mergeCell ref="L1358:L1361"/>
    <mergeCell ref="V1358:V1361"/>
    <mergeCell ref="W1358:W1361"/>
    <mergeCell ref="X1358:X1361"/>
    <mergeCell ref="Y1358:Y1361"/>
    <mergeCell ref="Z1358:Z1361"/>
    <mergeCell ref="AA1358:AA1361"/>
    <mergeCell ref="AB1358:AB1361"/>
    <mergeCell ref="AC1358:AC1361"/>
    <mergeCell ref="AD1358:AD1361"/>
    <mergeCell ref="AE1358:AE1361"/>
    <mergeCell ref="AF1358:AF1361"/>
    <mergeCell ref="AG1358:AG1361"/>
    <mergeCell ref="AH1358:AH1361"/>
    <mergeCell ref="AI1358:AI1361"/>
    <mergeCell ref="AJ1358:AJ1361"/>
    <mergeCell ref="AK1358:AK1361"/>
    <mergeCell ref="AL1358:AL1361"/>
    <mergeCell ref="AM1358:AM1361"/>
    <mergeCell ref="AN1358:AN1361"/>
    <mergeCell ref="AO1358:AO1361"/>
    <mergeCell ref="AP1358:AP1361"/>
    <mergeCell ref="AQ1350:AQ1353"/>
    <mergeCell ref="AB1350:AB1353"/>
    <mergeCell ref="AC1350:AC1353"/>
    <mergeCell ref="AD1350:AD1353"/>
    <mergeCell ref="AE1350:AE1353"/>
    <mergeCell ref="AF1350:AF1353"/>
    <mergeCell ref="AG1350:AG1353"/>
    <mergeCell ref="AH1350:AH1353"/>
    <mergeCell ref="AI1350:AI1353"/>
    <mergeCell ref="AJ1350:AJ1353"/>
    <mergeCell ref="AK1350:AK1353"/>
    <mergeCell ref="AL1350:AL1353"/>
    <mergeCell ref="AM1350:AM1353"/>
    <mergeCell ref="AN1350:AN1353"/>
    <mergeCell ref="AO1350:AO1353"/>
    <mergeCell ref="AP1350:AP1353"/>
    <mergeCell ref="AA1366:AA1369"/>
    <mergeCell ref="AB1366:AB1369"/>
    <mergeCell ref="AC1366:AC1369"/>
    <mergeCell ref="AD1366:AD1369"/>
    <mergeCell ref="AE1366:AE1369"/>
    <mergeCell ref="AF1366:AF1369"/>
    <mergeCell ref="AG1366:AG1369"/>
    <mergeCell ref="AH1366:AH1369"/>
    <mergeCell ref="AI1366:AI1369"/>
    <mergeCell ref="AJ1366:AJ1369"/>
    <mergeCell ref="AK1366:AK1369"/>
    <mergeCell ref="AL1366:AL1369"/>
    <mergeCell ref="AM1366:AM1369"/>
    <mergeCell ref="AN1366:AN1369"/>
    <mergeCell ref="AO1366:AO1369"/>
    <mergeCell ref="AP1366:AP1369"/>
    <mergeCell ref="AQ1358:AQ1361"/>
    <mergeCell ref="AR1358:AR1361"/>
    <mergeCell ref="AS1358:AS1361"/>
    <mergeCell ref="AT1358:AT1361"/>
    <mergeCell ref="AU1358:AU1361"/>
    <mergeCell ref="AV1358:AV1361"/>
    <mergeCell ref="AW1358:AW1361"/>
    <mergeCell ref="A1362:A1365"/>
    <mergeCell ref="B1362:B1365"/>
    <mergeCell ref="C1362:C1365"/>
    <mergeCell ref="D1362:D1365"/>
    <mergeCell ref="E1362:E1365"/>
    <mergeCell ref="F1362:F1365"/>
    <mergeCell ref="G1362:G1365"/>
    <mergeCell ref="H1362:H1365"/>
    <mergeCell ref="I1362:I1365"/>
    <mergeCell ref="J1362:J1365"/>
    <mergeCell ref="K1362:K1365"/>
    <mergeCell ref="L1362:L1365"/>
    <mergeCell ref="V1362:V1365"/>
    <mergeCell ref="W1362:W1365"/>
    <mergeCell ref="X1362:X1365"/>
    <mergeCell ref="Y1362:Y1365"/>
    <mergeCell ref="Z1362:Z1365"/>
    <mergeCell ref="AA1362:AA1365"/>
    <mergeCell ref="AB1362:AB1365"/>
    <mergeCell ref="AC1362:AC1365"/>
    <mergeCell ref="AD1362:AD1365"/>
    <mergeCell ref="AE1362:AE1365"/>
    <mergeCell ref="AF1362:AF1365"/>
    <mergeCell ref="AG1362:AG1365"/>
    <mergeCell ref="AH1362:AH1365"/>
    <mergeCell ref="AI1362:AI1365"/>
    <mergeCell ref="AJ1362:AJ1365"/>
    <mergeCell ref="AK1362:AK1365"/>
    <mergeCell ref="AL1362:AL1365"/>
    <mergeCell ref="AM1362:AM1365"/>
    <mergeCell ref="AN1362:AN1365"/>
    <mergeCell ref="AO1362:AO1365"/>
    <mergeCell ref="AP1362:AP1365"/>
    <mergeCell ref="AQ1362:AQ1365"/>
    <mergeCell ref="AR1362:AR1365"/>
    <mergeCell ref="AS1362:AS1365"/>
    <mergeCell ref="AT1362:AT1365"/>
    <mergeCell ref="AU1362:AU1365"/>
    <mergeCell ref="AV1362:AV1365"/>
    <mergeCell ref="AW1362:AW1365"/>
    <mergeCell ref="A1358:A1361"/>
    <mergeCell ref="AQ1366:AQ1369"/>
    <mergeCell ref="AR1366:AR1369"/>
    <mergeCell ref="AS1366:AS1369"/>
    <mergeCell ref="AT1366:AT1369"/>
    <mergeCell ref="AU1366:AU1369"/>
    <mergeCell ref="AV1366:AV1369"/>
    <mergeCell ref="AW1366:AW1369"/>
    <mergeCell ref="A1370:A1373"/>
    <mergeCell ref="B1370:B1373"/>
    <mergeCell ref="C1370:C1373"/>
    <mergeCell ref="D1370:D1373"/>
    <mergeCell ref="E1370:E1373"/>
    <mergeCell ref="F1370:F1373"/>
    <mergeCell ref="G1370:G1373"/>
    <mergeCell ref="H1370:H1373"/>
    <mergeCell ref="I1370:I1373"/>
    <mergeCell ref="J1370:J1373"/>
    <mergeCell ref="K1370:K1373"/>
    <mergeCell ref="L1370:L1373"/>
    <mergeCell ref="V1370:V1373"/>
    <mergeCell ref="W1370:W1373"/>
    <mergeCell ref="X1370:X1373"/>
    <mergeCell ref="Y1370:Y1373"/>
    <mergeCell ref="Z1370:Z1373"/>
    <mergeCell ref="AA1370:AA1373"/>
    <mergeCell ref="AB1370:AB1373"/>
    <mergeCell ref="AC1370:AC1373"/>
    <mergeCell ref="AD1370:AD1373"/>
    <mergeCell ref="AE1370:AE1373"/>
    <mergeCell ref="AF1370:AF1373"/>
    <mergeCell ref="AG1370:AG1373"/>
    <mergeCell ref="AH1370:AH1373"/>
    <mergeCell ref="AI1370:AI1373"/>
    <mergeCell ref="AJ1370:AJ1373"/>
    <mergeCell ref="AK1370:AK1373"/>
    <mergeCell ref="AL1370:AL1373"/>
    <mergeCell ref="AM1370:AM1373"/>
    <mergeCell ref="AN1370:AN1373"/>
    <mergeCell ref="AO1370:AO1373"/>
    <mergeCell ref="AP1370:AP1373"/>
    <mergeCell ref="AQ1370:AQ1373"/>
    <mergeCell ref="AR1370:AR1373"/>
    <mergeCell ref="AS1370:AS1373"/>
    <mergeCell ref="AT1370:AT1373"/>
    <mergeCell ref="AU1370:AU1373"/>
    <mergeCell ref="AV1370:AV1373"/>
    <mergeCell ref="AW1370:AW1373"/>
    <mergeCell ref="A1366:A1369"/>
    <mergeCell ref="B1366:B1369"/>
    <mergeCell ref="C1366:C1369"/>
    <mergeCell ref="D1366:D1369"/>
    <mergeCell ref="E1366:E1369"/>
    <mergeCell ref="F1366:F1369"/>
    <mergeCell ref="G1366:G1369"/>
    <mergeCell ref="H1366:H1369"/>
    <mergeCell ref="I1366:I1369"/>
    <mergeCell ref="J1366:J1369"/>
    <mergeCell ref="K1366:K1369"/>
    <mergeCell ref="L1366:L1369"/>
    <mergeCell ref="V1366:V1369"/>
    <mergeCell ref="W1366:W1369"/>
    <mergeCell ref="X1366:X1369"/>
    <mergeCell ref="Y1366:Y1369"/>
    <mergeCell ref="Z1366:Z1369"/>
    <mergeCell ref="AQ1374:AQ1377"/>
    <mergeCell ref="AR1374:AR1377"/>
    <mergeCell ref="AS1374:AS1377"/>
    <mergeCell ref="AT1374:AT1377"/>
    <mergeCell ref="AU1374:AU1377"/>
    <mergeCell ref="AV1374:AV1377"/>
    <mergeCell ref="AW1374:AW1377"/>
    <mergeCell ref="A1374:A1377"/>
    <mergeCell ref="B1374:B1377"/>
    <mergeCell ref="C1374:C1377"/>
    <mergeCell ref="D1374:D1377"/>
    <mergeCell ref="E1374:E1377"/>
    <mergeCell ref="F1374:F1377"/>
    <mergeCell ref="G1374:G1377"/>
    <mergeCell ref="H1374:H1377"/>
    <mergeCell ref="I1374:I1377"/>
    <mergeCell ref="J1374:J1377"/>
    <mergeCell ref="K1374:K1377"/>
    <mergeCell ref="L1374:L1377"/>
    <mergeCell ref="V1374:V1377"/>
    <mergeCell ref="W1374:W1377"/>
    <mergeCell ref="X1374:X1377"/>
    <mergeCell ref="Y1374:Y1377"/>
    <mergeCell ref="Z1374:Z1377"/>
    <mergeCell ref="AA1374:AA1377"/>
    <mergeCell ref="AB1374:AB1377"/>
    <mergeCell ref="AC1374:AC1377"/>
    <mergeCell ref="AD1374:AD1377"/>
    <mergeCell ref="AE1374:AE1377"/>
    <mergeCell ref="AF1374:AF1377"/>
    <mergeCell ref="AG1374:AG1377"/>
    <mergeCell ref="AH1374:AH1377"/>
    <mergeCell ref="AI1374:AI1377"/>
    <mergeCell ref="AJ1374:AJ1377"/>
    <mergeCell ref="AK1374:AK1377"/>
    <mergeCell ref="AL1374:AL1377"/>
    <mergeCell ref="AM1374:AM1377"/>
    <mergeCell ref="AN1374:AN1377"/>
    <mergeCell ref="AO1374:AO1377"/>
    <mergeCell ref="AP1374:AP1377"/>
    <mergeCell ref="AA1382:AA1385"/>
    <mergeCell ref="AB1382:AB1385"/>
    <mergeCell ref="AC1382:AC1385"/>
    <mergeCell ref="AD1382:AD1385"/>
    <mergeCell ref="AE1382:AE1385"/>
    <mergeCell ref="AF1382:AF1385"/>
    <mergeCell ref="AG1382:AG1385"/>
    <mergeCell ref="AH1382:AH1385"/>
    <mergeCell ref="AI1382:AI1385"/>
    <mergeCell ref="AJ1382:AJ1385"/>
    <mergeCell ref="AK1382:AK1385"/>
    <mergeCell ref="AL1382:AL1385"/>
    <mergeCell ref="AM1382:AM1385"/>
    <mergeCell ref="AN1382:AN1385"/>
    <mergeCell ref="AO1382:AO1385"/>
    <mergeCell ref="AP1382:AP1385"/>
    <mergeCell ref="AQ1378:AQ1381"/>
    <mergeCell ref="AR1378:AR1381"/>
    <mergeCell ref="AS1378:AS1381"/>
    <mergeCell ref="AT1378:AT1381"/>
    <mergeCell ref="AU1378:AU1381"/>
    <mergeCell ref="AV1378:AV1381"/>
    <mergeCell ref="AW1378:AW1381"/>
    <mergeCell ref="A1378:A1381"/>
    <mergeCell ref="B1378:B1381"/>
    <mergeCell ref="C1378:C1381"/>
    <mergeCell ref="D1378:D1381"/>
    <mergeCell ref="E1378:E1381"/>
    <mergeCell ref="F1378:F1381"/>
    <mergeCell ref="G1378:G1381"/>
    <mergeCell ref="H1378:H1381"/>
    <mergeCell ref="I1378:I1381"/>
    <mergeCell ref="J1378:J1381"/>
    <mergeCell ref="K1378:K1381"/>
    <mergeCell ref="L1378:L1381"/>
    <mergeCell ref="V1378:V1381"/>
    <mergeCell ref="W1378:W1381"/>
    <mergeCell ref="X1378:X1381"/>
    <mergeCell ref="Y1378:Y1381"/>
    <mergeCell ref="Z1378:Z1381"/>
    <mergeCell ref="AA1378:AA1381"/>
    <mergeCell ref="AB1378:AB1381"/>
    <mergeCell ref="AC1378:AC1381"/>
    <mergeCell ref="AD1378:AD1381"/>
    <mergeCell ref="AE1378:AE1381"/>
    <mergeCell ref="AF1378:AF1381"/>
    <mergeCell ref="AG1378:AG1381"/>
    <mergeCell ref="AH1378:AH1381"/>
    <mergeCell ref="AI1378:AI1381"/>
    <mergeCell ref="AJ1378:AJ1381"/>
    <mergeCell ref="AK1378:AK1381"/>
    <mergeCell ref="AL1378:AL1381"/>
    <mergeCell ref="AM1378:AM1381"/>
    <mergeCell ref="AN1378:AN1381"/>
    <mergeCell ref="AO1378:AO1381"/>
    <mergeCell ref="AP1378:AP1381"/>
    <mergeCell ref="AQ1382:AQ1385"/>
    <mergeCell ref="AR1382:AR1385"/>
    <mergeCell ref="AS1382:AS1385"/>
    <mergeCell ref="AT1382:AT1385"/>
    <mergeCell ref="AU1382:AU1385"/>
    <mergeCell ref="AV1382:AV1385"/>
    <mergeCell ref="AW1382:AW1385"/>
    <mergeCell ref="A1386:A1389"/>
    <mergeCell ref="B1386:B1389"/>
    <mergeCell ref="C1386:C1389"/>
    <mergeCell ref="D1386:D1389"/>
    <mergeCell ref="E1386:E1389"/>
    <mergeCell ref="F1386:F1389"/>
    <mergeCell ref="G1386:G1389"/>
    <mergeCell ref="H1386:H1389"/>
    <mergeCell ref="I1386:I1389"/>
    <mergeCell ref="J1386:J1389"/>
    <mergeCell ref="K1386:K1389"/>
    <mergeCell ref="L1386:L1389"/>
    <mergeCell ref="V1386:V1389"/>
    <mergeCell ref="W1386:W1389"/>
    <mergeCell ref="X1386:X1389"/>
    <mergeCell ref="Y1386:Y1389"/>
    <mergeCell ref="Z1386:Z1389"/>
    <mergeCell ref="AA1386:AA1389"/>
    <mergeCell ref="AB1386:AB1389"/>
    <mergeCell ref="AC1386:AC1389"/>
    <mergeCell ref="AD1386:AD1389"/>
    <mergeCell ref="AE1386:AE1389"/>
    <mergeCell ref="AF1386:AF1389"/>
    <mergeCell ref="AG1386:AG1389"/>
    <mergeCell ref="AH1386:AH1389"/>
    <mergeCell ref="AI1386:AI1389"/>
    <mergeCell ref="AJ1386:AJ1389"/>
    <mergeCell ref="AK1386:AK1389"/>
    <mergeCell ref="AL1386:AL1389"/>
    <mergeCell ref="AM1386:AM1389"/>
    <mergeCell ref="AN1386:AN1389"/>
    <mergeCell ref="AO1386:AO1389"/>
    <mergeCell ref="AP1386:AP1389"/>
    <mergeCell ref="AQ1386:AQ1389"/>
    <mergeCell ref="AR1386:AR1389"/>
    <mergeCell ref="AS1386:AS1389"/>
    <mergeCell ref="AT1386:AT1389"/>
    <mergeCell ref="AU1386:AU1389"/>
    <mergeCell ref="AV1386:AV1389"/>
    <mergeCell ref="AW1386:AW1389"/>
    <mergeCell ref="A1382:A1385"/>
    <mergeCell ref="B1382:B1385"/>
    <mergeCell ref="C1382:C1385"/>
    <mergeCell ref="D1382:D1385"/>
    <mergeCell ref="E1382:E1385"/>
    <mergeCell ref="F1382:F1385"/>
    <mergeCell ref="G1382:G1385"/>
    <mergeCell ref="H1382:H1385"/>
    <mergeCell ref="I1382:I1385"/>
    <mergeCell ref="J1382:J1385"/>
    <mergeCell ref="K1382:K1385"/>
    <mergeCell ref="L1382:L1385"/>
    <mergeCell ref="V1382:V1385"/>
    <mergeCell ref="W1382:W1385"/>
    <mergeCell ref="X1382:X1385"/>
    <mergeCell ref="Y1382:Y1385"/>
    <mergeCell ref="Z1382:Z1385"/>
    <mergeCell ref="AR1390:AR1393"/>
    <mergeCell ref="AS1390:AS1393"/>
    <mergeCell ref="AT1390:AT1393"/>
    <mergeCell ref="AU1390:AU1393"/>
    <mergeCell ref="AV1390:AV1393"/>
    <mergeCell ref="AW1390:AW1393"/>
    <mergeCell ref="A1394:A1397"/>
    <mergeCell ref="B1394:B1397"/>
    <mergeCell ref="C1394:C1397"/>
    <mergeCell ref="D1394:D1397"/>
    <mergeCell ref="E1394:E1397"/>
    <mergeCell ref="F1394:F1397"/>
    <mergeCell ref="G1394:G1397"/>
    <mergeCell ref="H1394:H1397"/>
    <mergeCell ref="I1394:I1397"/>
    <mergeCell ref="J1394:J1397"/>
    <mergeCell ref="K1394:K1397"/>
    <mergeCell ref="L1394:L1397"/>
    <mergeCell ref="V1394:V1397"/>
    <mergeCell ref="W1394:W1397"/>
    <mergeCell ref="X1394:X1397"/>
    <mergeCell ref="Y1394:Y1397"/>
    <mergeCell ref="Z1394:Z1397"/>
    <mergeCell ref="AA1394:AA1397"/>
    <mergeCell ref="AB1394:AB1397"/>
    <mergeCell ref="AC1394:AC1397"/>
    <mergeCell ref="AD1394:AD1397"/>
    <mergeCell ref="AE1394:AE1397"/>
    <mergeCell ref="AF1394:AF1397"/>
    <mergeCell ref="AG1394:AG1397"/>
    <mergeCell ref="AH1394:AH1397"/>
    <mergeCell ref="AI1394:AI1397"/>
    <mergeCell ref="AJ1394:AJ1397"/>
    <mergeCell ref="AK1394:AK1397"/>
    <mergeCell ref="AL1394:AL1397"/>
    <mergeCell ref="AM1394:AM1397"/>
    <mergeCell ref="AN1394:AN1397"/>
    <mergeCell ref="AO1394:AO1397"/>
    <mergeCell ref="AP1394:AP1397"/>
    <mergeCell ref="AQ1394:AQ1397"/>
    <mergeCell ref="AR1394:AR1397"/>
    <mergeCell ref="AS1394:AS1397"/>
    <mergeCell ref="AT1394:AT1397"/>
    <mergeCell ref="AU1394:AU1397"/>
    <mergeCell ref="AV1394:AV1397"/>
    <mergeCell ref="AW1394:AW1397"/>
    <mergeCell ref="A1390:A1393"/>
    <mergeCell ref="B1390:B1393"/>
    <mergeCell ref="C1390:C1393"/>
    <mergeCell ref="D1390:D1393"/>
    <mergeCell ref="E1390:E1393"/>
    <mergeCell ref="F1390:F1393"/>
    <mergeCell ref="G1390:G1393"/>
    <mergeCell ref="H1390:H1393"/>
    <mergeCell ref="I1390:I1393"/>
    <mergeCell ref="J1390:J1393"/>
    <mergeCell ref="K1390:K1393"/>
    <mergeCell ref="L1390:L1393"/>
    <mergeCell ref="V1390:V1393"/>
    <mergeCell ref="W1390:W1393"/>
    <mergeCell ref="X1390:X1393"/>
    <mergeCell ref="Y1390:Y1393"/>
    <mergeCell ref="Z1390:Z1393"/>
    <mergeCell ref="AA1390:AA1393"/>
    <mergeCell ref="B1398:B1401"/>
    <mergeCell ref="C1398:C1401"/>
    <mergeCell ref="D1398:D1401"/>
    <mergeCell ref="E1398:E1401"/>
    <mergeCell ref="F1398:F1401"/>
    <mergeCell ref="G1398:G1401"/>
    <mergeCell ref="H1398:H1401"/>
    <mergeCell ref="I1398:I1401"/>
    <mergeCell ref="J1398:J1401"/>
    <mergeCell ref="K1398:K1401"/>
    <mergeCell ref="L1398:L1401"/>
    <mergeCell ref="V1398:V1401"/>
    <mergeCell ref="W1398:W1401"/>
    <mergeCell ref="X1398:X1401"/>
    <mergeCell ref="Y1398:Y1401"/>
    <mergeCell ref="Z1398:Z1401"/>
    <mergeCell ref="AA1398:AA1401"/>
    <mergeCell ref="AB1398:AB1401"/>
    <mergeCell ref="AC1398:AC1401"/>
    <mergeCell ref="AD1398:AD1401"/>
    <mergeCell ref="AE1398:AE1401"/>
    <mergeCell ref="AF1398:AF1401"/>
    <mergeCell ref="AG1398:AG1401"/>
    <mergeCell ref="AH1398:AH1401"/>
    <mergeCell ref="AI1398:AI1401"/>
    <mergeCell ref="AJ1398:AJ1401"/>
    <mergeCell ref="AK1398:AK1401"/>
    <mergeCell ref="AL1398:AL1401"/>
    <mergeCell ref="AM1398:AM1401"/>
    <mergeCell ref="AN1398:AN1401"/>
    <mergeCell ref="AO1398:AO1401"/>
    <mergeCell ref="AP1398:AP1401"/>
    <mergeCell ref="AQ1390:AQ1393"/>
    <mergeCell ref="AB1390:AB1393"/>
    <mergeCell ref="AC1390:AC1393"/>
    <mergeCell ref="AD1390:AD1393"/>
    <mergeCell ref="AE1390:AE1393"/>
    <mergeCell ref="AF1390:AF1393"/>
    <mergeCell ref="AG1390:AG1393"/>
    <mergeCell ref="AH1390:AH1393"/>
    <mergeCell ref="AI1390:AI1393"/>
    <mergeCell ref="AJ1390:AJ1393"/>
    <mergeCell ref="AK1390:AK1393"/>
    <mergeCell ref="AL1390:AL1393"/>
    <mergeCell ref="AM1390:AM1393"/>
    <mergeCell ref="AN1390:AN1393"/>
    <mergeCell ref="AO1390:AO1393"/>
    <mergeCell ref="AP1390:AP1393"/>
    <mergeCell ref="AA1406:AA1409"/>
    <mergeCell ref="AB1406:AB1409"/>
    <mergeCell ref="AC1406:AC1409"/>
    <mergeCell ref="AD1406:AD1409"/>
    <mergeCell ref="AE1406:AE1409"/>
    <mergeCell ref="AF1406:AF1409"/>
    <mergeCell ref="AG1406:AG1409"/>
    <mergeCell ref="AH1406:AH1409"/>
    <mergeCell ref="AI1406:AI1409"/>
    <mergeCell ref="AJ1406:AJ1409"/>
    <mergeCell ref="AK1406:AK1409"/>
    <mergeCell ref="AL1406:AL1409"/>
    <mergeCell ref="AM1406:AM1409"/>
    <mergeCell ref="AN1406:AN1409"/>
    <mergeCell ref="AO1406:AO1409"/>
    <mergeCell ref="AP1406:AP1409"/>
    <mergeCell ref="AQ1398:AQ1401"/>
    <mergeCell ref="AR1398:AR1401"/>
    <mergeCell ref="AS1398:AS1401"/>
    <mergeCell ref="AT1398:AT1401"/>
    <mergeCell ref="AU1398:AU1401"/>
    <mergeCell ref="AV1398:AV1401"/>
    <mergeCell ref="AW1398:AW1401"/>
    <mergeCell ref="A1402:A1405"/>
    <mergeCell ref="B1402:B1405"/>
    <mergeCell ref="C1402:C1405"/>
    <mergeCell ref="D1402:D1405"/>
    <mergeCell ref="E1402:E1405"/>
    <mergeCell ref="F1402:F1405"/>
    <mergeCell ref="G1402:G1405"/>
    <mergeCell ref="H1402:H1405"/>
    <mergeCell ref="I1402:I1405"/>
    <mergeCell ref="J1402:J1405"/>
    <mergeCell ref="K1402:K1405"/>
    <mergeCell ref="L1402:L1405"/>
    <mergeCell ref="V1402:V1405"/>
    <mergeCell ref="W1402:W1405"/>
    <mergeCell ref="X1402:X1405"/>
    <mergeCell ref="Y1402:Y1405"/>
    <mergeCell ref="Z1402:Z1405"/>
    <mergeCell ref="AA1402:AA1405"/>
    <mergeCell ref="AB1402:AB1405"/>
    <mergeCell ref="AC1402:AC1405"/>
    <mergeCell ref="AD1402:AD1405"/>
    <mergeCell ref="AE1402:AE1405"/>
    <mergeCell ref="AF1402:AF1405"/>
    <mergeCell ref="AG1402:AG1405"/>
    <mergeCell ref="AH1402:AH1405"/>
    <mergeCell ref="AI1402:AI1405"/>
    <mergeCell ref="AJ1402:AJ1405"/>
    <mergeCell ref="AK1402:AK1405"/>
    <mergeCell ref="AL1402:AL1405"/>
    <mergeCell ref="AM1402:AM1405"/>
    <mergeCell ref="AN1402:AN1405"/>
    <mergeCell ref="AO1402:AO1405"/>
    <mergeCell ref="AP1402:AP1405"/>
    <mergeCell ref="AQ1402:AQ1405"/>
    <mergeCell ref="AR1402:AR1405"/>
    <mergeCell ref="AS1402:AS1405"/>
    <mergeCell ref="AT1402:AT1405"/>
    <mergeCell ref="AU1402:AU1405"/>
    <mergeCell ref="AV1402:AV1405"/>
    <mergeCell ref="AW1402:AW1405"/>
    <mergeCell ref="A1398:A1401"/>
    <mergeCell ref="AQ1406:AQ1409"/>
    <mergeCell ref="AR1406:AR1409"/>
    <mergeCell ref="AS1406:AS1409"/>
    <mergeCell ref="AT1406:AT1409"/>
    <mergeCell ref="AU1406:AU1409"/>
    <mergeCell ref="AV1406:AV1409"/>
    <mergeCell ref="AW1406:AW1409"/>
    <mergeCell ref="A1410:A1413"/>
    <mergeCell ref="B1410:B1413"/>
    <mergeCell ref="C1410:C1413"/>
    <mergeCell ref="D1410:D1413"/>
    <mergeCell ref="E1410:E1413"/>
    <mergeCell ref="F1410:F1413"/>
    <mergeCell ref="G1410:G1413"/>
    <mergeCell ref="H1410:H1413"/>
    <mergeCell ref="I1410:I1413"/>
    <mergeCell ref="J1410:J1413"/>
    <mergeCell ref="K1410:K1413"/>
    <mergeCell ref="L1410:L1413"/>
    <mergeCell ref="V1410:V1413"/>
    <mergeCell ref="W1410:W1413"/>
    <mergeCell ref="X1410:X1413"/>
    <mergeCell ref="Y1410:Y1413"/>
    <mergeCell ref="Z1410:Z1413"/>
    <mergeCell ref="AA1410:AA1413"/>
    <mergeCell ref="AB1410:AB1413"/>
    <mergeCell ref="AC1410:AC1413"/>
    <mergeCell ref="AD1410:AD1413"/>
    <mergeCell ref="AE1410:AE1413"/>
    <mergeCell ref="AF1410:AF1413"/>
    <mergeCell ref="AG1410:AG1413"/>
    <mergeCell ref="AH1410:AH1413"/>
    <mergeCell ref="AI1410:AI1413"/>
    <mergeCell ref="AJ1410:AJ1413"/>
    <mergeCell ref="AK1410:AK1413"/>
    <mergeCell ref="AL1410:AL1413"/>
    <mergeCell ref="AM1410:AM1413"/>
    <mergeCell ref="AN1410:AN1413"/>
    <mergeCell ref="AO1410:AO1413"/>
    <mergeCell ref="AP1410:AP1413"/>
    <mergeCell ref="AQ1410:AQ1413"/>
    <mergeCell ref="AR1410:AR1413"/>
    <mergeCell ref="AS1410:AS1413"/>
    <mergeCell ref="AT1410:AT1413"/>
    <mergeCell ref="AU1410:AU1413"/>
    <mergeCell ref="AV1410:AV1413"/>
    <mergeCell ref="AW1410:AW1413"/>
    <mergeCell ref="A1406:A1409"/>
    <mergeCell ref="B1406:B1409"/>
    <mergeCell ref="C1406:C1409"/>
    <mergeCell ref="D1406:D1409"/>
    <mergeCell ref="E1406:E1409"/>
    <mergeCell ref="F1406:F1409"/>
    <mergeCell ref="G1406:G1409"/>
    <mergeCell ref="H1406:H1409"/>
    <mergeCell ref="I1406:I1409"/>
    <mergeCell ref="A1414:A1417"/>
    <mergeCell ref="B1414:B1417"/>
    <mergeCell ref="C1414:C1417"/>
    <mergeCell ref="D1414:D1417"/>
    <mergeCell ref="E1414:E1417"/>
    <mergeCell ref="F1414:F1417"/>
    <mergeCell ref="G1414:G1417"/>
    <mergeCell ref="H1414:H1417"/>
    <mergeCell ref="I1414:I1417"/>
    <mergeCell ref="J1414:J1417"/>
    <mergeCell ref="K1414:K1417"/>
    <mergeCell ref="L1414:L1417"/>
    <mergeCell ref="V1414:V1417"/>
    <mergeCell ref="W1414:W1417"/>
    <mergeCell ref="X1414:X1417"/>
    <mergeCell ref="Y1414:Y1417"/>
    <mergeCell ref="Z1414:Z1417"/>
    <mergeCell ref="AA1414:AA1417"/>
    <mergeCell ref="AB1414:AB1417"/>
    <mergeCell ref="AC1414:AC1417"/>
    <mergeCell ref="AD1414:AD1417"/>
    <mergeCell ref="AE1414:AE1417"/>
    <mergeCell ref="AF1414:AF1417"/>
    <mergeCell ref="AG1414:AG1417"/>
    <mergeCell ref="AH1414:AH1417"/>
    <mergeCell ref="AI1414:AI1417"/>
    <mergeCell ref="AJ1414:AJ1417"/>
    <mergeCell ref="AK1414:AK1417"/>
    <mergeCell ref="AL1414:AL1417"/>
    <mergeCell ref="AM1414:AM1417"/>
    <mergeCell ref="AN1414:AN1417"/>
    <mergeCell ref="AO1414:AO1417"/>
    <mergeCell ref="AP1414:AP1417"/>
    <mergeCell ref="X1685:X1687"/>
    <mergeCell ref="Y1685:Y1687"/>
    <mergeCell ref="Z1685:Z1687"/>
    <mergeCell ref="AA1685:AA1687"/>
    <mergeCell ref="AB1685:AB1687"/>
    <mergeCell ref="AC1685:AC1687"/>
    <mergeCell ref="AD1685:AD1687"/>
    <mergeCell ref="AE1685:AE1687"/>
    <mergeCell ref="AF1685:AF1687"/>
    <mergeCell ref="AG1685:AG1687"/>
    <mergeCell ref="AH1685:AH1687"/>
    <mergeCell ref="AI1685:AI1687"/>
    <mergeCell ref="AJ1685:AJ1687"/>
    <mergeCell ref="AK1685:AK1687"/>
    <mergeCell ref="AL1685:AL1687"/>
    <mergeCell ref="AM1685:AM1687"/>
    <mergeCell ref="AN1685:AN1687"/>
    <mergeCell ref="AO1685:AO1687"/>
    <mergeCell ref="J1406:J1409"/>
    <mergeCell ref="K1406:K1409"/>
    <mergeCell ref="L1406:L1409"/>
    <mergeCell ref="V1406:V1409"/>
    <mergeCell ref="W1406:W1409"/>
    <mergeCell ref="X1406:X1409"/>
    <mergeCell ref="Y1406:Y1409"/>
    <mergeCell ref="Z1406:Z1409"/>
    <mergeCell ref="AQ1414:AQ1417"/>
    <mergeCell ref="AR1414:AR1417"/>
    <mergeCell ref="AS1414:AS1417"/>
    <mergeCell ref="AT1414:AT1417"/>
    <mergeCell ref="AU1414:AU1417"/>
    <mergeCell ref="AV1414:AV1417"/>
    <mergeCell ref="AW1414:AW1417"/>
    <mergeCell ref="AP1421:AP1423"/>
    <mergeCell ref="AQ1421:AQ1423"/>
    <mergeCell ref="AR1421:AR1423"/>
    <mergeCell ref="AS1421:AS1423"/>
    <mergeCell ref="AT1421:AT1423"/>
    <mergeCell ref="AU1421:AU1423"/>
    <mergeCell ref="AV1421:AV1423"/>
    <mergeCell ref="AW1421:AW1423"/>
    <mergeCell ref="AP1418:AP1420"/>
    <mergeCell ref="AQ1418:AQ1420"/>
    <mergeCell ref="AR1418:AR1420"/>
    <mergeCell ref="AS1418:AS1420"/>
    <mergeCell ref="AT1418:AT1420"/>
    <mergeCell ref="AU1418:AU1420"/>
    <mergeCell ref="AV1418:AV1420"/>
    <mergeCell ref="AW1418:AW1420"/>
    <mergeCell ref="X1424:X1426"/>
    <mergeCell ref="Y1424:Y1426"/>
    <mergeCell ref="Z1424:Z1426"/>
    <mergeCell ref="AA1424:AA1426"/>
    <mergeCell ref="AB1424:AB1426"/>
    <mergeCell ref="AC1424:AC1426"/>
    <mergeCell ref="AD1424:AD1426"/>
    <mergeCell ref="AE1424:AE1426"/>
    <mergeCell ref="AF1424:AF1426"/>
    <mergeCell ref="AG1424:AG1426"/>
    <mergeCell ref="AH1424:AH1426"/>
    <mergeCell ref="AI1424:AI1426"/>
    <mergeCell ref="AJ1424:AJ1426"/>
    <mergeCell ref="AK1424:AK1426"/>
    <mergeCell ref="AL1424:AL1426"/>
    <mergeCell ref="AP1685:AP1687"/>
    <mergeCell ref="AQ1685:AQ1687"/>
    <mergeCell ref="AR1685:AR1687"/>
    <mergeCell ref="AS1685:AS1687"/>
    <mergeCell ref="AT1685:AT1687"/>
    <mergeCell ref="AU1685:AU1687"/>
    <mergeCell ref="AV1685:AV1687"/>
    <mergeCell ref="AW1685:AW1687"/>
    <mergeCell ref="A1688:A1690"/>
    <mergeCell ref="B1688:B1690"/>
    <mergeCell ref="C1688:C1690"/>
    <mergeCell ref="D1688:D1690"/>
    <mergeCell ref="E1688:E1690"/>
    <mergeCell ref="F1688:F1690"/>
    <mergeCell ref="G1688:G1690"/>
    <mergeCell ref="H1688:H1690"/>
    <mergeCell ref="I1688:I1690"/>
    <mergeCell ref="J1688:J1690"/>
    <mergeCell ref="K1688:K1690"/>
    <mergeCell ref="L1688:L1690"/>
    <mergeCell ref="U1688:U1690"/>
    <mergeCell ref="V1688:V1690"/>
    <mergeCell ref="W1688:W1690"/>
    <mergeCell ref="X1688:X1690"/>
    <mergeCell ref="Y1688:Y1690"/>
    <mergeCell ref="Z1688:Z1690"/>
    <mergeCell ref="AA1688:AA1690"/>
    <mergeCell ref="AB1688:AB1690"/>
    <mergeCell ref="AC1688:AC1690"/>
    <mergeCell ref="AD1688:AD1690"/>
    <mergeCell ref="AE1688:AE1690"/>
    <mergeCell ref="AF1688:AF1690"/>
    <mergeCell ref="AG1688:AG1690"/>
    <mergeCell ref="AH1688:AH1690"/>
    <mergeCell ref="AI1688:AI1690"/>
    <mergeCell ref="AJ1688:AJ1690"/>
    <mergeCell ref="AK1688:AK1690"/>
    <mergeCell ref="AL1688:AL1690"/>
    <mergeCell ref="AM1688:AM1690"/>
    <mergeCell ref="AN1688:AN1690"/>
    <mergeCell ref="AO1688:AO1690"/>
    <mergeCell ref="AP1688:AP1690"/>
    <mergeCell ref="AQ1688:AQ1690"/>
    <mergeCell ref="AR1688:AR1690"/>
    <mergeCell ref="AS1688:AS1690"/>
    <mergeCell ref="AT1688:AT1690"/>
    <mergeCell ref="AU1688:AU1690"/>
    <mergeCell ref="AV1688:AV1690"/>
    <mergeCell ref="AW1688:AW1690"/>
    <mergeCell ref="A1685:A1687"/>
    <mergeCell ref="B1685:B1687"/>
    <mergeCell ref="C1685:C1687"/>
    <mergeCell ref="D1685:D1687"/>
    <mergeCell ref="E1685:E1687"/>
    <mergeCell ref="F1685:F1687"/>
    <mergeCell ref="G1685:G1687"/>
    <mergeCell ref="H1685:H1687"/>
    <mergeCell ref="I1685:I1687"/>
    <mergeCell ref="J1685:J1687"/>
    <mergeCell ref="K1685:K1687"/>
    <mergeCell ref="L1685:L1687"/>
    <mergeCell ref="U1685:U1687"/>
    <mergeCell ref="V1685:V1687"/>
    <mergeCell ref="W1685:W1687"/>
  </mergeCells>
  <printOptions horizontalCentered="1"/>
  <pageMargins left="0.31496062992125984" right="0.31496062992125984" top="0.35433070866141736" bottom="0.35433070866141736" header="0.31496062992125984" footer="0.31496062992125984"/>
  <pageSetup scale="43" orientation="landscape" r:id="rId1"/>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ADJUDICACIÓN DIRECTA</vt:lpstr>
    </vt:vector>
  </TitlesOfParts>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Ortiz</dc:creator>
  <cp:lastModifiedBy>Usuario de Windows</cp:lastModifiedBy>
  <cp:revision/>
  <cp:lastPrinted>2017-01-27T20:05:37Z</cp:lastPrinted>
  <dcterms:created xsi:type="dcterms:W3CDTF">2016-02-10T15:44:29Z</dcterms:created>
  <dcterms:modified xsi:type="dcterms:W3CDTF">2017-08-09T17:22:16Z</dcterms:modified>
</cp:coreProperties>
</file>